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usbansa\Downloads\"/>
    </mc:Choice>
  </mc:AlternateContent>
  <xr:revisionPtr revIDLastSave="0" documentId="13_ncr:1_{C34A1F86-D610-4134-AAA3-3FB805AB97BC}" xr6:coauthVersionLast="47" xr6:coauthVersionMax="47" xr10:uidLastSave="{00000000-0000-0000-0000-000000000000}"/>
  <workbookProtection workbookPassword="9267" lockStructure="1"/>
  <bookViews>
    <workbookView xWindow="-110" yWindow="-110" windowWidth="19420" windowHeight="10420" tabRatio="760" firstSheet="2" activeTab="6" xr2:uid="{B88F18C3-C9AD-4BA7-87F9-20AB18999DF0}"/>
  </bookViews>
  <sheets>
    <sheet name="Home" sheetId="2" r:id="rId1"/>
    <sheet name="Intro to Formula" sheetId="12" r:id="rId2"/>
    <sheet name="Logical Functions &amp; Comparison" sheetId="13" r:id="rId3"/>
    <sheet name="Statistical Functions " sheetId="14" r:id="rId4"/>
    <sheet name="Lookup Functions" sheetId="7" r:id="rId5"/>
    <sheet name="Text Functions " sheetId="8" r:id="rId6"/>
    <sheet name="Date Functions" sheetId="9" r:id="rId7"/>
  </sheets>
  <functionGroups builtInGroupCount="19"/>
  <definedNames>
    <definedName name="_xlnm._FilterDatabase" localSheetId="6" hidden="1">'Date Functions'!$G$32:$G$200</definedName>
    <definedName name="_xlnm._FilterDatabase" localSheetId="1" hidden="1">'Intro to Formula'!$G$21:$G$251</definedName>
    <definedName name="_xlnm._FilterDatabase" localSheetId="2" hidden="1">'Logical Functions &amp; Comparison'!$G$38:$G$382</definedName>
    <definedName name="_xlnm._FilterDatabase" localSheetId="4" hidden="1">'Lookup Functions'!$G$61:$G$303</definedName>
    <definedName name="_xlnm._FilterDatabase" localSheetId="3" hidden="1">'Statistical Functions '!$G$35:$G$403</definedName>
    <definedName name="_xlnm._FilterDatabase" localSheetId="5" hidden="1">'Text Functions '!$G$21:$G$403</definedName>
    <definedName name="Answer1" localSheetId="6">'Date Functions'!$A$32</definedName>
    <definedName name="Answer1" localSheetId="1">'Intro to Formula'!$A$21</definedName>
    <definedName name="Answer1" localSheetId="2">'Logical Functions &amp; Comparison'!$A$38</definedName>
    <definedName name="Answer1" localSheetId="4">'Lookup Functions'!$A$61</definedName>
    <definedName name="Answer1" localSheetId="3">'Statistical Functions '!$A$35</definedName>
    <definedName name="Answer1" localSheetId="5">'Text Functions '!$A$21</definedName>
    <definedName name="Answer10" localSheetId="2">'Logical Functions &amp; Comparison'!$A$307</definedName>
    <definedName name="Answer10" localSheetId="5">'Text Functions '!$A$305</definedName>
    <definedName name="Answer11" localSheetId="2">'Logical Functions &amp; Comparison'!$A$326</definedName>
    <definedName name="Answer11" localSheetId="5">'Text Functions '!$A$332</definedName>
    <definedName name="Answer12" localSheetId="2">'Logical Functions &amp; Comparison'!$A$368</definedName>
    <definedName name="Answer12" localSheetId="5">'Text Functions '!$A$370</definedName>
    <definedName name="Answer13" localSheetId="5">'Text Functions '!$A$389</definedName>
    <definedName name="Answer2" localSheetId="6">'Date Functions'!$A$55</definedName>
    <definedName name="Answer2" localSheetId="1">'Intro to Formula'!$A$36</definedName>
    <definedName name="Answer2" localSheetId="2">'Logical Functions &amp; Comparison'!$A$60</definedName>
    <definedName name="Answer2" localSheetId="4">'Lookup Functions'!$A$81</definedName>
    <definedName name="Answer2" localSheetId="3">'Statistical Functions '!$A$70</definedName>
    <definedName name="Answer2" localSheetId="5">'Text Functions '!$A$40</definedName>
    <definedName name="Answer3" localSheetId="6">'Date Functions'!$A$82</definedName>
    <definedName name="Answer3" localSheetId="1">'Intro to Formula'!$A$61</definedName>
    <definedName name="Answer3" localSheetId="2">'Logical Functions &amp; Comparison'!$A$86</definedName>
    <definedName name="Answer3" localSheetId="4">'Lookup Functions'!$A$115</definedName>
    <definedName name="Answer3" localSheetId="3">'Statistical Functions '!$A$90</definedName>
    <definedName name="Answer3" localSheetId="5">'Text Functions '!$A$58</definedName>
    <definedName name="Answer4" localSheetId="6">'Date Functions'!$A$107</definedName>
    <definedName name="Answer4" localSheetId="1">'Intro to Formula'!$A$111</definedName>
    <definedName name="Answer4" localSheetId="2">'Logical Functions &amp; Comparison'!$A$123</definedName>
    <definedName name="Answer4" localSheetId="4">'Lookup Functions'!$A$138</definedName>
    <definedName name="Answer4" localSheetId="3">'Statistical Functions '!$A$245</definedName>
    <definedName name="Answer4" localSheetId="5">'Text Functions '!$A$109</definedName>
    <definedName name="Answer5" localSheetId="6">'Date Functions'!$A$142</definedName>
    <definedName name="Answer5" localSheetId="1">'Intro to Formula'!$A$137</definedName>
    <definedName name="Answer5" localSheetId="2">'Logical Functions &amp; Comparison'!$A$142</definedName>
    <definedName name="Answer5" localSheetId="4">'Lookup Functions'!$A$163</definedName>
    <definedName name="Answer5" localSheetId="3">'Statistical Functions '!$A$265</definedName>
    <definedName name="Answer5" localSheetId="5">'Text Functions '!$A$153</definedName>
    <definedName name="Answer6" localSheetId="6">'Date Functions'!$A$185</definedName>
    <definedName name="Answer6" localSheetId="1">'Intro to Formula'!$A$162</definedName>
    <definedName name="Answer6" localSheetId="2">'Logical Functions &amp; Comparison'!$A$196</definedName>
    <definedName name="Answer6" localSheetId="4">'Lookup Functions'!$A$190</definedName>
    <definedName name="Answer6" localSheetId="3">'Statistical Functions '!$A$284</definedName>
    <definedName name="Answer6" localSheetId="5">'Text Functions '!$A$196</definedName>
    <definedName name="Answer7" localSheetId="1">'Intro to Formula'!$A$192</definedName>
    <definedName name="Answer7" localSheetId="2">'Logical Functions &amp; Comparison'!$A$219</definedName>
    <definedName name="Answer7" localSheetId="4">'Lookup Functions'!$A$230</definedName>
    <definedName name="Answer7" localSheetId="3">'Statistical Functions '!$A$347</definedName>
    <definedName name="Answer7" localSheetId="5">'Text Functions '!$A$216</definedName>
    <definedName name="Answer8" localSheetId="2">'Logical Functions &amp; Comparison'!$A$238</definedName>
    <definedName name="Answer8" localSheetId="4">'Lookup Functions'!$A$289</definedName>
    <definedName name="Answer8" localSheetId="3">'Statistical Functions '!$A$386</definedName>
    <definedName name="Answer8" localSheetId="5">'Text Functions '!$A$236</definedName>
    <definedName name="Answer9" localSheetId="2">'Logical Functions &amp; Comparison'!$A$288</definedName>
    <definedName name="Answer9" localSheetId="5">'Text Functions '!$A$269</definedName>
    <definedName name="col_Answer" localSheetId="6">'Date Functions'!$A$19</definedName>
    <definedName name="col_Answer" localSheetId="1">'Intro to Formula'!$A$19</definedName>
    <definedName name="col_Answer" localSheetId="2">'Logical Functions &amp; Comparison'!$A$19</definedName>
    <definedName name="col_Answer" localSheetId="4">'Lookup Functions'!$A$19</definedName>
    <definedName name="col_Answer" localSheetId="3">'Statistical Functions '!$A$19</definedName>
    <definedName name="col_Answer" localSheetId="5">'Text Functions '!$A$19</definedName>
    <definedName name="col_Qnum" localSheetId="6">'Date Functions'!$F$19</definedName>
    <definedName name="col_Qnum" localSheetId="1">'Intro to Formula'!$F$19</definedName>
    <definedName name="col_Qnum" localSheetId="2">'Logical Functions &amp; Comparison'!$F$19</definedName>
    <definedName name="col_Qnum" localSheetId="4">'Lookup Functions'!$F$19</definedName>
    <definedName name="col_Qnum" localSheetId="3">'Statistical Functions '!$F$19</definedName>
    <definedName name="col_Qnum" localSheetId="5">'Text Functions '!$F$19</definedName>
    <definedName name="Index_Sheet">#REF!</definedName>
    <definedName name="Ques1" localSheetId="6">'Date Functions'!$S$39</definedName>
    <definedName name="Ques1" localSheetId="1">'Intro to Formula'!$S$28</definedName>
    <definedName name="Ques1" localSheetId="2">'Logical Functions &amp; Comparison'!$T$45</definedName>
    <definedName name="Ques1" localSheetId="4">'Lookup Functions'!$W$67</definedName>
    <definedName name="Ques1" localSheetId="3">'Statistical Functions '!$T$41</definedName>
    <definedName name="Ques1" localSheetId="5">'Text Functions '!$T$28</definedName>
    <definedName name="Ques10" localSheetId="2">'Logical Functions &amp; Comparison'!$S$314</definedName>
    <definedName name="Ques10" localSheetId="5">'Text Functions '!$T$313</definedName>
    <definedName name="Ques11" localSheetId="2">'Logical Functions &amp; Comparison'!$S$333</definedName>
    <definedName name="Ques11" localSheetId="5">'Text Functions '!$T$339</definedName>
    <definedName name="Ques12" localSheetId="2">'Logical Functions &amp; Comparison'!$T$375</definedName>
    <definedName name="Ques12" localSheetId="5">'Text Functions '!$T$377</definedName>
    <definedName name="Ques13" localSheetId="5">'Text Functions '!$T$396</definedName>
    <definedName name="Ques2" localSheetId="6">'Date Functions'!$S$62</definedName>
    <definedName name="Ques2" localSheetId="1">'Intro to Formula'!$T$44</definedName>
    <definedName name="Ques2" localSheetId="2">'Logical Functions &amp; Comparison'!$T$67</definedName>
    <definedName name="Ques2" localSheetId="4">'Lookup Functions'!$W$87</definedName>
    <definedName name="Ques2" localSheetId="3">'Statistical Functions '!$T$76</definedName>
    <definedName name="Ques2" localSheetId="5">'Text Functions '!$T$47</definedName>
    <definedName name="Ques3" localSheetId="6">'Date Functions'!$S$89</definedName>
    <definedName name="Ques3" localSheetId="1">'Intro to Formula'!$S$69</definedName>
    <definedName name="Ques3" localSheetId="2">'Logical Functions &amp; Comparison'!$T$93</definedName>
    <definedName name="Ques3" localSheetId="4">'Lookup Functions'!$W$126</definedName>
    <definedName name="Ques3" localSheetId="3">'Statistical Functions '!$T$96</definedName>
    <definedName name="Ques3" localSheetId="5">'Text Functions '!$T$65</definedName>
    <definedName name="Ques4" localSheetId="6">'Date Functions'!$T$113</definedName>
    <definedName name="Ques4" localSheetId="1">'Intro to Formula'!$R$121</definedName>
    <definedName name="Ques4" localSheetId="2">'Logical Functions &amp; Comparison'!$T$130</definedName>
    <definedName name="Ques4" localSheetId="4">'Lookup Functions'!$V$147</definedName>
    <definedName name="Ques4" localSheetId="3">'Statistical Functions '!$T$251</definedName>
    <definedName name="Ques4" localSheetId="5">'Text Functions '!$T$116</definedName>
    <definedName name="Ques5" localSheetId="6">'Date Functions'!$T$149</definedName>
    <definedName name="Ques5" localSheetId="1">'Intro to Formula'!$Q$142</definedName>
    <definedName name="Ques5" localSheetId="2">'Logical Functions &amp; Comparison'!$T$149</definedName>
    <definedName name="Ques5" localSheetId="4">'Lookup Functions'!$X$169</definedName>
    <definedName name="Ques5" localSheetId="3">'Statistical Functions '!$T$271</definedName>
    <definedName name="Ques5" localSheetId="5">'Text Functions '!$T$160</definedName>
    <definedName name="Ques6" localSheetId="6">'Date Functions'!$T$191</definedName>
    <definedName name="Ques6" localSheetId="1">'Intro to Formula'!$S$172</definedName>
    <definedName name="Ques6" localSheetId="2">'Logical Functions &amp; Comparison'!$S$205</definedName>
    <definedName name="Ques6" localSheetId="4">'Lookup Functions'!$U$198</definedName>
    <definedName name="Ques6" localSheetId="3">'Statistical Functions '!$T$290</definedName>
    <definedName name="Ques6" localSheetId="5">'Text Functions '!$S$203</definedName>
    <definedName name="Ques7" localSheetId="1">'Intro to Formula'!$R$201</definedName>
    <definedName name="Ques7" localSheetId="2">'Logical Functions &amp; Comparison'!$S$227</definedName>
    <definedName name="Ques7" localSheetId="4">'Lookup Functions'!$T$236</definedName>
    <definedName name="Ques7" localSheetId="3">'Statistical Functions '!$T$353</definedName>
    <definedName name="Ques7" localSheetId="5">'Text Functions '!$S$223</definedName>
    <definedName name="Ques8" localSheetId="2">'Logical Functions &amp; Comparison'!$S$246</definedName>
    <definedName name="Ques8" localSheetId="4">'Lookup Functions'!$W$298</definedName>
    <definedName name="Ques8" localSheetId="3">'Statistical Functions '!$U$392</definedName>
    <definedName name="Ques8" localSheetId="5">'Text Functions '!$S$243</definedName>
    <definedName name="Ques9" localSheetId="2">'Logical Functions &amp; Comparison'!$S$295</definedName>
    <definedName name="Ques9" localSheetId="5">'Text Functions '!$T$276</definedName>
    <definedName name="QuesNum" localSheetId="6">'Date Functions'!$E$18</definedName>
    <definedName name="QuesNum" localSheetId="1">'Intro to Formula'!$E$18</definedName>
    <definedName name="QuesNum" localSheetId="2">'Logical Functions &amp; Comparison'!$E$18</definedName>
    <definedName name="QuesNum" localSheetId="4">'Lookup Functions'!$E$18</definedName>
    <definedName name="QuesNum" localSheetId="3">'Statistical Functions '!$E$18</definedName>
    <definedName name="QuesNum" localSheetId="5">'Text Functions '!$E$18</definedName>
    <definedName name="Score1" localSheetId="6">'Date Functions'!$D$32</definedName>
    <definedName name="Score1" localSheetId="1">'Intro to Formula'!$D$21</definedName>
    <definedName name="Score1" localSheetId="2">'Logical Functions &amp; Comparison'!$D$38</definedName>
    <definedName name="Score1" localSheetId="4">'Lookup Functions'!$D$61</definedName>
    <definedName name="Score1" localSheetId="3">'Statistical Functions '!$D$35</definedName>
    <definedName name="Score1" localSheetId="5">'Text Functions '!$D$21</definedName>
    <definedName name="Score10" localSheetId="2">'Logical Functions &amp; Comparison'!$D$307</definedName>
    <definedName name="Score10" localSheetId="5">'Text Functions '!$D$305</definedName>
    <definedName name="Score11" localSheetId="2">'Logical Functions &amp; Comparison'!$D$326</definedName>
    <definedName name="Score11" localSheetId="5">'Text Functions '!$D$332</definedName>
    <definedName name="Score12" localSheetId="2">'Logical Functions &amp; Comparison'!$D$368</definedName>
    <definedName name="Score12" localSheetId="5">'Text Functions '!$D$370</definedName>
    <definedName name="Score13" localSheetId="4">'Text Functions '!$D$389</definedName>
    <definedName name="Score13" localSheetId="5">'Text Functions '!$D$389</definedName>
    <definedName name="Score2" localSheetId="6">'Date Functions'!$D$55</definedName>
    <definedName name="Score2" localSheetId="1">'Intro to Formula'!$D$36</definedName>
    <definedName name="Score2" localSheetId="2">'Logical Functions &amp; Comparison'!$D$60</definedName>
    <definedName name="Score2" localSheetId="4">'Lookup Functions'!$D$81</definedName>
    <definedName name="Score2" localSheetId="3">'Statistical Functions '!$D$70</definedName>
    <definedName name="Score2" localSheetId="5">'Text Functions '!$D$40</definedName>
    <definedName name="Score3" localSheetId="6">'Date Functions'!$D$82</definedName>
    <definedName name="Score3" localSheetId="1">'Intro to Formula'!$D$61</definedName>
    <definedName name="Score3" localSheetId="2">'Logical Functions &amp; Comparison'!$D$86</definedName>
    <definedName name="Score3" localSheetId="4">'Lookup Functions'!$D$115</definedName>
    <definedName name="Score3" localSheetId="3">'Statistical Functions '!$D$90</definedName>
    <definedName name="Score3" localSheetId="5">'Text Functions '!$D$58</definedName>
    <definedName name="Score4" localSheetId="6">'Date Functions'!$D$107</definedName>
    <definedName name="Score4" localSheetId="1">'Intro to Formula'!$D$111</definedName>
    <definedName name="Score4" localSheetId="2">'Logical Functions &amp; Comparison'!$D$123</definedName>
    <definedName name="Score4" localSheetId="4">'Lookup Functions'!$D$138</definedName>
    <definedName name="Score4" localSheetId="3">'Statistical Functions '!$D$245</definedName>
    <definedName name="Score4" localSheetId="5">'Text Functions '!$D$109</definedName>
    <definedName name="Score5" localSheetId="6">'Date Functions'!$D$142</definedName>
    <definedName name="Score5" localSheetId="1">'Intro to Formula'!$D$137</definedName>
    <definedName name="Score5" localSheetId="2">'Logical Functions &amp; Comparison'!$D$142</definedName>
    <definedName name="Score5" localSheetId="4">'Lookup Functions'!$D$163</definedName>
    <definedName name="Score5" localSheetId="3">'Statistical Functions '!$D$265</definedName>
    <definedName name="Score5" localSheetId="5">'Text Functions '!$D$153</definedName>
    <definedName name="Score6" localSheetId="6">'Date Functions'!$D$185</definedName>
    <definedName name="Score6" localSheetId="1">'Intro to Formula'!$D$162</definedName>
    <definedName name="Score6" localSheetId="2">'Logical Functions &amp; Comparison'!$D$196</definedName>
    <definedName name="Score6" localSheetId="4">'Lookup Functions'!$D$190</definedName>
    <definedName name="Score6" localSheetId="3">'Statistical Functions '!$D$284</definedName>
    <definedName name="Score6" localSheetId="5">'Text Functions '!$D$196</definedName>
    <definedName name="Score7" localSheetId="1">'Intro to Formula'!$D$192</definedName>
    <definedName name="Score7" localSheetId="2">'Logical Functions &amp; Comparison'!$D$219</definedName>
    <definedName name="Score7" localSheetId="4">'Lookup Functions'!$D$230</definedName>
    <definedName name="Score7" localSheetId="3">'Statistical Functions '!$D$347</definedName>
    <definedName name="Score7" localSheetId="5">'Text Functions '!$D$216</definedName>
    <definedName name="Score8" localSheetId="2">'Logical Functions &amp; Comparison'!$D$238</definedName>
    <definedName name="Score8" localSheetId="4">'Lookup Functions'!$D$289</definedName>
    <definedName name="Score8" localSheetId="3">'Statistical Functions '!$D$386</definedName>
    <definedName name="Score8" localSheetId="5">'Text Functions '!$D$236</definedName>
    <definedName name="Score9" localSheetId="2">'Logical Functions &amp; Comparison'!$D$288</definedName>
    <definedName name="Score9" localSheetId="5">'Text Functions '!$D$269</definedName>
    <definedName name="Section1">'Intro to Formula'!$E$18</definedName>
    <definedName name="Section2">'Logical Functions &amp; Comparison'!$E$18</definedName>
    <definedName name="Section3">'Statistical Functions '!$E$18</definedName>
    <definedName name="Section4">'Lookup Functions'!$E$18</definedName>
    <definedName name="Section5">'Text Functions '!$E$18</definedName>
    <definedName name="Section6">'Date Functions'!$E$18</definedName>
    <definedName name="Section7">#REF!</definedName>
    <definedName name="TESTRANGE" localSheetId="1">'Intro to Formula'!$Q$198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91" i="9" l="1"/>
  <c r="T149" i="9"/>
  <c r="T113" i="9"/>
  <c r="S89" i="9"/>
  <c r="S62" i="9"/>
  <c r="S39" i="9"/>
  <c r="G34" i="9" s="1"/>
  <c r="T396" i="8"/>
  <c r="T377" i="8"/>
  <c r="T339" i="8"/>
  <c r="T313" i="8"/>
  <c r="T276" i="8"/>
  <c r="S243" i="8"/>
  <c r="S223" i="8"/>
  <c r="S203" i="8"/>
  <c r="T160" i="8"/>
  <c r="T65" i="8"/>
  <c r="T47" i="8"/>
  <c r="T28" i="8"/>
  <c r="W298" i="7"/>
  <c r="T236" i="7"/>
  <c r="U198" i="7"/>
  <c r="X169" i="7"/>
  <c r="V147" i="7"/>
  <c r="W126" i="7"/>
  <c r="W87" i="7"/>
  <c r="W67" i="7"/>
  <c r="U392" i="14"/>
  <c r="T353" i="14"/>
  <c r="T290" i="14"/>
  <c r="T271" i="14"/>
  <c r="T251" i="14"/>
  <c r="T96" i="14"/>
  <c r="T76" i="14"/>
  <c r="T41" i="14"/>
  <c r="T375" i="13"/>
  <c r="S333" i="13"/>
  <c r="S314" i="13"/>
  <c r="S295" i="13"/>
  <c r="S246" i="13"/>
  <c r="S227" i="13"/>
  <c r="S205" i="13"/>
  <c r="T149" i="13"/>
  <c r="T130" i="13"/>
  <c r="T93" i="13"/>
  <c r="T67" i="13"/>
  <c r="T45" i="13"/>
  <c r="G40" i="13" s="1"/>
  <c r="R201" i="12"/>
  <c r="S172" i="12"/>
  <c r="R121" i="12"/>
  <c r="S69" i="12"/>
  <c r="T44" i="12"/>
  <c r="S28" i="12"/>
  <c r="A185" i="9"/>
  <c r="A142" i="9"/>
  <c r="A107" i="9"/>
  <c r="A82" i="9"/>
  <c r="A55" i="9"/>
  <c r="A32" i="9"/>
  <c r="P198" i="9"/>
  <c r="P197" i="9"/>
  <c r="P196" i="9"/>
  <c r="P195" i="9"/>
  <c r="P194" i="9"/>
  <c r="P193" i="9"/>
  <c r="P192" i="9"/>
  <c r="P191" i="9"/>
  <c r="P190" i="9"/>
  <c r="P189" i="9"/>
  <c r="Y188" i="9"/>
  <c r="X188" i="9"/>
  <c r="W188" i="9"/>
  <c r="V188" i="9"/>
  <c r="U188" i="9"/>
  <c r="T188" i="9"/>
  <c r="S188" i="9"/>
  <c r="R188" i="9"/>
  <c r="Q188" i="9"/>
  <c r="P155" i="9"/>
  <c r="P154" i="9"/>
  <c r="P153" i="9"/>
  <c r="P152" i="9"/>
  <c r="P151" i="9"/>
  <c r="P150" i="9"/>
  <c r="P149" i="9"/>
  <c r="P148" i="9"/>
  <c r="P147" i="9"/>
  <c r="P146" i="9"/>
  <c r="Y145" i="9"/>
  <c r="X145" i="9"/>
  <c r="W145" i="9"/>
  <c r="V145" i="9"/>
  <c r="U145" i="9"/>
  <c r="T145" i="9"/>
  <c r="S145" i="9"/>
  <c r="R145" i="9"/>
  <c r="Q145" i="9"/>
  <c r="P120" i="9"/>
  <c r="P119" i="9"/>
  <c r="P118" i="9"/>
  <c r="P117" i="9"/>
  <c r="P116" i="9"/>
  <c r="P115" i="9"/>
  <c r="P114" i="9"/>
  <c r="P113" i="9"/>
  <c r="P112" i="9"/>
  <c r="P111" i="9"/>
  <c r="Y110" i="9"/>
  <c r="X110" i="9"/>
  <c r="W110" i="9"/>
  <c r="V110" i="9"/>
  <c r="U110" i="9"/>
  <c r="T110" i="9"/>
  <c r="S110" i="9"/>
  <c r="R110" i="9"/>
  <c r="Q110" i="9"/>
  <c r="P95" i="9"/>
  <c r="P94" i="9"/>
  <c r="P93" i="9"/>
  <c r="P92" i="9"/>
  <c r="P91" i="9"/>
  <c r="P90" i="9"/>
  <c r="P89" i="9"/>
  <c r="P88" i="9"/>
  <c r="P87" i="9"/>
  <c r="P86" i="9"/>
  <c r="Y85" i="9"/>
  <c r="X85" i="9"/>
  <c r="W85" i="9"/>
  <c r="V85" i="9"/>
  <c r="U85" i="9"/>
  <c r="T85" i="9"/>
  <c r="S85" i="9"/>
  <c r="R85" i="9"/>
  <c r="Q85" i="9"/>
  <c r="P68" i="9"/>
  <c r="P67" i="9"/>
  <c r="P66" i="9"/>
  <c r="P65" i="9"/>
  <c r="P64" i="9"/>
  <c r="P63" i="9"/>
  <c r="P62" i="9"/>
  <c r="P61" i="9"/>
  <c r="P60" i="9"/>
  <c r="P59" i="9"/>
  <c r="Y58" i="9"/>
  <c r="X58" i="9"/>
  <c r="W58" i="9"/>
  <c r="V58" i="9"/>
  <c r="U58" i="9"/>
  <c r="T58" i="9"/>
  <c r="S58" i="9"/>
  <c r="R58" i="9"/>
  <c r="Q58" i="9"/>
  <c r="P45" i="9"/>
  <c r="P44" i="9"/>
  <c r="P43" i="9"/>
  <c r="P42" i="9"/>
  <c r="P41" i="9"/>
  <c r="P40" i="9"/>
  <c r="P39" i="9"/>
  <c r="P38" i="9"/>
  <c r="P37" i="9"/>
  <c r="P36" i="9"/>
  <c r="Y35" i="9"/>
  <c r="X35" i="9"/>
  <c r="W35" i="9"/>
  <c r="V35" i="9"/>
  <c r="U35" i="9"/>
  <c r="T35" i="9"/>
  <c r="S35" i="9"/>
  <c r="R35" i="9"/>
  <c r="Q35" i="9"/>
  <c r="P186" i="9"/>
  <c r="P143" i="9"/>
  <c r="P108" i="9"/>
  <c r="P83" i="9"/>
  <c r="P56" i="9"/>
  <c r="P33" i="9"/>
  <c r="G33" i="9" l="1"/>
  <c r="C185" i="9"/>
  <c r="B185" i="9" s="1"/>
  <c r="D185" i="9" s="1"/>
  <c r="N186" i="9" s="1"/>
  <c r="C107" i="9"/>
  <c r="B107" i="9" s="1"/>
  <c r="D107" i="9" s="1"/>
  <c r="N108" i="9" s="1"/>
  <c r="C82" i="9"/>
  <c r="B82" i="9" s="1"/>
  <c r="D82" i="9" s="1"/>
  <c r="N83" i="9" s="1"/>
  <c r="C32" i="9"/>
  <c r="B32" i="9" s="1"/>
  <c r="D32" i="9" s="1"/>
  <c r="C142" i="9"/>
  <c r="B142" i="9" s="1"/>
  <c r="D142" i="9" s="1"/>
  <c r="N143" i="9" s="1"/>
  <c r="C55" i="9"/>
  <c r="B55" i="9" s="1"/>
  <c r="D55" i="9" s="1"/>
  <c r="N56" i="9" s="1"/>
  <c r="G39" i="13"/>
  <c r="P110" i="8"/>
  <c r="G22" i="8"/>
  <c r="A389" i="8"/>
  <c r="A370" i="8"/>
  <c r="A332" i="8"/>
  <c r="A305" i="8"/>
  <c r="A269" i="8"/>
  <c r="A236" i="8"/>
  <c r="A216" i="8"/>
  <c r="A196" i="8"/>
  <c r="A153" i="8"/>
  <c r="A58" i="8"/>
  <c r="A40" i="8"/>
  <c r="A21" i="8"/>
  <c r="G23" i="8"/>
  <c r="P402" i="8"/>
  <c r="P401" i="8"/>
  <c r="P400" i="8"/>
  <c r="P399" i="8"/>
  <c r="P398" i="8"/>
  <c r="P397" i="8"/>
  <c r="P396" i="8"/>
  <c r="P395" i="8"/>
  <c r="P394" i="8"/>
  <c r="P393" i="8"/>
  <c r="Y392" i="8"/>
  <c r="X392" i="8"/>
  <c r="W392" i="8"/>
  <c r="V392" i="8"/>
  <c r="U392" i="8"/>
  <c r="T392" i="8"/>
  <c r="S392" i="8"/>
  <c r="R392" i="8"/>
  <c r="Q392" i="8"/>
  <c r="P383" i="8"/>
  <c r="P382" i="8"/>
  <c r="P381" i="8"/>
  <c r="P380" i="8"/>
  <c r="P379" i="8"/>
  <c r="P378" i="8"/>
  <c r="P377" i="8"/>
  <c r="P376" i="8"/>
  <c r="P375" i="8"/>
  <c r="P374" i="8"/>
  <c r="Y373" i="8"/>
  <c r="X373" i="8"/>
  <c r="W373" i="8"/>
  <c r="V373" i="8"/>
  <c r="U373" i="8"/>
  <c r="T373" i="8"/>
  <c r="S373" i="8"/>
  <c r="R373" i="8"/>
  <c r="Q373" i="8"/>
  <c r="P345" i="8"/>
  <c r="P344" i="8"/>
  <c r="P343" i="8"/>
  <c r="P342" i="8"/>
  <c r="P341" i="8"/>
  <c r="P340" i="8"/>
  <c r="P339" i="8"/>
  <c r="P338" i="8"/>
  <c r="P337" i="8"/>
  <c r="P336" i="8"/>
  <c r="Y335" i="8"/>
  <c r="X335" i="8"/>
  <c r="W335" i="8"/>
  <c r="V335" i="8"/>
  <c r="U335" i="8"/>
  <c r="T335" i="8"/>
  <c r="S335" i="8"/>
  <c r="R335" i="8"/>
  <c r="Q335" i="8"/>
  <c r="P318" i="8"/>
  <c r="P317" i="8"/>
  <c r="P316" i="8"/>
  <c r="P315" i="8"/>
  <c r="P314" i="8"/>
  <c r="P313" i="8"/>
  <c r="P312" i="8"/>
  <c r="P311" i="8"/>
  <c r="P310" i="8"/>
  <c r="P309" i="8"/>
  <c r="Y308" i="8"/>
  <c r="X308" i="8"/>
  <c r="W308" i="8"/>
  <c r="V308" i="8"/>
  <c r="U308" i="8"/>
  <c r="T308" i="8"/>
  <c r="S308" i="8"/>
  <c r="R308" i="8"/>
  <c r="Q308" i="8"/>
  <c r="P282" i="8"/>
  <c r="P281" i="8"/>
  <c r="P280" i="8"/>
  <c r="P279" i="8"/>
  <c r="P278" i="8"/>
  <c r="P277" i="8"/>
  <c r="P276" i="8"/>
  <c r="P275" i="8"/>
  <c r="P274" i="8"/>
  <c r="P273" i="8"/>
  <c r="Y272" i="8"/>
  <c r="X272" i="8"/>
  <c r="W272" i="8"/>
  <c r="V272" i="8"/>
  <c r="U272" i="8"/>
  <c r="T272" i="8"/>
  <c r="S272" i="8"/>
  <c r="R272" i="8"/>
  <c r="Q272" i="8"/>
  <c r="P249" i="8"/>
  <c r="P248" i="8"/>
  <c r="P247" i="8"/>
  <c r="P246" i="8"/>
  <c r="P245" i="8"/>
  <c r="P244" i="8"/>
  <c r="P243" i="8"/>
  <c r="P242" i="8"/>
  <c r="P241" i="8"/>
  <c r="P240" i="8"/>
  <c r="Y239" i="8"/>
  <c r="X239" i="8"/>
  <c r="W239" i="8"/>
  <c r="V239" i="8"/>
  <c r="U239" i="8"/>
  <c r="T239" i="8"/>
  <c r="S239" i="8"/>
  <c r="R239" i="8"/>
  <c r="Q239" i="8"/>
  <c r="P229" i="8"/>
  <c r="P228" i="8"/>
  <c r="P227" i="8"/>
  <c r="P226" i="8"/>
  <c r="P225" i="8"/>
  <c r="P224" i="8"/>
  <c r="P223" i="8"/>
  <c r="P222" i="8"/>
  <c r="P221" i="8"/>
  <c r="P220" i="8"/>
  <c r="Y219" i="8"/>
  <c r="X219" i="8"/>
  <c r="W219" i="8"/>
  <c r="V219" i="8"/>
  <c r="U219" i="8"/>
  <c r="T219" i="8"/>
  <c r="S219" i="8"/>
  <c r="R219" i="8"/>
  <c r="Q219" i="8"/>
  <c r="P209" i="8"/>
  <c r="P208" i="8"/>
  <c r="P207" i="8"/>
  <c r="P206" i="8"/>
  <c r="P205" i="8"/>
  <c r="P204" i="8"/>
  <c r="P203" i="8"/>
  <c r="P202" i="8"/>
  <c r="P201" i="8"/>
  <c r="P200" i="8"/>
  <c r="Y199" i="8"/>
  <c r="X199" i="8"/>
  <c r="W199" i="8"/>
  <c r="V199" i="8"/>
  <c r="U199" i="8"/>
  <c r="T199" i="8"/>
  <c r="S199" i="8"/>
  <c r="R199" i="8"/>
  <c r="Q199" i="8"/>
  <c r="P166" i="8"/>
  <c r="P165" i="8"/>
  <c r="P164" i="8"/>
  <c r="P163" i="8"/>
  <c r="P162" i="8"/>
  <c r="P161" i="8"/>
  <c r="P160" i="8"/>
  <c r="P159" i="8"/>
  <c r="P158" i="8"/>
  <c r="P157" i="8"/>
  <c r="Y156" i="8"/>
  <c r="X156" i="8"/>
  <c r="W156" i="8"/>
  <c r="V156" i="8"/>
  <c r="U156" i="8"/>
  <c r="T156" i="8"/>
  <c r="S156" i="8"/>
  <c r="R156" i="8"/>
  <c r="Q156" i="8"/>
  <c r="P122" i="8"/>
  <c r="P121" i="8"/>
  <c r="P120" i="8"/>
  <c r="P119" i="8"/>
  <c r="P118" i="8"/>
  <c r="P117" i="8"/>
  <c r="P116" i="8"/>
  <c r="P115" i="8"/>
  <c r="P114" i="8"/>
  <c r="P113" i="8"/>
  <c r="Y112" i="8"/>
  <c r="X112" i="8"/>
  <c r="W112" i="8"/>
  <c r="V112" i="8"/>
  <c r="U112" i="8"/>
  <c r="T112" i="8"/>
  <c r="S112" i="8"/>
  <c r="R112" i="8"/>
  <c r="Q112" i="8"/>
  <c r="P71" i="8"/>
  <c r="P70" i="8"/>
  <c r="P69" i="8"/>
  <c r="P68" i="8"/>
  <c r="P67" i="8"/>
  <c r="P66" i="8"/>
  <c r="P65" i="8"/>
  <c r="P64" i="8"/>
  <c r="P63" i="8"/>
  <c r="P62" i="8"/>
  <c r="Y61" i="8"/>
  <c r="X61" i="8"/>
  <c r="W61" i="8"/>
  <c r="V61" i="8"/>
  <c r="U61" i="8"/>
  <c r="T61" i="8"/>
  <c r="S61" i="8"/>
  <c r="R61" i="8"/>
  <c r="Q61" i="8"/>
  <c r="P53" i="8"/>
  <c r="P52" i="8"/>
  <c r="P51" i="8"/>
  <c r="P50" i="8"/>
  <c r="P49" i="8"/>
  <c r="P48" i="8"/>
  <c r="P47" i="8"/>
  <c r="P46" i="8"/>
  <c r="P45" i="8"/>
  <c r="P44" i="8"/>
  <c r="Y43" i="8"/>
  <c r="X43" i="8"/>
  <c r="W43" i="8"/>
  <c r="V43" i="8"/>
  <c r="U43" i="8"/>
  <c r="T43" i="8"/>
  <c r="S43" i="8"/>
  <c r="R43" i="8"/>
  <c r="Q43" i="8"/>
  <c r="P34" i="8"/>
  <c r="P33" i="8"/>
  <c r="P32" i="8"/>
  <c r="P31" i="8"/>
  <c r="P30" i="8"/>
  <c r="P29" i="8"/>
  <c r="P28" i="8"/>
  <c r="P27" i="8"/>
  <c r="P26" i="8"/>
  <c r="P25" i="8"/>
  <c r="Y24" i="8"/>
  <c r="X24" i="8"/>
  <c r="W24" i="8"/>
  <c r="V24" i="8"/>
  <c r="U24" i="8"/>
  <c r="T24" i="8"/>
  <c r="S24" i="8"/>
  <c r="R24" i="8"/>
  <c r="Q24" i="8"/>
  <c r="P390" i="8"/>
  <c r="P333" i="8"/>
  <c r="P306" i="8"/>
  <c r="P270" i="8"/>
  <c r="P237" i="8"/>
  <c r="P217" i="8"/>
  <c r="P197" i="8"/>
  <c r="P154" i="8"/>
  <c r="P59" i="8"/>
  <c r="P41" i="8"/>
  <c r="P22" i="8"/>
  <c r="E32" i="9" l="1"/>
  <c r="N33" i="9"/>
  <c r="C389" i="8"/>
  <c r="B389" i="8" s="1"/>
  <c r="D389" i="8" s="1"/>
  <c r="N390" i="8" s="1"/>
  <c r="C332" i="8"/>
  <c r="B332" i="8" s="1"/>
  <c r="D332" i="8" s="1"/>
  <c r="N333" i="8" s="1"/>
  <c r="C305" i="8"/>
  <c r="B305" i="8" s="1"/>
  <c r="D305" i="8" s="1"/>
  <c r="N306" i="8" s="1"/>
  <c r="C269" i="8"/>
  <c r="B269" i="8" s="1"/>
  <c r="D269" i="8" s="1"/>
  <c r="N270" i="8" s="1"/>
  <c r="C236" i="8"/>
  <c r="B236" i="8" s="1"/>
  <c r="D236" i="8" s="1"/>
  <c r="N237" i="8" s="1"/>
  <c r="C216" i="8"/>
  <c r="B216" i="8" s="1"/>
  <c r="D216" i="8" s="1"/>
  <c r="N217" i="8" s="1"/>
  <c r="C196" i="8"/>
  <c r="B196" i="8" s="1"/>
  <c r="C153" i="8"/>
  <c r="B153" i="8" s="1"/>
  <c r="D153" i="8" s="1"/>
  <c r="N154" i="8" s="1"/>
  <c r="C58" i="8"/>
  <c r="B58" i="8" s="1"/>
  <c r="D58" i="8" s="1"/>
  <c r="N59" i="8" s="1"/>
  <c r="C40" i="8"/>
  <c r="B40" i="8" s="1"/>
  <c r="D40" i="8" s="1"/>
  <c r="N41" i="8" s="1"/>
  <c r="C21" i="8"/>
  <c r="B21" i="8" s="1"/>
  <c r="D21" i="8" s="1"/>
  <c r="C109" i="8"/>
  <c r="B109" i="8" s="1"/>
  <c r="D109" i="8" s="1"/>
  <c r="N110" i="8" s="1"/>
  <c r="G36" i="14"/>
  <c r="A289" i="7"/>
  <c r="A230" i="7"/>
  <c r="A190" i="7"/>
  <c r="A163" i="7"/>
  <c r="A138" i="7"/>
  <c r="A115" i="7"/>
  <c r="P371" i="8"/>
  <c r="G57" i="9" l="1"/>
  <c r="E55" i="9"/>
  <c r="G56" i="9"/>
  <c r="G58" i="9"/>
  <c r="G59" i="9"/>
  <c r="G67" i="9"/>
  <c r="G60" i="9"/>
  <c r="G68" i="9"/>
  <c r="G61" i="9"/>
  <c r="G69" i="9"/>
  <c r="G63" i="9"/>
  <c r="G62" i="9"/>
  <c r="G64" i="9"/>
  <c r="G65" i="9"/>
  <c r="G66" i="9"/>
  <c r="G47" i="9"/>
  <c r="G50" i="9"/>
  <c r="G51" i="9"/>
  <c r="G52" i="9"/>
  <c r="G55" i="9"/>
  <c r="G48" i="9"/>
  <c r="G49" i="9"/>
  <c r="G53" i="9"/>
  <c r="G54" i="9"/>
  <c r="C370" i="8"/>
  <c r="B370" i="8" s="1"/>
  <c r="D370" i="8" s="1"/>
  <c r="N371" i="8" s="1"/>
  <c r="N22" i="8"/>
  <c r="E21" i="8"/>
  <c r="D196" i="8"/>
  <c r="N197" i="8" s="1"/>
  <c r="A81" i="7"/>
  <c r="G62" i="7"/>
  <c r="A61" i="7"/>
  <c r="P302" i="7"/>
  <c r="P301" i="7"/>
  <c r="P300" i="7"/>
  <c r="P299" i="7"/>
  <c r="P298" i="7"/>
  <c r="P297" i="7"/>
  <c r="P296" i="7"/>
  <c r="P295" i="7"/>
  <c r="P294" i="7"/>
  <c r="P293" i="7"/>
  <c r="Y292" i="7"/>
  <c r="X292" i="7"/>
  <c r="W292" i="7"/>
  <c r="V292" i="7"/>
  <c r="U292" i="7"/>
  <c r="T292" i="7"/>
  <c r="S292" i="7"/>
  <c r="R292" i="7"/>
  <c r="Q292" i="7"/>
  <c r="P243" i="7"/>
  <c r="P242" i="7"/>
  <c r="P241" i="7"/>
  <c r="P240" i="7"/>
  <c r="P239" i="7"/>
  <c r="P238" i="7"/>
  <c r="P237" i="7"/>
  <c r="P236" i="7"/>
  <c r="P235" i="7"/>
  <c r="P234" i="7"/>
  <c r="Y233" i="7"/>
  <c r="X233" i="7"/>
  <c r="W233" i="7"/>
  <c r="V233" i="7"/>
  <c r="U233" i="7"/>
  <c r="T233" i="7"/>
  <c r="S233" i="7"/>
  <c r="R233" i="7"/>
  <c r="Q233" i="7"/>
  <c r="P203" i="7"/>
  <c r="P202" i="7"/>
  <c r="P201" i="7"/>
  <c r="P200" i="7"/>
  <c r="P199" i="7"/>
  <c r="P198" i="7"/>
  <c r="P197" i="7"/>
  <c r="P196" i="7"/>
  <c r="P195" i="7"/>
  <c r="P194" i="7"/>
  <c r="Y193" i="7"/>
  <c r="X193" i="7"/>
  <c r="W193" i="7"/>
  <c r="V193" i="7"/>
  <c r="U193" i="7"/>
  <c r="T193" i="7"/>
  <c r="S193" i="7"/>
  <c r="R193" i="7"/>
  <c r="Q193" i="7"/>
  <c r="P176" i="7"/>
  <c r="P175" i="7"/>
  <c r="P174" i="7"/>
  <c r="P173" i="7"/>
  <c r="P172" i="7"/>
  <c r="P171" i="7"/>
  <c r="P170" i="7"/>
  <c r="P169" i="7"/>
  <c r="P168" i="7"/>
  <c r="P167" i="7"/>
  <c r="Y166" i="7"/>
  <c r="X166" i="7"/>
  <c r="W166" i="7"/>
  <c r="V166" i="7"/>
  <c r="U166" i="7"/>
  <c r="T166" i="7"/>
  <c r="S166" i="7"/>
  <c r="R166" i="7"/>
  <c r="Q166" i="7"/>
  <c r="P151" i="7"/>
  <c r="P150" i="7"/>
  <c r="P149" i="7"/>
  <c r="P148" i="7"/>
  <c r="P147" i="7"/>
  <c r="P146" i="7"/>
  <c r="P145" i="7"/>
  <c r="P144" i="7"/>
  <c r="P143" i="7"/>
  <c r="P142" i="7"/>
  <c r="Y141" i="7"/>
  <c r="X141" i="7"/>
  <c r="W141" i="7"/>
  <c r="V141" i="7"/>
  <c r="U141" i="7"/>
  <c r="T141" i="7"/>
  <c r="S141" i="7"/>
  <c r="R141" i="7"/>
  <c r="Q141" i="7"/>
  <c r="P128" i="7"/>
  <c r="P127" i="7"/>
  <c r="P126" i="7"/>
  <c r="P125" i="7"/>
  <c r="P124" i="7"/>
  <c r="P123" i="7"/>
  <c r="P122" i="7"/>
  <c r="P121" i="7"/>
  <c r="P120" i="7"/>
  <c r="P119" i="7"/>
  <c r="Y118" i="7"/>
  <c r="X118" i="7"/>
  <c r="W118" i="7"/>
  <c r="V118" i="7"/>
  <c r="U118" i="7"/>
  <c r="T118" i="7"/>
  <c r="S118" i="7"/>
  <c r="R118" i="7"/>
  <c r="Q118" i="7"/>
  <c r="P94" i="7"/>
  <c r="P93" i="7"/>
  <c r="P92" i="7"/>
  <c r="P91" i="7"/>
  <c r="P90" i="7"/>
  <c r="P89" i="7"/>
  <c r="P88" i="7"/>
  <c r="P87" i="7"/>
  <c r="P86" i="7"/>
  <c r="P85" i="7"/>
  <c r="Y84" i="7"/>
  <c r="X84" i="7"/>
  <c r="W84" i="7"/>
  <c r="V84" i="7"/>
  <c r="U84" i="7"/>
  <c r="T84" i="7"/>
  <c r="S84" i="7"/>
  <c r="R84" i="7"/>
  <c r="Q84" i="7"/>
  <c r="P74" i="7"/>
  <c r="P73" i="7"/>
  <c r="P72" i="7"/>
  <c r="P71" i="7"/>
  <c r="P70" i="7"/>
  <c r="P69" i="7"/>
  <c r="P68" i="7"/>
  <c r="P67" i="7"/>
  <c r="P66" i="7"/>
  <c r="P65" i="7"/>
  <c r="Y64" i="7"/>
  <c r="X64" i="7"/>
  <c r="W64" i="7"/>
  <c r="V64" i="7"/>
  <c r="U64" i="7"/>
  <c r="T64" i="7"/>
  <c r="S64" i="7"/>
  <c r="R64" i="7"/>
  <c r="Q64" i="7"/>
  <c r="G22" i="12"/>
  <c r="P399" i="14"/>
  <c r="P398" i="14"/>
  <c r="P397" i="14"/>
  <c r="P396" i="14"/>
  <c r="P395" i="14"/>
  <c r="P394" i="14"/>
  <c r="P393" i="14"/>
  <c r="P392" i="14"/>
  <c r="P391" i="14"/>
  <c r="P390" i="14"/>
  <c r="Y389" i="14"/>
  <c r="X389" i="14"/>
  <c r="W389" i="14"/>
  <c r="V389" i="14"/>
  <c r="U389" i="14"/>
  <c r="T389" i="14"/>
  <c r="S389" i="14"/>
  <c r="R389" i="14"/>
  <c r="Q389" i="14"/>
  <c r="A386" i="14"/>
  <c r="P360" i="14"/>
  <c r="P359" i="14"/>
  <c r="P358" i="14"/>
  <c r="P357" i="14"/>
  <c r="P356" i="14"/>
  <c r="P355" i="14"/>
  <c r="P354" i="14"/>
  <c r="P353" i="14"/>
  <c r="P352" i="14"/>
  <c r="P351" i="14"/>
  <c r="Y350" i="14"/>
  <c r="X350" i="14"/>
  <c r="W350" i="14"/>
  <c r="V350" i="14"/>
  <c r="U350" i="14"/>
  <c r="T350" i="14"/>
  <c r="S350" i="14"/>
  <c r="R350" i="14"/>
  <c r="Q350" i="14"/>
  <c r="A347" i="14"/>
  <c r="P297" i="14"/>
  <c r="P296" i="14"/>
  <c r="P295" i="14"/>
  <c r="P294" i="14"/>
  <c r="P293" i="14"/>
  <c r="P292" i="14"/>
  <c r="P291" i="14"/>
  <c r="P290" i="14"/>
  <c r="P289" i="14"/>
  <c r="P288" i="14"/>
  <c r="Y287" i="14"/>
  <c r="X287" i="14"/>
  <c r="W287" i="14"/>
  <c r="V287" i="14"/>
  <c r="U287" i="14"/>
  <c r="T287" i="14"/>
  <c r="S287" i="14"/>
  <c r="R287" i="14"/>
  <c r="Q287" i="14"/>
  <c r="A284" i="14"/>
  <c r="P278" i="14"/>
  <c r="P277" i="14"/>
  <c r="P276" i="14"/>
  <c r="P275" i="14"/>
  <c r="P274" i="14"/>
  <c r="P273" i="14"/>
  <c r="P272" i="14"/>
  <c r="P271" i="14"/>
  <c r="P270" i="14"/>
  <c r="P269" i="14"/>
  <c r="Y268" i="14"/>
  <c r="X268" i="14"/>
  <c r="W268" i="14"/>
  <c r="V268" i="14"/>
  <c r="U268" i="14"/>
  <c r="T268" i="14"/>
  <c r="S268" i="14"/>
  <c r="R268" i="14"/>
  <c r="Q268" i="14"/>
  <c r="A265" i="14"/>
  <c r="P258" i="14"/>
  <c r="P257" i="14"/>
  <c r="P256" i="14"/>
  <c r="P255" i="14"/>
  <c r="P254" i="14"/>
  <c r="P253" i="14"/>
  <c r="P252" i="14"/>
  <c r="P251" i="14"/>
  <c r="P250" i="14"/>
  <c r="P249" i="14"/>
  <c r="Y248" i="14"/>
  <c r="X248" i="14"/>
  <c r="W248" i="14"/>
  <c r="V248" i="14"/>
  <c r="U248" i="14"/>
  <c r="T248" i="14"/>
  <c r="S248" i="14"/>
  <c r="R248" i="14"/>
  <c r="Q248" i="14"/>
  <c r="A245" i="14"/>
  <c r="P103" i="14"/>
  <c r="P102" i="14"/>
  <c r="P101" i="14"/>
  <c r="P100" i="14"/>
  <c r="P99" i="14"/>
  <c r="P98" i="14"/>
  <c r="P97" i="14"/>
  <c r="P96" i="14"/>
  <c r="P95" i="14"/>
  <c r="P94" i="14"/>
  <c r="Y93" i="14"/>
  <c r="X93" i="14"/>
  <c r="W93" i="14"/>
  <c r="V93" i="14"/>
  <c r="U93" i="14"/>
  <c r="T93" i="14"/>
  <c r="S93" i="14"/>
  <c r="R93" i="14"/>
  <c r="Q93" i="14"/>
  <c r="A90" i="14"/>
  <c r="P83" i="14"/>
  <c r="P82" i="14"/>
  <c r="P81" i="14"/>
  <c r="P80" i="14"/>
  <c r="P79" i="14"/>
  <c r="P78" i="14"/>
  <c r="P77" i="14"/>
  <c r="P76" i="14"/>
  <c r="P75" i="14"/>
  <c r="P74" i="14"/>
  <c r="Y73" i="14"/>
  <c r="X73" i="14"/>
  <c r="W73" i="14"/>
  <c r="V73" i="14"/>
  <c r="U73" i="14"/>
  <c r="T73" i="14"/>
  <c r="S73" i="14"/>
  <c r="R73" i="14"/>
  <c r="Q73" i="14"/>
  <c r="A70" i="14"/>
  <c r="P48" i="14"/>
  <c r="P47" i="14"/>
  <c r="P46" i="14"/>
  <c r="P45" i="14"/>
  <c r="P44" i="14"/>
  <c r="P43" i="14"/>
  <c r="P42" i="14"/>
  <c r="G37" i="14"/>
  <c r="P41" i="14"/>
  <c r="P40" i="14"/>
  <c r="P39" i="14"/>
  <c r="Y38" i="14"/>
  <c r="X38" i="14"/>
  <c r="W38" i="14"/>
  <c r="V38" i="14"/>
  <c r="U38" i="14"/>
  <c r="T38" i="14"/>
  <c r="S38" i="14"/>
  <c r="R38" i="14"/>
  <c r="Q38" i="14"/>
  <c r="A35" i="14"/>
  <c r="P381" i="13"/>
  <c r="P380" i="13"/>
  <c r="P379" i="13"/>
  <c r="P378" i="13"/>
  <c r="P377" i="13"/>
  <c r="P376" i="13"/>
  <c r="P375" i="13"/>
  <c r="T374" i="13"/>
  <c r="P374" i="13"/>
  <c r="P373" i="13"/>
  <c r="P372" i="13"/>
  <c r="Y371" i="13"/>
  <c r="X371" i="13"/>
  <c r="W371" i="13"/>
  <c r="V371" i="13"/>
  <c r="U371" i="13"/>
  <c r="T371" i="13"/>
  <c r="S371" i="13"/>
  <c r="R371" i="13"/>
  <c r="Q371" i="13"/>
  <c r="A368" i="13"/>
  <c r="P339" i="13"/>
  <c r="P338" i="13"/>
  <c r="P337" i="13"/>
  <c r="P336" i="13"/>
  <c r="P335" i="13"/>
  <c r="P334" i="13"/>
  <c r="P333" i="13"/>
  <c r="P332" i="13"/>
  <c r="P331" i="13"/>
  <c r="P330" i="13"/>
  <c r="Y329" i="13"/>
  <c r="X329" i="13"/>
  <c r="W329" i="13"/>
  <c r="V329" i="13"/>
  <c r="U329" i="13"/>
  <c r="T329" i="13"/>
  <c r="S329" i="13"/>
  <c r="R329" i="13"/>
  <c r="Q329" i="13"/>
  <c r="A326" i="13"/>
  <c r="P320" i="13"/>
  <c r="P319" i="13"/>
  <c r="P318" i="13"/>
  <c r="P317" i="13"/>
  <c r="P316" i="13"/>
  <c r="P315" i="13"/>
  <c r="P314" i="13"/>
  <c r="P313" i="13"/>
  <c r="P312" i="13"/>
  <c r="P311" i="13"/>
  <c r="Y310" i="13"/>
  <c r="X310" i="13"/>
  <c r="W310" i="13"/>
  <c r="V310" i="13"/>
  <c r="U310" i="13"/>
  <c r="T310" i="13"/>
  <c r="S310" i="13"/>
  <c r="R310" i="13"/>
  <c r="Q310" i="13"/>
  <c r="A307" i="13"/>
  <c r="P301" i="13"/>
  <c r="P300" i="13"/>
  <c r="P299" i="13"/>
  <c r="P298" i="13"/>
  <c r="P297" i="13"/>
  <c r="P296" i="13"/>
  <c r="P295" i="13"/>
  <c r="P294" i="13"/>
  <c r="P293" i="13"/>
  <c r="P292" i="13"/>
  <c r="Y291" i="13"/>
  <c r="X291" i="13"/>
  <c r="W291" i="13"/>
  <c r="V291" i="13"/>
  <c r="U291" i="13"/>
  <c r="T291" i="13"/>
  <c r="S291" i="13"/>
  <c r="R291" i="13"/>
  <c r="Q291" i="13"/>
  <c r="A288" i="13"/>
  <c r="P251" i="13"/>
  <c r="P250" i="13"/>
  <c r="P249" i="13"/>
  <c r="P248" i="13"/>
  <c r="P247" i="13"/>
  <c r="P246" i="13"/>
  <c r="P245" i="13"/>
  <c r="P244" i="13"/>
  <c r="P243" i="13"/>
  <c r="P242" i="13"/>
  <c r="Y241" i="13"/>
  <c r="X241" i="13"/>
  <c r="W241" i="13"/>
  <c r="V241" i="13"/>
  <c r="U241" i="13"/>
  <c r="T241" i="13"/>
  <c r="S241" i="13"/>
  <c r="R241" i="13"/>
  <c r="Q241" i="13"/>
  <c r="A238" i="13"/>
  <c r="P232" i="13"/>
  <c r="P231" i="13"/>
  <c r="P230" i="13"/>
  <c r="P229" i="13"/>
  <c r="P228" i="13"/>
  <c r="P227" i="13"/>
  <c r="P226" i="13"/>
  <c r="P225" i="13"/>
  <c r="P224" i="13"/>
  <c r="P223" i="13"/>
  <c r="Y222" i="13"/>
  <c r="X222" i="13"/>
  <c r="W222" i="13"/>
  <c r="V222" i="13"/>
  <c r="U222" i="13"/>
  <c r="T222" i="13"/>
  <c r="S222" i="13"/>
  <c r="R222" i="13"/>
  <c r="Q222" i="13"/>
  <c r="A219" i="13"/>
  <c r="P209" i="13"/>
  <c r="P208" i="13"/>
  <c r="P207" i="13"/>
  <c r="P206" i="13"/>
  <c r="P205" i="13"/>
  <c r="P204" i="13"/>
  <c r="P203" i="13"/>
  <c r="P202" i="13"/>
  <c r="P201" i="13"/>
  <c r="P200" i="13"/>
  <c r="Y199" i="13"/>
  <c r="X199" i="13"/>
  <c r="W199" i="13"/>
  <c r="V199" i="13"/>
  <c r="U199" i="13"/>
  <c r="T199" i="13"/>
  <c r="S199" i="13"/>
  <c r="R199" i="13"/>
  <c r="Q199" i="13"/>
  <c r="A196" i="13"/>
  <c r="P155" i="13"/>
  <c r="P154" i="13"/>
  <c r="P153" i="13"/>
  <c r="P152" i="13"/>
  <c r="P151" i="13"/>
  <c r="P150" i="13"/>
  <c r="P149" i="13"/>
  <c r="P148" i="13"/>
  <c r="P147" i="13"/>
  <c r="P146" i="13"/>
  <c r="Y145" i="13"/>
  <c r="X145" i="13"/>
  <c r="W145" i="13"/>
  <c r="V145" i="13"/>
  <c r="U145" i="13"/>
  <c r="T145" i="13"/>
  <c r="S145" i="13"/>
  <c r="R145" i="13"/>
  <c r="Q145" i="13"/>
  <c r="A142" i="13"/>
  <c r="P136" i="13"/>
  <c r="P135" i="13"/>
  <c r="P134" i="13"/>
  <c r="P133" i="13"/>
  <c r="P132" i="13"/>
  <c r="P131" i="13"/>
  <c r="P130" i="13"/>
  <c r="P129" i="13"/>
  <c r="P128" i="13"/>
  <c r="P127" i="13"/>
  <c r="Y126" i="13"/>
  <c r="X126" i="13"/>
  <c r="W126" i="13"/>
  <c r="V126" i="13"/>
  <c r="U126" i="13"/>
  <c r="T126" i="13"/>
  <c r="S126" i="13"/>
  <c r="R126" i="13"/>
  <c r="Q126" i="13"/>
  <c r="A123" i="13"/>
  <c r="P99" i="13"/>
  <c r="P98" i="13"/>
  <c r="P97" i="13"/>
  <c r="P96" i="13"/>
  <c r="P95" i="13"/>
  <c r="P94" i="13"/>
  <c r="P93" i="13"/>
  <c r="P92" i="13"/>
  <c r="P91" i="13"/>
  <c r="P90" i="13"/>
  <c r="Y89" i="13"/>
  <c r="X89" i="13"/>
  <c r="W89" i="13"/>
  <c r="V89" i="13"/>
  <c r="U89" i="13"/>
  <c r="T89" i="13"/>
  <c r="S89" i="13"/>
  <c r="R89" i="13"/>
  <c r="Q89" i="13"/>
  <c r="A86" i="13"/>
  <c r="P73" i="13"/>
  <c r="P72" i="13"/>
  <c r="P71" i="13"/>
  <c r="P70" i="13"/>
  <c r="P69" i="13"/>
  <c r="P68" i="13"/>
  <c r="P67" i="13"/>
  <c r="P66" i="13"/>
  <c r="P65" i="13"/>
  <c r="P64" i="13"/>
  <c r="Y63" i="13"/>
  <c r="X63" i="13"/>
  <c r="W63" i="13"/>
  <c r="V63" i="13"/>
  <c r="U63" i="13"/>
  <c r="T63" i="13"/>
  <c r="S63" i="13"/>
  <c r="R63" i="13"/>
  <c r="Q63" i="13"/>
  <c r="A60" i="13"/>
  <c r="P51" i="13"/>
  <c r="P50" i="13"/>
  <c r="P49" i="13"/>
  <c r="P48" i="13"/>
  <c r="P47" i="13"/>
  <c r="P46" i="13"/>
  <c r="P45" i="13"/>
  <c r="P44" i="13"/>
  <c r="P43" i="13"/>
  <c r="P42" i="13"/>
  <c r="Y41" i="13"/>
  <c r="X41" i="13"/>
  <c r="W41" i="13"/>
  <c r="V41" i="13"/>
  <c r="U41" i="13"/>
  <c r="T41" i="13"/>
  <c r="S41" i="13"/>
  <c r="R41" i="13"/>
  <c r="Q41" i="13"/>
  <c r="A38" i="13"/>
  <c r="P206" i="12"/>
  <c r="P205" i="12"/>
  <c r="P204" i="12"/>
  <c r="P203" i="12"/>
  <c r="P202" i="12"/>
  <c r="P201" i="12"/>
  <c r="P200" i="12"/>
  <c r="P199" i="12"/>
  <c r="P198" i="12"/>
  <c r="P197" i="12"/>
  <c r="Y196" i="12"/>
  <c r="X196" i="12"/>
  <c r="W196" i="12"/>
  <c r="V196" i="12"/>
  <c r="U196" i="12"/>
  <c r="T196" i="12"/>
  <c r="S196" i="12"/>
  <c r="R196" i="12"/>
  <c r="Q196" i="12"/>
  <c r="P176" i="12"/>
  <c r="P175" i="12"/>
  <c r="P174" i="12"/>
  <c r="P173" i="12"/>
  <c r="P172" i="12"/>
  <c r="P171" i="12"/>
  <c r="P170" i="12"/>
  <c r="P169" i="12"/>
  <c r="P168" i="12"/>
  <c r="P167" i="12"/>
  <c r="Y166" i="12"/>
  <c r="X166" i="12"/>
  <c r="W166" i="12"/>
  <c r="V166" i="12"/>
  <c r="U166" i="12"/>
  <c r="T166" i="12"/>
  <c r="S166" i="12"/>
  <c r="R166" i="12"/>
  <c r="Q166" i="12"/>
  <c r="P151" i="12"/>
  <c r="P150" i="12"/>
  <c r="P149" i="12"/>
  <c r="P148" i="12"/>
  <c r="P147" i="12"/>
  <c r="P146" i="12"/>
  <c r="P145" i="12"/>
  <c r="P144" i="12"/>
  <c r="P143" i="12"/>
  <c r="P142" i="12"/>
  <c r="Y141" i="12"/>
  <c r="X141" i="12"/>
  <c r="W141" i="12"/>
  <c r="V141" i="12"/>
  <c r="U141" i="12"/>
  <c r="T141" i="12"/>
  <c r="S141" i="12"/>
  <c r="R141" i="12"/>
  <c r="Q141" i="12"/>
  <c r="P139" i="12"/>
  <c r="C137" i="12" s="1"/>
  <c r="B137" i="12" s="1"/>
  <c r="D137" i="12" s="1"/>
  <c r="N139" i="12" s="1"/>
  <c r="P125" i="12"/>
  <c r="P124" i="12"/>
  <c r="P123" i="12"/>
  <c r="P122" i="12"/>
  <c r="P121" i="12"/>
  <c r="P120" i="12"/>
  <c r="P119" i="12"/>
  <c r="P118" i="12"/>
  <c r="P117" i="12"/>
  <c r="P116" i="12"/>
  <c r="Y115" i="12"/>
  <c r="X115" i="12"/>
  <c r="W115" i="12"/>
  <c r="V115" i="12"/>
  <c r="U115" i="12"/>
  <c r="T115" i="12"/>
  <c r="S115" i="12"/>
  <c r="R115" i="12"/>
  <c r="Q115" i="12"/>
  <c r="A111" i="12"/>
  <c r="P75" i="12"/>
  <c r="P74" i="12"/>
  <c r="P73" i="12"/>
  <c r="P72" i="12"/>
  <c r="P71" i="12"/>
  <c r="P70" i="12"/>
  <c r="P69" i="12"/>
  <c r="P68" i="12"/>
  <c r="P67" i="12"/>
  <c r="P66" i="12"/>
  <c r="Y65" i="12"/>
  <c r="X65" i="12"/>
  <c r="W65" i="12"/>
  <c r="V65" i="12"/>
  <c r="U65" i="12"/>
  <c r="T65" i="12"/>
  <c r="S65" i="12"/>
  <c r="R65" i="12"/>
  <c r="Q65" i="12"/>
  <c r="A61" i="12"/>
  <c r="P50" i="12"/>
  <c r="P49" i="12"/>
  <c r="P48" i="12"/>
  <c r="P47" i="12"/>
  <c r="P46" i="12"/>
  <c r="P45" i="12"/>
  <c r="P44" i="12"/>
  <c r="P43" i="12"/>
  <c r="P42" i="12"/>
  <c r="P41" i="12"/>
  <c r="Y40" i="12"/>
  <c r="X40" i="12"/>
  <c r="W40" i="12"/>
  <c r="V40" i="12"/>
  <c r="U40" i="12"/>
  <c r="T40" i="12"/>
  <c r="S40" i="12"/>
  <c r="R40" i="12"/>
  <c r="Q40" i="12"/>
  <c r="A36" i="12"/>
  <c r="P34" i="12"/>
  <c r="P33" i="12"/>
  <c r="P32" i="12"/>
  <c r="P31" i="12"/>
  <c r="P30" i="12"/>
  <c r="P29" i="12"/>
  <c r="P28" i="12"/>
  <c r="P27" i="12"/>
  <c r="P26" i="12"/>
  <c r="P25" i="12"/>
  <c r="G25" i="12"/>
  <c r="G26" i="12" s="1"/>
  <c r="G27" i="12" s="1"/>
  <c r="G28" i="12" s="1"/>
  <c r="G29" i="12" s="1"/>
  <c r="G30" i="12" s="1"/>
  <c r="G31" i="12" s="1"/>
  <c r="G32" i="12" s="1"/>
  <c r="G33" i="12" s="1"/>
  <c r="G34" i="12" s="1"/>
  <c r="G35" i="12" s="1"/>
  <c r="Y24" i="12"/>
  <c r="X24" i="12"/>
  <c r="W24" i="12"/>
  <c r="V24" i="12"/>
  <c r="U24" i="12"/>
  <c r="T24" i="12"/>
  <c r="S24" i="12"/>
  <c r="R24" i="12"/>
  <c r="Q24" i="12"/>
  <c r="A21" i="12"/>
  <c r="P290" i="7"/>
  <c r="P194" i="12"/>
  <c r="P239" i="13"/>
  <c r="P82" i="7"/>
  <c r="P348" i="14"/>
  <c r="P308" i="13"/>
  <c r="P191" i="7"/>
  <c r="P139" i="7"/>
  <c r="P231" i="7"/>
  <c r="P197" i="13"/>
  <c r="P91" i="14"/>
  <c r="P164" i="12"/>
  <c r="P285" i="14"/>
  <c r="P39" i="13"/>
  <c r="P38" i="12"/>
  <c r="P62" i="7"/>
  <c r="P164" i="7"/>
  <c r="P116" i="7"/>
  <c r="P289" i="13"/>
  <c r="P143" i="13"/>
  <c r="P246" i="14"/>
  <c r="P369" i="13"/>
  <c r="P113" i="12"/>
  <c r="P61" i="13"/>
  <c r="P266" i="14"/>
  <c r="P63" i="12"/>
  <c r="G78" i="9" l="1"/>
  <c r="G84" i="9"/>
  <c r="G88" i="9"/>
  <c r="G77" i="9"/>
  <c r="G73" i="9"/>
  <c r="G91" i="9"/>
  <c r="G95" i="9"/>
  <c r="G85" i="9"/>
  <c r="G71" i="9"/>
  <c r="G94" i="9"/>
  <c r="G82" i="9"/>
  <c r="G79" i="9"/>
  <c r="G70" i="9"/>
  <c r="G80" i="9"/>
  <c r="G93" i="9"/>
  <c r="G89" i="9"/>
  <c r="G74" i="9"/>
  <c r="E82" i="9"/>
  <c r="G83" i="9"/>
  <c r="G76" i="9"/>
  <c r="G87" i="9"/>
  <c r="G92" i="9"/>
  <c r="G90" i="9"/>
  <c r="G72" i="9"/>
  <c r="G81" i="9"/>
  <c r="G96" i="9"/>
  <c r="G86" i="9"/>
  <c r="G75" i="9"/>
  <c r="G41" i="8"/>
  <c r="G42" i="8"/>
  <c r="G43" i="8"/>
  <c r="G46" i="8"/>
  <c r="G54" i="8"/>
  <c r="G47" i="8"/>
  <c r="G49" i="8"/>
  <c r="G50" i="8"/>
  <c r="G51" i="8"/>
  <c r="G44" i="8"/>
  <c r="G52" i="8"/>
  <c r="G45" i="8"/>
  <c r="G53" i="8"/>
  <c r="G48" i="8"/>
  <c r="G39" i="8"/>
  <c r="G40" i="8"/>
  <c r="G37" i="8"/>
  <c r="G38" i="8"/>
  <c r="E40" i="8"/>
  <c r="G36" i="8"/>
  <c r="C289" i="7"/>
  <c r="B289" i="7" s="1"/>
  <c r="D289" i="7" s="1"/>
  <c r="N290" i="7" s="1"/>
  <c r="C230" i="7"/>
  <c r="B230" i="7" s="1"/>
  <c r="D230" i="7" s="1"/>
  <c r="N231" i="7" s="1"/>
  <c r="C190" i="7"/>
  <c r="B190" i="7" s="1"/>
  <c r="D190" i="7" s="1"/>
  <c r="N191" i="7" s="1"/>
  <c r="C163" i="7"/>
  <c r="B163" i="7" s="1"/>
  <c r="D163" i="7" s="1"/>
  <c r="N164" i="7" s="1"/>
  <c r="C138" i="7"/>
  <c r="B138" i="7" s="1"/>
  <c r="D138" i="7" s="1"/>
  <c r="N139" i="7" s="1"/>
  <c r="C115" i="7"/>
  <c r="B115" i="7" s="1"/>
  <c r="D115" i="7" s="1"/>
  <c r="C81" i="7"/>
  <c r="B81" i="7" s="1"/>
  <c r="D81" i="7" s="1"/>
  <c r="N82" i="7" s="1"/>
  <c r="C61" i="7"/>
  <c r="B61" i="7" s="1"/>
  <c r="D61" i="7" s="1"/>
  <c r="E61" i="7" s="1"/>
  <c r="G63" i="7"/>
  <c r="G23" i="12"/>
  <c r="C284" i="14"/>
  <c r="B284" i="14" s="1"/>
  <c r="D284" i="14" s="1"/>
  <c r="N285" i="14" s="1"/>
  <c r="C347" i="14"/>
  <c r="B347" i="14" s="1"/>
  <c r="D347" i="14" s="1"/>
  <c r="N348" i="14" s="1"/>
  <c r="C245" i="14"/>
  <c r="B245" i="14" s="1"/>
  <c r="D245" i="14" s="1"/>
  <c r="N246" i="14" s="1"/>
  <c r="C265" i="14"/>
  <c r="B265" i="14" s="1"/>
  <c r="D265" i="14" s="1"/>
  <c r="N266" i="14" s="1"/>
  <c r="C90" i="14"/>
  <c r="B90" i="14" s="1"/>
  <c r="D90" i="14" s="1"/>
  <c r="N91" i="14" s="1"/>
  <c r="C238" i="13"/>
  <c r="B238" i="13" s="1"/>
  <c r="D238" i="13" s="1"/>
  <c r="N239" i="13" s="1"/>
  <c r="C60" i="13"/>
  <c r="B60" i="13" s="1"/>
  <c r="D60" i="13" s="1"/>
  <c r="N61" i="13" s="1"/>
  <c r="C142" i="13"/>
  <c r="B142" i="13" s="1"/>
  <c r="D142" i="13" s="1"/>
  <c r="N143" i="13" s="1"/>
  <c r="C307" i="13"/>
  <c r="B307" i="13" s="1"/>
  <c r="D307" i="13" s="1"/>
  <c r="N308" i="13" s="1"/>
  <c r="C368" i="13"/>
  <c r="B368" i="13" s="1"/>
  <c r="D368" i="13" s="1"/>
  <c r="N369" i="13" s="1"/>
  <c r="C38" i="13"/>
  <c r="B38" i="13" s="1"/>
  <c r="D38" i="13" s="1"/>
  <c r="C196" i="13"/>
  <c r="B196" i="13" s="1"/>
  <c r="D196" i="13" s="1"/>
  <c r="N197" i="13" s="1"/>
  <c r="C288" i="13"/>
  <c r="B288" i="13" s="1"/>
  <c r="D288" i="13" s="1"/>
  <c r="N289" i="13" s="1"/>
  <c r="C61" i="12"/>
  <c r="B61" i="12" s="1"/>
  <c r="D61" i="12" s="1"/>
  <c r="N63" i="12" s="1"/>
  <c r="C162" i="12"/>
  <c r="B162" i="12" s="1"/>
  <c r="D162" i="12" s="1"/>
  <c r="N164" i="12" s="1"/>
  <c r="C192" i="12"/>
  <c r="B192" i="12" s="1"/>
  <c r="D192" i="12" s="1"/>
  <c r="N194" i="12" s="1"/>
  <c r="C36" i="12"/>
  <c r="B36" i="12" s="1"/>
  <c r="D36" i="12" s="1"/>
  <c r="N38" i="12" s="1"/>
  <c r="C111" i="12"/>
  <c r="B111" i="12" s="1"/>
  <c r="D111" i="12" s="1"/>
  <c r="N113" i="12" s="1"/>
  <c r="P36" i="14"/>
  <c r="P327" i="13"/>
  <c r="P220" i="13"/>
  <c r="P22" i="12"/>
  <c r="P387" i="14"/>
  <c r="P124" i="13"/>
  <c r="P87" i="13"/>
  <c r="P71" i="14"/>
  <c r="G105" i="9" l="1"/>
  <c r="G111" i="9"/>
  <c r="G109" i="9"/>
  <c r="G118" i="9"/>
  <c r="G103" i="9"/>
  <c r="G98" i="9"/>
  <c r="G108" i="9"/>
  <c r="G99" i="9"/>
  <c r="G104" i="9"/>
  <c r="E107" i="9"/>
  <c r="G107" i="9"/>
  <c r="G120" i="9"/>
  <c r="G121" i="9"/>
  <c r="G113" i="9"/>
  <c r="G101" i="9"/>
  <c r="G117" i="9"/>
  <c r="G110" i="9"/>
  <c r="G100" i="9"/>
  <c r="G115" i="9"/>
  <c r="G97" i="9"/>
  <c r="G106" i="9"/>
  <c r="G119" i="9"/>
  <c r="G116" i="9"/>
  <c r="G112" i="9"/>
  <c r="G114" i="9"/>
  <c r="G102" i="9"/>
  <c r="G59" i="8"/>
  <c r="G60" i="8"/>
  <c r="G82" i="7"/>
  <c r="G83" i="7"/>
  <c r="G61" i="8"/>
  <c r="G64" i="8"/>
  <c r="G72" i="8"/>
  <c r="G66" i="8"/>
  <c r="G63" i="8"/>
  <c r="G65" i="8"/>
  <c r="G67" i="8"/>
  <c r="G68" i="8"/>
  <c r="G69" i="8"/>
  <c r="G62" i="8"/>
  <c r="G70" i="8"/>
  <c r="G71" i="8"/>
  <c r="G56" i="8"/>
  <c r="G58" i="8"/>
  <c r="G57" i="8"/>
  <c r="E58" i="8"/>
  <c r="G55" i="8"/>
  <c r="G95" i="7"/>
  <c r="G84" i="7"/>
  <c r="G86" i="7"/>
  <c r="G94" i="7"/>
  <c r="G87" i="7"/>
  <c r="G88" i="7"/>
  <c r="G85" i="7"/>
  <c r="G89" i="7"/>
  <c r="G90" i="7"/>
  <c r="G91" i="7"/>
  <c r="G93" i="7"/>
  <c r="G92" i="7"/>
  <c r="G76" i="7"/>
  <c r="G77" i="7"/>
  <c r="G79" i="7"/>
  <c r="G81" i="7"/>
  <c r="G80" i="7"/>
  <c r="G78" i="7"/>
  <c r="E81" i="7"/>
  <c r="X128" i="7"/>
  <c r="X126" i="7"/>
  <c r="X127" i="7"/>
  <c r="W128" i="7"/>
  <c r="W127" i="7"/>
  <c r="N116" i="7"/>
  <c r="N62" i="7"/>
  <c r="C70" i="14"/>
  <c r="B70" i="14" s="1"/>
  <c r="D70" i="14" s="1"/>
  <c r="N71" i="14" s="1"/>
  <c r="C386" i="14"/>
  <c r="B386" i="14" s="1"/>
  <c r="D386" i="14" s="1"/>
  <c r="N387" i="14" s="1"/>
  <c r="C35" i="14"/>
  <c r="B35" i="14" s="1"/>
  <c r="D35" i="14" s="1"/>
  <c r="C326" i="13"/>
  <c r="B326" i="13" s="1"/>
  <c r="D326" i="13" s="1"/>
  <c r="N327" i="13" s="1"/>
  <c r="C123" i="13"/>
  <c r="B123" i="13" s="1"/>
  <c r="D123" i="13" s="1"/>
  <c r="N124" i="13" s="1"/>
  <c r="C86" i="13"/>
  <c r="B86" i="13" s="1"/>
  <c r="D86" i="13" s="1"/>
  <c r="N87" i="13" s="1"/>
  <c r="C219" i="13"/>
  <c r="B219" i="13" s="1"/>
  <c r="D219" i="13" s="1"/>
  <c r="N220" i="13" s="1"/>
  <c r="E38" i="13"/>
  <c r="N39" i="13"/>
  <c r="C21" i="12"/>
  <c r="B21" i="12" s="1"/>
  <c r="D21" i="12" s="1"/>
  <c r="G143" i="9" l="1"/>
  <c r="G144" i="9"/>
  <c r="E142" i="9"/>
  <c r="G151" i="9"/>
  <c r="G148" i="9"/>
  <c r="G136" i="9"/>
  <c r="G156" i="9"/>
  <c r="G125" i="9"/>
  <c r="G141" i="9"/>
  <c r="G150" i="9"/>
  <c r="G133" i="9"/>
  <c r="G149" i="9"/>
  <c r="G146" i="9"/>
  <c r="G135" i="9"/>
  <c r="G142" i="9"/>
  <c r="G154" i="9"/>
  <c r="G131" i="9"/>
  <c r="G127" i="9"/>
  <c r="G137" i="9"/>
  <c r="G145" i="9"/>
  <c r="G122" i="9"/>
  <c r="G138" i="9"/>
  <c r="G153" i="9"/>
  <c r="G128" i="9"/>
  <c r="G139" i="9"/>
  <c r="G130" i="9"/>
  <c r="G147" i="9"/>
  <c r="G140" i="9"/>
  <c r="G129" i="9"/>
  <c r="G132" i="9"/>
  <c r="G126" i="9"/>
  <c r="G123" i="9"/>
  <c r="G155" i="9"/>
  <c r="G152" i="9"/>
  <c r="G124" i="9"/>
  <c r="G134" i="9"/>
  <c r="G110" i="8"/>
  <c r="G111" i="8"/>
  <c r="G116" i="7"/>
  <c r="G117" i="7"/>
  <c r="G61" i="13"/>
  <c r="G62" i="13"/>
  <c r="G112" i="8"/>
  <c r="G114" i="8"/>
  <c r="G122" i="8"/>
  <c r="G115" i="8"/>
  <c r="G123" i="8"/>
  <c r="G116" i="8"/>
  <c r="G118" i="8"/>
  <c r="G120" i="8"/>
  <c r="G113" i="8"/>
  <c r="G117" i="8"/>
  <c r="G119" i="8"/>
  <c r="G121" i="8"/>
  <c r="G92" i="8"/>
  <c r="G100" i="8"/>
  <c r="G108" i="8"/>
  <c r="G93" i="8"/>
  <c r="G101" i="8"/>
  <c r="G109" i="8"/>
  <c r="G94" i="8"/>
  <c r="G102" i="8"/>
  <c r="G95" i="8"/>
  <c r="G103" i="8"/>
  <c r="G96" i="8"/>
  <c r="G104" i="8"/>
  <c r="G97" i="8"/>
  <c r="G105" i="8"/>
  <c r="G90" i="8"/>
  <c r="G98" i="8"/>
  <c r="G106" i="8"/>
  <c r="G91" i="8"/>
  <c r="G99" i="8"/>
  <c r="G107" i="8"/>
  <c r="G74" i="8"/>
  <c r="G82" i="8"/>
  <c r="G75" i="8"/>
  <c r="G83" i="8"/>
  <c r="G85" i="8"/>
  <c r="G86" i="8"/>
  <c r="G80" i="8"/>
  <c r="G81" i="8"/>
  <c r="G76" i="8"/>
  <c r="G84" i="8"/>
  <c r="G77" i="8"/>
  <c r="G78" i="8"/>
  <c r="G87" i="8"/>
  <c r="G88" i="8"/>
  <c r="G89" i="8"/>
  <c r="G79" i="8"/>
  <c r="E109" i="8"/>
  <c r="G73" i="8"/>
  <c r="G118" i="7"/>
  <c r="G121" i="7"/>
  <c r="G129" i="7"/>
  <c r="G122" i="7"/>
  <c r="G123" i="7"/>
  <c r="G127" i="7"/>
  <c r="G120" i="7"/>
  <c r="G124" i="7"/>
  <c r="G125" i="7"/>
  <c r="G126" i="7"/>
  <c r="G119" i="7"/>
  <c r="G128" i="7"/>
  <c r="G110" i="7"/>
  <c r="G111" i="7"/>
  <c r="G112" i="7"/>
  <c r="G114" i="7"/>
  <c r="G113" i="7"/>
  <c r="G115" i="7"/>
  <c r="G99" i="7"/>
  <c r="G107" i="7"/>
  <c r="G100" i="7"/>
  <c r="G108" i="7"/>
  <c r="G101" i="7"/>
  <c r="G109" i="7"/>
  <c r="G98" i="7"/>
  <c r="G102" i="7"/>
  <c r="G103" i="7"/>
  <c r="G104" i="7"/>
  <c r="G97" i="7"/>
  <c r="G105" i="7"/>
  <c r="G106" i="7"/>
  <c r="E115" i="7"/>
  <c r="G96" i="7"/>
  <c r="N36" i="14"/>
  <c r="E35" i="14"/>
  <c r="G66" i="13"/>
  <c r="G73" i="13"/>
  <c r="G69" i="13"/>
  <c r="G59" i="13"/>
  <c r="G53" i="13"/>
  <c r="G65" i="13"/>
  <c r="G58" i="13"/>
  <c r="G72" i="13"/>
  <c r="G68" i="13"/>
  <c r="G60" i="13"/>
  <c r="G57" i="13"/>
  <c r="G64" i="13"/>
  <c r="E60" i="13"/>
  <c r="G56" i="13"/>
  <c r="G71" i="13"/>
  <c r="G55" i="13"/>
  <c r="G70" i="13"/>
  <c r="G67" i="13"/>
  <c r="G63" i="13"/>
  <c r="G54" i="13"/>
  <c r="G74" i="13"/>
  <c r="E21" i="12"/>
  <c r="N22" i="12"/>
  <c r="G186" i="9" l="1"/>
  <c r="G187" i="9"/>
  <c r="E185" i="9"/>
  <c r="G200" i="9" s="1"/>
  <c r="G166" i="9"/>
  <c r="G157" i="9"/>
  <c r="G168" i="9"/>
  <c r="G183" i="9"/>
  <c r="G175" i="9"/>
  <c r="G193" i="9"/>
  <c r="G161" i="9"/>
  <c r="G167" i="9"/>
  <c r="G171" i="9"/>
  <c r="G172" i="9"/>
  <c r="G184" i="9"/>
  <c r="G199" i="9"/>
  <c r="G189" i="9"/>
  <c r="G162" i="9"/>
  <c r="G198" i="9"/>
  <c r="G174" i="9"/>
  <c r="G182" i="9"/>
  <c r="G169" i="9"/>
  <c r="G197" i="9"/>
  <c r="G176" i="9"/>
  <c r="G177" i="9"/>
  <c r="G164" i="9"/>
  <c r="G178" i="9"/>
  <c r="G194" i="9"/>
  <c r="G185" i="9"/>
  <c r="G181" i="9"/>
  <c r="G165" i="9"/>
  <c r="G180" i="9"/>
  <c r="G179" i="9"/>
  <c r="G170" i="9"/>
  <c r="G191" i="9"/>
  <c r="G158" i="9"/>
  <c r="G192" i="9"/>
  <c r="G160" i="9"/>
  <c r="G196" i="9"/>
  <c r="G163" i="9"/>
  <c r="G159" i="9"/>
  <c r="G190" i="9"/>
  <c r="G195" i="9"/>
  <c r="G188" i="9"/>
  <c r="G173" i="9"/>
  <c r="G154" i="8"/>
  <c r="G155" i="8"/>
  <c r="G139" i="7"/>
  <c r="G140" i="7"/>
  <c r="G71" i="14"/>
  <c r="G72" i="14"/>
  <c r="G87" i="13"/>
  <c r="G88" i="13"/>
  <c r="G38" i="12"/>
  <c r="G39" i="12"/>
  <c r="G156" i="8"/>
  <c r="G157" i="8"/>
  <c r="G165" i="8"/>
  <c r="G158" i="8"/>
  <c r="G166" i="8"/>
  <c r="G159" i="8"/>
  <c r="G167" i="8"/>
  <c r="G160" i="8"/>
  <c r="G161" i="8"/>
  <c r="G162" i="8"/>
  <c r="G163" i="8"/>
  <c r="G164" i="8"/>
  <c r="G132" i="8"/>
  <c r="G140" i="8"/>
  <c r="G148" i="8"/>
  <c r="G136" i="8"/>
  <c r="G147" i="8"/>
  <c r="G133" i="8"/>
  <c r="G141" i="8"/>
  <c r="G149" i="8"/>
  <c r="G151" i="8"/>
  <c r="G152" i="8"/>
  <c r="G134" i="8"/>
  <c r="G142" i="8"/>
  <c r="G150" i="8"/>
  <c r="G143" i="8"/>
  <c r="G144" i="8"/>
  <c r="G139" i="8"/>
  <c r="G135" i="8"/>
  <c r="G137" i="8"/>
  <c r="G145" i="8"/>
  <c r="G153" i="8"/>
  <c r="G138" i="8"/>
  <c r="G146" i="8"/>
  <c r="G127" i="8"/>
  <c r="G128" i="8"/>
  <c r="G125" i="8"/>
  <c r="G126" i="8"/>
  <c r="G129" i="8"/>
  <c r="G130" i="8"/>
  <c r="G131" i="8"/>
  <c r="E153" i="8"/>
  <c r="G198" i="8" s="1"/>
  <c r="G124" i="8"/>
  <c r="G152" i="7"/>
  <c r="G141" i="7"/>
  <c r="G142" i="7"/>
  <c r="G150" i="7"/>
  <c r="G148" i="7"/>
  <c r="G143" i="7"/>
  <c r="G151" i="7"/>
  <c r="G149" i="7"/>
  <c r="G144" i="7"/>
  <c r="G145" i="7"/>
  <c r="G146" i="7"/>
  <c r="G147" i="7"/>
  <c r="G130" i="7"/>
  <c r="G131" i="7"/>
  <c r="G137" i="7"/>
  <c r="G132" i="7"/>
  <c r="G138" i="7"/>
  <c r="G133" i="7"/>
  <c r="G136" i="7"/>
  <c r="G134" i="7"/>
  <c r="G135" i="7"/>
  <c r="E138" i="7"/>
  <c r="G73" i="14"/>
  <c r="G64" i="14"/>
  <c r="G56" i="14"/>
  <c r="G82" i="14"/>
  <c r="G67" i="14"/>
  <c r="G50" i="14"/>
  <c r="G84" i="14"/>
  <c r="G80" i="14"/>
  <c r="G63" i="14"/>
  <c r="G55" i="14"/>
  <c r="G76" i="14"/>
  <c r="G62" i="14"/>
  <c r="G54" i="14"/>
  <c r="G83" i="14"/>
  <c r="G79" i="14"/>
  <c r="G69" i="14"/>
  <c r="G61" i="14"/>
  <c r="G53" i="14"/>
  <c r="G66" i="14"/>
  <c r="G59" i="14"/>
  <c r="G74" i="14"/>
  <c r="E70" i="14"/>
  <c r="G58" i="14"/>
  <c r="G81" i="14"/>
  <c r="G77" i="14"/>
  <c r="G65" i="14"/>
  <c r="G57" i="14"/>
  <c r="G75" i="14"/>
  <c r="G68" i="14"/>
  <c r="G60" i="14"/>
  <c r="G52" i="14"/>
  <c r="G78" i="14"/>
  <c r="G70" i="14"/>
  <c r="G51" i="14"/>
  <c r="G97" i="13"/>
  <c r="G81" i="13"/>
  <c r="G93" i="13"/>
  <c r="G89" i="13"/>
  <c r="G80" i="13"/>
  <c r="E86" i="13"/>
  <c r="G125" i="13" s="1"/>
  <c r="G100" i="13"/>
  <c r="G96" i="13"/>
  <c r="G79" i="13"/>
  <c r="G92" i="13"/>
  <c r="G78" i="13"/>
  <c r="G99" i="13"/>
  <c r="G95" i="13"/>
  <c r="G85" i="13"/>
  <c r="G77" i="13"/>
  <c r="G82" i="13"/>
  <c r="G91" i="13"/>
  <c r="G84" i="13"/>
  <c r="G76" i="13"/>
  <c r="G98" i="13"/>
  <c r="G94" i="13"/>
  <c r="G86" i="13"/>
  <c r="G83" i="13"/>
  <c r="G75" i="13"/>
  <c r="G90" i="13"/>
  <c r="G41" i="12"/>
  <c r="G48" i="12"/>
  <c r="E36" i="12"/>
  <c r="G51" i="12"/>
  <c r="G47" i="12"/>
  <c r="G43" i="12"/>
  <c r="G44" i="12"/>
  <c r="G40" i="12"/>
  <c r="G50" i="12"/>
  <c r="G46" i="12"/>
  <c r="G42" i="12"/>
  <c r="G49" i="12"/>
  <c r="G45" i="12"/>
  <c r="G37" i="12"/>
  <c r="G36" i="12"/>
  <c r="E18" i="9" l="1"/>
  <c r="G18" i="9" s="1"/>
  <c r="G210" i="8"/>
  <c r="G197" i="8"/>
  <c r="G164" i="7"/>
  <c r="G165" i="7"/>
  <c r="G91" i="14"/>
  <c r="G92" i="14"/>
  <c r="G124" i="13"/>
  <c r="G199" i="8"/>
  <c r="G200" i="8"/>
  <c r="G208" i="8"/>
  <c r="G204" i="8"/>
  <c r="G207" i="8"/>
  <c r="G201" i="8"/>
  <c r="G209" i="8"/>
  <c r="G203" i="8"/>
  <c r="G205" i="8"/>
  <c r="G206" i="8"/>
  <c r="G202" i="8"/>
  <c r="G188" i="8"/>
  <c r="G190" i="8"/>
  <c r="G191" i="8"/>
  <c r="G192" i="8"/>
  <c r="G193" i="8"/>
  <c r="G194" i="8"/>
  <c r="G187" i="8"/>
  <c r="G195" i="8"/>
  <c r="G196" i="8"/>
  <c r="G189" i="8"/>
  <c r="G168" i="8"/>
  <c r="G169" i="8"/>
  <c r="G177" i="8"/>
  <c r="G185" i="8"/>
  <c r="G170" i="8"/>
  <c r="G178" i="8"/>
  <c r="G186" i="8"/>
  <c r="G171" i="8"/>
  <c r="G179" i="8"/>
  <c r="G172" i="8"/>
  <c r="G180" i="8"/>
  <c r="G173" i="8"/>
  <c r="G181" i="8"/>
  <c r="G174" i="8"/>
  <c r="G182" i="8"/>
  <c r="G175" i="8"/>
  <c r="G183" i="8"/>
  <c r="G176" i="8"/>
  <c r="G184" i="8"/>
  <c r="E196" i="8"/>
  <c r="G218" i="8" s="1"/>
  <c r="G166" i="7"/>
  <c r="G167" i="7"/>
  <c r="G175" i="7"/>
  <c r="G168" i="7"/>
  <c r="G176" i="7"/>
  <c r="G169" i="7"/>
  <c r="G177" i="7"/>
  <c r="G171" i="7"/>
  <c r="G170" i="7"/>
  <c r="G172" i="7"/>
  <c r="G173" i="7"/>
  <c r="G174" i="7"/>
  <c r="G156" i="7"/>
  <c r="G157" i="7"/>
  <c r="G162" i="7"/>
  <c r="G163" i="7"/>
  <c r="G158" i="7"/>
  <c r="G161" i="7"/>
  <c r="G155" i="7"/>
  <c r="G159" i="7"/>
  <c r="G160" i="7"/>
  <c r="G154" i="7"/>
  <c r="E163" i="7"/>
  <c r="G192" i="7" s="1"/>
  <c r="G153" i="7"/>
  <c r="G101" i="14"/>
  <c r="G97" i="14"/>
  <c r="G85" i="14"/>
  <c r="G93" i="14"/>
  <c r="G102" i="14"/>
  <c r="G90" i="14"/>
  <c r="G104" i="14"/>
  <c r="G100" i="14"/>
  <c r="G96" i="14"/>
  <c r="G99" i="14"/>
  <c r="G95" i="14"/>
  <c r="G88" i="14"/>
  <c r="G98" i="14"/>
  <c r="G87" i="14"/>
  <c r="G94" i="14"/>
  <c r="E90" i="14"/>
  <c r="G86" i="14"/>
  <c r="G103" i="14"/>
  <c r="G89" i="14"/>
  <c r="G134" i="13"/>
  <c r="G118" i="13"/>
  <c r="G110" i="13"/>
  <c r="G102" i="13"/>
  <c r="G130" i="13"/>
  <c r="G126" i="13"/>
  <c r="G117" i="13"/>
  <c r="G109" i="13"/>
  <c r="G101" i="13"/>
  <c r="G137" i="13"/>
  <c r="G133" i="13"/>
  <c r="G116" i="13"/>
  <c r="G108" i="13"/>
  <c r="G129" i="13"/>
  <c r="G115" i="13"/>
  <c r="G107" i="13"/>
  <c r="G136" i="13"/>
  <c r="G132" i="13"/>
  <c r="G122" i="13"/>
  <c r="G114" i="13"/>
  <c r="G106" i="13"/>
  <c r="G119" i="13"/>
  <c r="G128" i="13"/>
  <c r="G121" i="13"/>
  <c r="G113" i="13"/>
  <c r="G105" i="13"/>
  <c r="G111" i="13"/>
  <c r="G135" i="13"/>
  <c r="G131" i="13"/>
  <c r="G123" i="13"/>
  <c r="G120" i="13"/>
  <c r="G112" i="13"/>
  <c r="G104" i="13"/>
  <c r="G127" i="13"/>
  <c r="E123" i="13"/>
  <c r="G103" i="13"/>
  <c r="G68" i="12"/>
  <c r="G54" i="12"/>
  <c r="G75" i="12"/>
  <c r="G71" i="12"/>
  <c r="G53" i="12"/>
  <c r="G70" i="12"/>
  <c r="G62" i="12"/>
  <c r="G59" i="12"/>
  <c r="G61" i="12"/>
  <c r="G58" i="12"/>
  <c r="G67" i="12"/>
  <c r="G60" i="12"/>
  <c r="G52" i="12"/>
  <c r="G74" i="12"/>
  <c r="G66" i="12"/>
  <c r="G73" i="12"/>
  <c r="E61" i="12"/>
  <c r="G57" i="12"/>
  <c r="G69" i="12"/>
  <c r="G65" i="12"/>
  <c r="G56" i="12"/>
  <c r="G76" i="12"/>
  <c r="G72" i="12"/>
  <c r="G55" i="12"/>
  <c r="G64" i="12"/>
  <c r="G63" i="12"/>
  <c r="G217" i="8" l="1"/>
  <c r="G204" i="7"/>
  <c r="G191" i="7"/>
  <c r="G246" i="14"/>
  <c r="G247" i="14"/>
  <c r="G143" i="13"/>
  <c r="G144" i="13"/>
  <c r="G219" i="8"/>
  <c r="G221" i="8"/>
  <c r="G229" i="8"/>
  <c r="G220" i="8"/>
  <c r="G222" i="8"/>
  <c r="G230" i="8"/>
  <c r="G223" i="8"/>
  <c r="G224" i="8"/>
  <c r="G227" i="8"/>
  <c r="G225" i="8"/>
  <c r="G226" i="8"/>
  <c r="G228" i="8"/>
  <c r="G212" i="8"/>
  <c r="G213" i="8"/>
  <c r="G214" i="8"/>
  <c r="G215" i="8"/>
  <c r="G216" i="8"/>
  <c r="G211" i="8"/>
  <c r="E216" i="8"/>
  <c r="G193" i="7"/>
  <c r="G196" i="7"/>
  <c r="G195" i="7"/>
  <c r="G197" i="7"/>
  <c r="G194" i="7"/>
  <c r="G198" i="7"/>
  <c r="G201" i="7"/>
  <c r="G203" i="7"/>
  <c r="G199" i="7"/>
  <c r="G200" i="7"/>
  <c r="G202" i="7"/>
  <c r="G181" i="7"/>
  <c r="G189" i="7"/>
  <c r="G182" i="7"/>
  <c r="G190" i="7"/>
  <c r="G183" i="7"/>
  <c r="G187" i="7"/>
  <c r="G188" i="7"/>
  <c r="G184" i="7"/>
  <c r="G185" i="7"/>
  <c r="G186" i="7"/>
  <c r="G179" i="7"/>
  <c r="G180" i="7"/>
  <c r="E190" i="7"/>
  <c r="G178" i="7"/>
  <c r="G257" i="14"/>
  <c r="G253" i="14"/>
  <c r="G245" i="14"/>
  <c r="G242" i="14"/>
  <c r="G234" i="14"/>
  <c r="G226" i="14"/>
  <c r="G218" i="14"/>
  <c r="G210" i="14"/>
  <c r="G202" i="14"/>
  <c r="G194" i="14"/>
  <c r="G186" i="14"/>
  <c r="G178" i="14"/>
  <c r="G170" i="14"/>
  <c r="G162" i="14"/>
  <c r="G154" i="14"/>
  <c r="G146" i="14"/>
  <c r="G138" i="14"/>
  <c r="G130" i="14"/>
  <c r="G122" i="14"/>
  <c r="G114" i="14"/>
  <c r="G106" i="14"/>
  <c r="G229" i="14"/>
  <c r="G157" i="14"/>
  <c r="G244" i="14"/>
  <c r="G172" i="14"/>
  <c r="G116" i="14"/>
  <c r="G249" i="14"/>
  <c r="E245" i="14"/>
  <c r="G241" i="14"/>
  <c r="G233" i="14"/>
  <c r="G225" i="14"/>
  <c r="G217" i="14"/>
  <c r="G209" i="14"/>
  <c r="G201" i="14"/>
  <c r="G193" i="14"/>
  <c r="G185" i="14"/>
  <c r="G177" i="14"/>
  <c r="G169" i="14"/>
  <c r="G161" i="14"/>
  <c r="G153" i="14"/>
  <c r="G145" i="14"/>
  <c r="G137" i="14"/>
  <c r="G129" i="14"/>
  <c r="G121" i="14"/>
  <c r="G113" i="14"/>
  <c r="G105" i="14"/>
  <c r="G230" i="14"/>
  <c r="G126" i="14"/>
  <c r="G189" i="14"/>
  <c r="G236" i="14"/>
  <c r="G212" i="14"/>
  <c r="G180" i="14"/>
  <c r="G156" i="14"/>
  <c r="G124" i="14"/>
  <c r="G256" i="14"/>
  <c r="G252" i="14"/>
  <c r="G240" i="14"/>
  <c r="G232" i="14"/>
  <c r="G224" i="14"/>
  <c r="G216" i="14"/>
  <c r="G208" i="14"/>
  <c r="G200" i="14"/>
  <c r="G192" i="14"/>
  <c r="G184" i="14"/>
  <c r="G176" i="14"/>
  <c r="G168" i="14"/>
  <c r="G160" i="14"/>
  <c r="G152" i="14"/>
  <c r="G144" i="14"/>
  <c r="G136" i="14"/>
  <c r="G128" i="14"/>
  <c r="G120" i="14"/>
  <c r="G112" i="14"/>
  <c r="G238" i="14"/>
  <c r="G134" i="14"/>
  <c r="G205" i="14"/>
  <c r="G133" i="14"/>
  <c r="G248" i="14"/>
  <c r="G239" i="14"/>
  <c r="G231" i="14"/>
  <c r="G223" i="14"/>
  <c r="G215" i="14"/>
  <c r="G207" i="14"/>
  <c r="G199" i="14"/>
  <c r="G191" i="14"/>
  <c r="G183" i="14"/>
  <c r="G175" i="14"/>
  <c r="G167" i="14"/>
  <c r="G159" i="14"/>
  <c r="G151" i="14"/>
  <c r="G143" i="14"/>
  <c r="G135" i="14"/>
  <c r="G127" i="14"/>
  <c r="G119" i="14"/>
  <c r="G111" i="14"/>
  <c r="G222" i="14"/>
  <c r="G142" i="14"/>
  <c r="G221" i="14"/>
  <c r="G109" i="14"/>
  <c r="G228" i="14"/>
  <c r="G196" i="14"/>
  <c r="G148" i="14"/>
  <c r="G108" i="14"/>
  <c r="G259" i="14"/>
  <c r="G255" i="14"/>
  <c r="G214" i="14"/>
  <c r="G206" i="14"/>
  <c r="G198" i="14"/>
  <c r="G190" i="14"/>
  <c r="G174" i="14"/>
  <c r="G166" i="14"/>
  <c r="G150" i="14"/>
  <c r="G110" i="14"/>
  <c r="G213" i="14"/>
  <c r="G125" i="14"/>
  <c r="G220" i="14"/>
  <c r="G188" i="14"/>
  <c r="G140" i="14"/>
  <c r="G251" i="14"/>
  <c r="G197" i="14"/>
  <c r="G181" i="14"/>
  <c r="G173" i="14"/>
  <c r="G165" i="14"/>
  <c r="G149" i="14"/>
  <c r="G117" i="14"/>
  <c r="G258" i="14"/>
  <c r="G254" i="14"/>
  <c r="G204" i="14"/>
  <c r="G164" i="14"/>
  <c r="G132" i="14"/>
  <c r="G250" i="14"/>
  <c r="G243" i="14"/>
  <c r="G235" i="14"/>
  <c r="G227" i="14"/>
  <c r="G219" i="14"/>
  <c r="G211" i="14"/>
  <c r="G203" i="14"/>
  <c r="G195" i="14"/>
  <c r="G187" i="14"/>
  <c r="G179" i="14"/>
  <c r="G171" i="14"/>
  <c r="G163" i="14"/>
  <c r="G155" i="14"/>
  <c r="G147" i="14"/>
  <c r="G139" i="14"/>
  <c r="G131" i="14"/>
  <c r="G123" i="14"/>
  <c r="G115" i="14"/>
  <c r="G107" i="14"/>
  <c r="G182" i="14"/>
  <c r="G158" i="14"/>
  <c r="G118" i="14"/>
  <c r="G237" i="14"/>
  <c r="G141" i="14"/>
  <c r="G154" i="13"/>
  <c r="G150" i="13"/>
  <c r="G142" i="13"/>
  <c r="G139" i="13"/>
  <c r="G147" i="13"/>
  <c r="G146" i="13"/>
  <c r="E142" i="13"/>
  <c r="G197" i="13" s="1"/>
  <c r="G138" i="13"/>
  <c r="G153" i="13"/>
  <c r="G149" i="13"/>
  <c r="G145" i="13"/>
  <c r="G156" i="13"/>
  <c r="G152" i="13"/>
  <c r="G148" i="13"/>
  <c r="G155" i="13"/>
  <c r="G151" i="13"/>
  <c r="G141" i="13"/>
  <c r="G140" i="13"/>
  <c r="G124" i="12"/>
  <c r="G123" i="12"/>
  <c r="E111" i="12"/>
  <c r="G107" i="12"/>
  <c r="G99" i="12"/>
  <c r="G91" i="12"/>
  <c r="G83" i="12"/>
  <c r="G119" i="12"/>
  <c r="G115" i="12"/>
  <c r="G106" i="12"/>
  <c r="G98" i="12"/>
  <c r="G90" i="12"/>
  <c r="G82" i="12"/>
  <c r="G118" i="12"/>
  <c r="G125" i="12"/>
  <c r="G126" i="12"/>
  <c r="G122" i="12"/>
  <c r="G105" i="12"/>
  <c r="G97" i="12"/>
  <c r="G89" i="12"/>
  <c r="G81" i="12"/>
  <c r="G104" i="12"/>
  <c r="G96" i="12"/>
  <c r="G88" i="12"/>
  <c r="G80" i="12"/>
  <c r="G103" i="12"/>
  <c r="G95" i="12"/>
  <c r="G87" i="12"/>
  <c r="G79" i="12"/>
  <c r="G121" i="12"/>
  <c r="G117" i="12"/>
  <c r="G110" i="12"/>
  <c r="G102" i="12"/>
  <c r="G94" i="12"/>
  <c r="G86" i="12"/>
  <c r="G78" i="12"/>
  <c r="G112" i="12"/>
  <c r="G109" i="12"/>
  <c r="G101" i="12"/>
  <c r="G93" i="12"/>
  <c r="G85" i="12"/>
  <c r="G77" i="12"/>
  <c r="G120" i="12"/>
  <c r="G116" i="12"/>
  <c r="G111" i="12"/>
  <c r="G108" i="12"/>
  <c r="G100" i="12"/>
  <c r="G92" i="12"/>
  <c r="G84" i="12"/>
  <c r="G114" i="12"/>
  <c r="G113" i="12"/>
  <c r="G237" i="8" l="1"/>
  <c r="G238" i="8"/>
  <c r="G231" i="7"/>
  <c r="G232" i="7"/>
  <c r="G266" i="14"/>
  <c r="G267" i="14"/>
  <c r="G198" i="13"/>
  <c r="G239" i="8"/>
  <c r="G242" i="8"/>
  <c r="G250" i="8"/>
  <c r="G246" i="8"/>
  <c r="G241" i="8"/>
  <c r="G243" i="8"/>
  <c r="G244" i="8"/>
  <c r="G240" i="8"/>
  <c r="G248" i="8"/>
  <c r="G245" i="8"/>
  <c r="G247" i="8"/>
  <c r="G249" i="8"/>
  <c r="G232" i="8"/>
  <c r="G233" i="8"/>
  <c r="G234" i="8"/>
  <c r="G236" i="8"/>
  <c r="G235" i="8"/>
  <c r="E236" i="8"/>
  <c r="G231" i="8"/>
  <c r="G233" i="7"/>
  <c r="G235" i="7"/>
  <c r="G243" i="7"/>
  <c r="G236" i="7"/>
  <c r="G244" i="7"/>
  <c r="G237" i="7"/>
  <c r="G238" i="7"/>
  <c r="G239" i="7"/>
  <c r="G240" i="7"/>
  <c r="G241" i="7"/>
  <c r="G234" i="7"/>
  <c r="G242" i="7"/>
  <c r="G223" i="7"/>
  <c r="G222" i="7"/>
  <c r="G224" i="7"/>
  <c r="G230" i="7"/>
  <c r="G225" i="7"/>
  <c r="G226" i="7"/>
  <c r="G227" i="7"/>
  <c r="G229" i="7"/>
  <c r="G228" i="7"/>
  <c r="G206" i="7"/>
  <c r="G214" i="7"/>
  <c r="G207" i="7"/>
  <c r="G215" i="7"/>
  <c r="G208" i="7"/>
  <c r="G216" i="7"/>
  <c r="G213" i="7"/>
  <c r="G209" i="7"/>
  <c r="G217" i="7"/>
  <c r="G210" i="7"/>
  <c r="G218" i="7"/>
  <c r="G220" i="7"/>
  <c r="G211" i="7"/>
  <c r="G219" i="7"/>
  <c r="G212" i="7"/>
  <c r="G221" i="7"/>
  <c r="E230" i="7"/>
  <c r="G205" i="7"/>
  <c r="G270" i="14"/>
  <c r="G263" i="14"/>
  <c r="G277" i="14"/>
  <c r="G273" i="14"/>
  <c r="G265" i="14"/>
  <c r="G262" i="14"/>
  <c r="G269" i="14"/>
  <c r="E265" i="14"/>
  <c r="G261" i="14"/>
  <c r="G276" i="14"/>
  <c r="G272" i="14"/>
  <c r="G260" i="14"/>
  <c r="G268" i="14"/>
  <c r="G271" i="14"/>
  <c r="G279" i="14"/>
  <c r="G275" i="14"/>
  <c r="G278" i="14"/>
  <c r="G274" i="14"/>
  <c r="G264" i="14"/>
  <c r="G204" i="13"/>
  <c r="G200" i="13"/>
  <c r="E196" i="13"/>
  <c r="G192" i="13"/>
  <c r="G184" i="13"/>
  <c r="G176" i="13"/>
  <c r="G168" i="13"/>
  <c r="G160" i="13"/>
  <c r="G196" i="13"/>
  <c r="G207" i="13"/>
  <c r="G191" i="13"/>
  <c r="G183" i="13"/>
  <c r="G175" i="13"/>
  <c r="G167" i="13"/>
  <c r="G159" i="13"/>
  <c r="G177" i="13"/>
  <c r="G161" i="13"/>
  <c r="G203" i="13"/>
  <c r="G199" i="13"/>
  <c r="G190" i="13"/>
  <c r="G182" i="13"/>
  <c r="G174" i="13"/>
  <c r="G166" i="13"/>
  <c r="G158" i="13"/>
  <c r="G210" i="13"/>
  <c r="G206" i="13"/>
  <c r="G189" i="13"/>
  <c r="G181" i="13"/>
  <c r="G173" i="13"/>
  <c r="G165" i="13"/>
  <c r="G157" i="13"/>
  <c r="G202" i="13"/>
  <c r="G188" i="13"/>
  <c r="G180" i="13"/>
  <c r="G172" i="13"/>
  <c r="G164" i="13"/>
  <c r="G209" i="13"/>
  <c r="G195" i="13"/>
  <c r="G187" i="13"/>
  <c r="G179" i="13"/>
  <c r="G171" i="13"/>
  <c r="G163" i="13"/>
  <c r="G208" i="13"/>
  <c r="G185" i="13"/>
  <c r="G205" i="13"/>
  <c r="G201" i="13"/>
  <c r="G194" i="13"/>
  <c r="G186" i="13"/>
  <c r="G178" i="13"/>
  <c r="G170" i="13"/>
  <c r="G162" i="13"/>
  <c r="G193" i="13"/>
  <c r="G169" i="13"/>
  <c r="G140" i="12"/>
  <c r="G130" i="12"/>
  <c r="G152" i="12"/>
  <c r="G148" i="12"/>
  <c r="G144" i="12"/>
  <c r="G129" i="12"/>
  <c r="G136" i="12"/>
  <c r="G128" i="12"/>
  <c r="G151" i="12"/>
  <c r="G147" i="12"/>
  <c r="G143" i="12"/>
  <c r="G139" i="12"/>
  <c r="G135" i="12"/>
  <c r="G127" i="12"/>
  <c r="G150" i="12"/>
  <c r="G146" i="12"/>
  <c r="G142" i="12"/>
  <c r="E137" i="12"/>
  <c r="G138" i="12"/>
  <c r="G134" i="12"/>
  <c r="G137" i="12"/>
  <c r="G133" i="12"/>
  <c r="G132" i="12"/>
  <c r="G149" i="12"/>
  <c r="G145" i="12"/>
  <c r="G141" i="12"/>
  <c r="G131" i="12"/>
  <c r="G270" i="8" l="1"/>
  <c r="G271" i="8"/>
  <c r="G290" i="7"/>
  <c r="G291" i="7"/>
  <c r="G285" i="14"/>
  <c r="G286" i="14"/>
  <c r="G220" i="13"/>
  <c r="G221" i="13"/>
  <c r="G272" i="8"/>
  <c r="G273" i="8"/>
  <c r="G281" i="8"/>
  <c r="G283" i="8"/>
  <c r="G280" i="8"/>
  <c r="G274" i="8"/>
  <c r="G282" i="8"/>
  <c r="G275" i="8"/>
  <c r="G276" i="8"/>
  <c r="G277" i="8"/>
  <c r="G278" i="8"/>
  <c r="G279" i="8"/>
  <c r="G251" i="8"/>
  <c r="G252" i="8"/>
  <c r="G253" i="8"/>
  <c r="G261" i="8"/>
  <c r="G269" i="8"/>
  <c r="G254" i="8"/>
  <c r="G262" i="8"/>
  <c r="G255" i="8"/>
  <c r="G263" i="8"/>
  <c r="G265" i="8"/>
  <c r="G258" i="8"/>
  <c r="G259" i="8"/>
  <c r="G260" i="8"/>
  <c r="G256" i="8"/>
  <c r="G264" i="8"/>
  <c r="G257" i="8"/>
  <c r="G266" i="8"/>
  <c r="G267" i="8"/>
  <c r="G268" i="8"/>
  <c r="E269" i="8"/>
  <c r="G307" i="8" s="1"/>
  <c r="G293" i="7"/>
  <c r="G301" i="7"/>
  <c r="G302" i="7"/>
  <c r="G295" i="7"/>
  <c r="G296" i="7"/>
  <c r="G298" i="7"/>
  <c r="G297" i="7"/>
  <c r="G299" i="7"/>
  <c r="G300" i="7"/>
  <c r="G294" i="7"/>
  <c r="G292" i="7"/>
  <c r="G274" i="7"/>
  <c r="G282" i="7"/>
  <c r="G280" i="7"/>
  <c r="G275" i="7"/>
  <c r="G283" i="7"/>
  <c r="G287" i="7"/>
  <c r="G289" i="7"/>
  <c r="G276" i="7"/>
  <c r="G284" i="7"/>
  <c r="G281" i="7"/>
  <c r="G277" i="7"/>
  <c r="G285" i="7"/>
  <c r="G288" i="7"/>
  <c r="G278" i="7"/>
  <c r="G286" i="7"/>
  <c r="G279" i="7"/>
  <c r="G273" i="7"/>
  <c r="G260" i="7"/>
  <c r="G268" i="7"/>
  <c r="G265" i="7"/>
  <c r="G259" i="7"/>
  <c r="G261" i="7"/>
  <c r="G269" i="7"/>
  <c r="G272" i="7"/>
  <c r="G267" i="7"/>
  <c r="G262" i="7"/>
  <c r="G270" i="7"/>
  <c r="G258" i="7"/>
  <c r="G263" i="7"/>
  <c r="G271" i="7"/>
  <c r="G264" i="7"/>
  <c r="G266" i="7"/>
  <c r="G245" i="7"/>
  <c r="G246" i="7"/>
  <c r="G254" i="7"/>
  <c r="G247" i="7"/>
  <c r="G255" i="7"/>
  <c r="G250" i="7"/>
  <c r="G248" i="7"/>
  <c r="G256" i="7"/>
  <c r="G257" i="7"/>
  <c r="G249" i="7"/>
  <c r="G251" i="7"/>
  <c r="G252" i="7"/>
  <c r="G253" i="7"/>
  <c r="E289" i="7"/>
  <c r="G290" i="14"/>
  <c r="G297" i="14"/>
  <c r="G293" i="14"/>
  <c r="G283" i="14"/>
  <c r="G289" i="14"/>
  <c r="G282" i="14"/>
  <c r="G296" i="14"/>
  <c r="G292" i="14"/>
  <c r="G284" i="14"/>
  <c r="G281" i="14"/>
  <c r="G288" i="14"/>
  <c r="E284" i="14"/>
  <c r="G280" i="14"/>
  <c r="G287" i="14"/>
  <c r="G295" i="14"/>
  <c r="G291" i="14"/>
  <c r="G298" i="14"/>
  <c r="G294" i="14"/>
  <c r="G226" i="13"/>
  <c r="G222" i="13"/>
  <c r="G213" i="13"/>
  <c r="G233" i="13"/>
  <c r="G229" i="13"/>
  <c r="G212" i="13"/>
  <c r="G230" i="13"/>
  <c r="G214" i="13"/>
  <c r="G225" i="13"/>
  <c r="G211" i="13"/>
  <c r="G232" i="13"/>
  <c r="G228" i="13"/>
  <c r="G218" i="13"/>
  <c r="G224" i="13"/>
  <c r="G217" i="13"/>
  <c r="G231" i="13"/>
  <c r="G219" i="13"/>
  <c r="G216" i="13"/>
  <c r="G227" i="13"/>
  <c r="G223" i="13"/>
  <c r="E219" i="13"/>
  <c r="G215" i="13"/>
  <c r="G176" i="12"/>
  <c r="G161" i="12"/>
  <c r="G153" i="12"/>
  <c r="G172" i="12"/>
  <c r="G168" i="12"/>
  <c r="G160" i="12"/>
  <c r="G175" i="12"/>
  <c r="G163" i="12"/>
  <c r="G159" i="12"/>
  <c r="G171" i="12"/>
  <c r="G167" i="12"/>
  <c r="G162" i="12"/>
  <c r="G158" i="12"/>
  <c r="G170" i="12"/>
  <c r="G166" i="12"/>
  <c r="G156" i="12"/>
  <c r="G177" i="12"/>
  <c r="G165" i="12"/>
  <c r="G174" i="12"/>
  <c r="E162" i="12"/>
  <c r="G157" i="12"/>
  <c r="G173" i="12"/>
  <c r="G155" i="12"/>
  <c r="G169" i="12"/>
  <c r="G154" i="12"/>
  <c r="G164" i="12"/>
  <c r="G319" i="8" l="1"/>
  <c r="G306" i="8"/>
  <c r="G348" i="14"/>
  <c r="G349" i="14"/>
  <c r="G239" i="13"/>
  <c r="G240" i="13"/>
  <c r="G308" i="8"/>
  <c r="G310" i="8"/>
  <c r="G318" i="8"/>
  <c r="G312" i="8"/>
  <c r="G313" i="8"/>
  <c r="G316" i="8"/>
  <c r="G309" i="8"/>
  <c r="G317" i="8"/>
  <c r="G311" i="8"/>
  <c r="G314" i="8"/>
  <c r="G315" i="8"/>
  <c r="G285" i="8"/>
  <c r="G293" i="8"/>
  <c r="G301" i="8"/>
  <c r="G305" i="8"/>
  <c r="G299" i="8"/>
  <c r="G286" i="8"/>
  <c r="G294" i="8"/>
  <c r="G302" i="8"/>
  <c r="G298" i="8"/>
  <c r="G287" i="8"/>
  <c r="G295" i="8"/>
  <c r="G303" i="8"/>
  <c r="G297" i="8"/>
  <c r="G292" i="8"/>
  <c r="G288" i="8"/>
  <c r="G296" i="8"/>
  <c r="G304" i="8"/>
  <c r="G289" i="8"/>
  <c r="G291" i="8"/>
  <c r="G300" i="8"/>
  <c r="G290" i="8"/>
  <c r="E305" i="8"/>
  <c r="G284" i="8"/>
  <c r="G303" i="7"/>
  <c r="E18" i="7"/>
  <c r="G352" i="14"/>
  <c r="G345" i="14"/>
  <c r="G337" i="14"/>
  <c r="G329" i="14"/>
  <c r="G321" i="14"/>
  <c r="G313" i="14"/>
  <c r="G305" i="14"/>
  <c r="G331" i="14"/>
  <c r="G307" i="14"/>
  <c r="G359" i="14"/>
  <c r="G355" i="14"/>
  <c r="G347" i="14"/>
  <c r="G344" i="14"/>
  <c r="G336" i="14"/>
  <c r="G328" i="14"/>
  <c r="G320" i="14"/>
  <c r="G312" i="14"/>
  <c r="G304" i="14"/>
  <c r="G315" i="14"/>
  <c r="G351" i="14"/>
  <c r="E347" i="14"/>
  <c r="G343" i="14"/>
  <c r="G335" i="14"/>
  <c r="G327" i="14"/>
  <c r="G319" i="14"/>
  <c r="G311" i="14"/>
  <c r="G303" i="14"/>
  <c r="G358" i="14"/>
  <c r="G354" i="14"/>
  <c r="G342" i="14"/>
  <c r="G334" i="14"/>
  <c r="G326" i="14"/>
  <c r="G318" i="14"/>
  <c r="G310" i="14"/>
  <c r="G302" i="14"/>
  <c r="G323" i="14"/>
  <c r="G350" i="14"/>
  <c r="G341" i="14"/>
  <c r="G333" i="14"/>
  <c r="G325" i="14"/>
  <c r="G317" i="14"/>
  <c r="G309" i="14"/>
  <c r="G301" i="14"/>
  <c r="G339" i="14"/>
  <c r="G299" i="14"/>
  <c r="G361" i="14"/>
  <c r="G357" i="14"/>
  <c r="G340" i="14"/>
  <c r="G332" i="14"/>
  <c r="G324" i="14"/>
  <c r="G316" i="14"/>
  <c r="G308" i="14"/>
  <c r="G300" i="14"/>
  <c r="G360" i="14"/>
  <c r="G356" i="14"/>
  <c r="G346" i="14"/>
  <c r="G338" i="14"/>
  <c r="G330" i="14"/>
  <c r="G322" i="14"/>
  <c r="G314" i="14"/>
  <c r="G306" i="14"/>
  <c r="G353" i="14"/>
  <c r="G246" i="13"/>
  <c r="G242" i="13"/>
  <c r="E238" i="13"/>
  <c r="G234" i="13"/>
  <c r="G250" i="13"/>
  <c r="G249" i="13"/>
  <c r="G245" i="13"/>
  <c r="G241" i="13"/>
  <c r="G252" i="13"/>
  <c r="G248" i="13"/>
  <c r="G244" i="13"/>
  <c r="G235" i="13"/>
  <c r="G251" i="13"/>
  <c r="G247" i="13"/>
  <c r="G237" i="13"/>
  <c r="G243" i="13"/>
  <c r="G236" i="13"/>
  <c r="G238" i="13"/>
  <c r="G206" i="12"/>
  <c r="G202" i="12"/>
  <c r="G191" i="12"/>
  <c r="G183" i="12"/>
  <c r="G198" i="12"/>
  <c r="G194" i="12"/>
  <c r="G190" i="12"/>
  <c r="G182" i="12"/>
  <c r="G205" i="12"/>
  <c r="G193" i="12"/>
  <c r="G189" i="12"/>
  <c r="G181" i="12"/>
  <c r="G201" i="12"/>
  <c r="G197" i="12"/>
  <c r="G192" i="12"/>
  <c r="G188" i="12"/>
  <c r="G180" i="12"/>
  <c r="G200" i="12"/>
  <c r="G196" i="12"/>
  <c r="G186" i="12"/>
  <c r="G178" i="12"/>
  <c r="G195" i="12"/>
  <c r="G204" i="12"/>
  <c r="E192" i="12"/>
  <c r="E18" i="12" s="1"/>
  <c r="G187" i="12"/>
  <c r="G179" i="12"/>
  <c r="G207" i="12"/>
  <c r="G203" i="12"/>
  <c r="G185" i="12"/>
  <c r="G199" i="12"/>
  <c r="G184" i="12"/>
  <c r="G333" i="8" l="1"/>
  <c r="G334" i="8"/>
  <c r="G387" i="14"/>
  <c r="G388" i="14"/>
  <c r="G289" i="13"/>
  <c r="G290" i="13"/>
  <c r="G335" i="8"/>
  <c r="G336" i="8"/>
  <c r="G344" i="8"/>
  <c r="G337" i="8"/>
  <c r="G345" i="8"/>
  <c r="G338" i="8"/>
  <c r="G346" i="8"/>
  <c r="G343" i="8"/>
  <c r="G339" i="8"/>
  <c r="G340" i="8"/>
  <c r="G341" i="8"/>
  <c r="G342" i="8"/>
  <c r="G321" i="8"/>
  <c r="G329" i="8"/>
  <c r="G322" i="8"/>
  <c r="G330" i="8"/>
  <c r="G331" i="8"/>
  <c r="G323" i="8"/>
  <c r="G324" i="8"/>
  <c r="G332" i="8"/>
  <c r="G325" i="8"/>
  <c r="G326" i="8"/>
  <c r="G327" i="8"/>
  <c r="G328" i="8"/>
  <c r="E332" i="8"/>
  <c r="G320" i="8"/>
  <c r="G18" i="7"/>
  <c r="K45" i="2"/>
  <c r="M45" i="2"/>
  <c r="G390" i="14"/>
  <c r="E386" i="14"/>
  <c r="G382" i="14"/>
  <c r="G374" i="14"/>
  <c r="G366" i="14"/>
  <c r="G384" i="14"/>
  <c r="G397" i="14"/>
  <c r="G393" i="14"/>
  <c r="G381" i="14"/>
  <c r="G373" i="14"/>
  <c r="G365" i="14"/>
  <c r="G389" i="14"/>
  <c r="G380" i="14"/>
  <c r="G372" i="14"/>
  <c r="G364" i="14"/>
  <c r="G400" i="14"/>
  <c r="G396" i="14"/>
  <c r="G379" i="14"/>
  <c r="G371" i="14"/>
  <c r="G363" i="14"/>
  <c r="G392" i="14"/>
  <c r="G378" i="14"/>
  <c r="G370" i="14"/>
  <c r="G362" i="14"/>
  <c r="G399" i="14"/>
  <c r="G395" i="14"/>
  <c r="G385" i="14"/>
  <c r="G377" i="14"/>
  <c r="G369" i="14"/>
  <c r="G391" i="14"/>
  <c r="G368" i="14"/>
  <c r="G398" i="14"/>
  <c r="G394" i="14"/>
  <c r="G386" i="14"/>
  <c r="G383" i="14"/>
  <c r="G375" i="14"/>
  <c r="G367" i="14"/>
  <c r="G376" i="14"/>
  <c r="G301" i="13"/>
  <c r="G297" i="13"/>
  <c r="G287" i="13"/>
  <c r="G279" i="13"/>
  <c r="G271" i="13"/>
  <c r="G263" i="13"/>
  <c r="G255" i="13"/>
  <c r="G294" i="13"/>
  <c r="G272" i="13"/>
  <c r="G293" i="13"/>
  <c r="G286" i="13"/>
  <c r="G278" i="13"/>
  <c r="G270" i="13"/>
  <c r="G262" i="13"/>
  <c r="G254" i="13"/>
  <c r="G300" i="13"/>
  <c r="G296" i="13"/>
  <c r="G288" i="13"/>
  <c r="G285" i="13"/>
  <c r="G277" i="13"/>
  <c r="G269" i="13"/>
  <c r="G261" i="13"/>
  <c r="G253" i="13"/>
  <c r="G292" i="13"/>
  <c r="E288" i="13"/>
  <c r="G284" i="13"/>
  <c r="G276" i="13"/>
  <c r="G268" i="13"/>
  <c r="G260" i="13"/>
  <c r="G299" i="13"/>
  <c r="G283" i="13"/>
  <c r="G275" i="13"/>
  <c r="G267" i="13"/>
  <c r="G259" i="13"/>
  <c r="G280" i="13"/>
  <c r="G256" i="13"/>
  <c r="G295" i="13"/>
  <c r="G291" i="13"/>
  <c r="G282" i="13"/>
  <c r="G274" i="13"/>
  <c r="G266" i="13"/>
  <c r="G258" i="13"/>
  <c r="G264" i="13"/>
  <c r="G302" i="13"/>
  <c r="G298" i="13"/>
  <c r="G281" i="13"/>
  <c r="G273" i="13"/>
  <c r="G265" i="13"/>
  <c r="G257" i="13"/>
  <c r="G245" i="12"/>
  <c r="G237" i="12"/>
  <c r="G229" i="12"/>
  <c r="G221" i="12"/>
  <c r="G213" i="12"/>
  <c r="G244" i="12"/>
  <c r="G236" i="12"/>
  <c r="G228" i="12"/>
  <c r="G220" i="12"/>
  <c r="G212" i="12"/>
  <c r="G251" i="12"/>
  <c r="G243" i="12"/>
  <c r="G235" i="12"/>
  <c r="G227" i="12"/>
  <c r="G219" i="12"/>
  <c r="G211" i="12"/>
  <c r="G250" i="12"/>
  <c r="G242" i="12"/>
  <c r="G234" i="12"/>
  <c r="G226" i="12"/>
  <c r="G218" i="12"/>
  <c r="G210" i="12"/>
  <c r="G240" i="12"/>
  <c r="G224" i="12"/>
  <c r="G208" i="12"/>
  <c r="G239" i="12"/>
  <c r="G249" i="12"/>
  <c r="G241" i="12"/>
  <c r="G233" i="12"/>
  <c r="G225" i="12"/>
  <c r="G217" i="12"/>
  <c r="G209" i="12"/>
  <c r="G248" i="12"/>
  <c r="G232" i="12"/>
  <c r="G216" i="12"/>
  <c r="G247" i="12"/>
  <c r="G231" i="12"/>
  <c r="G223" i="12"/>
  <c r="G215" i="12"/>
  <c r="G246" i="12"/>
  <c r="G238" i="12"/>
  <c r="G230" i="12"/>
  <c r="G222" i="12"/>
  <c r="G214" i="12"/>
  <c r="G371" i="8" l="1"/>
  <c r="G372" i="8"/>
  <c r="G308" i="13"/>
  <c r="G309" i="13"/>
  <c r="G373" i="8"/>
  <c r="G374" i="8"/>
  <c r="G382" i="8"/>
  <c r="G381" i="8"/>
  <c r="G375" i="8"/>
  <c r="G383" i="8"/>
  <c r="G380" i="8"/>
  <c r="G376" i="8"/>
  <c r="G384" i="8"/>
  <c r="G377" i="8"/>
  <c r="G378" i="8"/>
  <c r="G379" i="8"/>
  <c r="G347" i="8"/>
  <c r="G348" i="8"/>
  <c r="G350" i="8"/>
  <c r="G358" i="8"/>
  <c r="G366" i="8"/>
  <c r="G370" i="8"/>
  <c r="G364" i="8"/>
  <c r="G365" i="8"/>
  <c r="G351" i="8"/>
  <c r="G359" i="8"/>
  <c r="G367" i="8"/>
  <c r="G362" i="8"/>
  <c r="G363" i="8"/>
  <c r="G349" i="8"/>
  <c r="G352" i="8"/>
  <c r="G360" i="8"/>
  <c r="G368" i="8"/>
  <c r="G354" i="8"/>
  <c r="G355" i="8"/>
  <c r="G356" i="8"/>
  <c r="G357" i="8"/>
  <c r="G353" i="8"/>
  <c r="G361" i="8"/>
  <c r="G369" i="8"/>
  <c r="E370" i="8"/>
  <c r="E18" i="14"/>
  <c r="G18" i="14" s="1"/>
  <c r="G18" i="12"/>
  <c r="G403" i="14"/>
  <c r="G402" i="14"/>
  <c r="G401" i="14"/>
  <c r="G321" i="13"/>
  <c r="G317" i="13"/>
  <c r="G313" i="13"/>
  <c r="G320" i="13"/>
  <c r="G316" i="13"/>
  <c r="G306" i="13"/>
  <c r="G314" i="13"/>
  <c r="G310" i="13"/>
  <c r="G312" i="13"/>
  <c r="G305" i="13"/>
  <c r="G319" i="13"/>
  <c r="G315" i="13"/>
  <c r="G307" i="13"/>
  <c r="G304" i="13"/>
  <c r="G311" i="13"/>
  <c r="E307" i="13"/>
  <c r="G303" i="13"/>
  <c r="G318" i="13"/>
  <c r="G390" i="8" l="1"/>
  <c r="G391" i="8"/>
  <c r="G327" i="13"/>
  <c r="G328" i="13"/>
  <c r="G392" i="8"/>
  <c r="G395" i="8"/>
  <c r="G396" i="8"/>
  <c r="G397" i="8"/>
  <c r="G399" i="8"/>
  <c r="G400" i="8"/>
  <c r="G393" i="8"/>
  <c r="G401" i="8"/>
  <c r="G394" i="8"/>
  <c r="G402" i="8"/>
  <c r="G398" i="8"/>
  <c r="G386" i="8"/>
  <c r="G387" i="8"/>
  <c r="G388" i="8"/>
  <c r="G389" i="8"/>
  <c r="E389" i="8"/>
  <c r="G403" i="8" s="1"/>
  <c r="G385" i="8"/>
  <c r="G337" i="13"/>
  <c r="G333" i="13"/>
  <c r="G329" i="13"/>
  <c r="G322" i="13"/>
  <c r="G340" i="13"/>
  <c r="G336" i="13"/>
  <c r="G330" i="13"/>
  <c r="E326" i="13"/>
  <c r="G332" i="13"/>
  <c r="G339" i="13"/>
  <c r="G335" i="13"/>
  <c r="G325" i="13"/>
  <c r="G331" i="13"/>
  <c r="G324" i="13"/>
  <c r="G338" i="13"/>
  <c r="G334" i="13"/>
  <c r="G326" i="13"/>
  <c r="G323" i="13"/>
  <c r="G369" i="13" l="1"/>
  <c r="G370" i="13"/>
  <c r="G380" i="13"/>
  <c r="G376" i="13"/>
  <c r="G373" i="13"/>
  <c r="G366" i="13"/>
  <c r="G358" i="13"/>
  <c r="G350" i="13"/>
  <c r="G342" i="13"/>
  <c r="G368" i="13"/>
  <c r="G365" i="13"/>
  <c r="G357" i="13"/>
  <c r="G349" i="13"/>
  <c r="G341" i="13"/>
  <c r="G379" i="13"/>
  <c r="G372" i="13"/>
  <c r="E368" i="13"/>
  <c r="E18" i="13" s="1"/>
  <c r="G364" i="13"/>
  <c r="G356" i="13"/>
  <c r="G348" i="13"/>
  <c r="G367" i="13"/>
  <c r="G351" i="13"/>
  <c r="G375" i="13"/>
  <c r="G363" i="13"/>
  <c r="G355" i="13"/>
  <c r="G347" i="13"/>
  <c r="G359" i="13"/>
  <c r="G382" i="13"/>
  <c r="G378" i="13"/>
  <c r="G371" i="13"/>
  <c r="G362" i="13"/>
  <c r="G354" i="13"/>
  <c r="G346" i="13"/>
  <c r="G361" i="13"/>
  <c r="G353" i="13"/>
  <c r="G345" i="13"/>
  <c r="G381" i="13"/>
  <c r="G377" i="13"/>
  <c r="G374" i="13"/>
  <c r="G360" i="13"/>
  <c r="G352" i="13"/>
  <c r="G344" i="13"/>
  <c r="G343" i="13"/>
  <c r="M51" i="2" l="1"/>
  <c r="K51" i="2"/>
  <c r="M42" i="2"/>
  <c r="K42" i="2"/>
  <c r="G18" i="13" l="1"/>
  <c r="K39" i="2" l="1"/>
  <c r="M39" i="2"/>
  <c r="K36" i="2" l="1"/>
  <c r="M36" i="2"/>
  <c r="E18" i="8" l="1"/>
  <c r="G18" i="8" s="1"/>
  <c r="M48" i="2" l="1"/>
  <c r="N32" i="2" s="1"/>
  <c r="K48" i="2"/>
</calcChain>
</file>

<file path=xl/sharedStrings.xml><?xml version="1.0" encoding="utf-8"?>
<sst xmlns="http://schemas.openxmlformats.org/spreadsheetml/2006/main" count="537" uniqueCount="191">
  <si>
    <t>Excel Formulas &amp; Functions: An Interactive Tutorial</t>
  </si>
  <si>
    <t>Introduction: Formulas &amp; Cell References</t>
  </si>
  <si>
    <t>Logical Functions</t>
  </si>
  <si>
    <t>Statistical Functions</t>
  </si>
  <si>
    <t>Lookup Functions</t>
  </si>
  <si>
    <t>Text Functions</t>
  </si>
  <si>
    <t>Date Functions</t>
  </si>
  <si>
    <t>Chapter</t>
  </si>
  <si>
    <r>
      <rPr>
        <b/>
        <sz val="11"/>
        <color theme="1"/>
        <rFont val="Verdana"/>
        <family val="2"/>
      </rPr>
      <t>1. Intro to Formulas</t>
    </r>
    <r>
      <rPr>
        <sz val="11"/>
        <color theme="1"/>
        <rFont val="Verdana"/>
        <family val="2"/>
      </rPr>
      <t xml:space="preserve">
Introduction to Formulas and Cell References</t>
    </r>
  </si>
  <si>
    <r>
      <rPr>
        <b/>
        <sz val="11"/>
        <color theme="1"/>
        <rFont val="Verdana"/>
        <family val="2"/>
      </rPr>
      <t>2. Logical Functions &amp; Comparisons</t>
    </r>
    <r>
      <rPr>
        <sz val="11"/>
        <color theme="1"/>
        <rFont val="Verdana"/>
        <family val="2"/>
      </rPr>
      <t xml:space="preserve">
Compare Values, If statements, and more</t>
    </r>
  </si>
  <si>
    <r>
      <rPr>
        <b/>
        <sz val="11"/>
        <color theme="1"/>
        <rFont val="Verdana"/>
        <family val="2"/>
      </rPr>
      <t>3. Statistical Functions</t>
    </r>
    <r>
      <rPr>
        <sz val="11"/>
        <color theme="1"/>
        <rFont val="Verdana"/>
        <family val="2"/>
      </rPr>
      <t xml:space="preserve">
Count, Sum, and Average numbers</t>
    </r>
  </si>
  <si>
    <r>
      <rPr>
        <b/>
        <sz val="11"/>
        <color theme="1"/>
        <rFont val="Verdana"/>
        <family val="2"/>
      </rPr>
      <t>4. Lookup Functions</t>
    </r>
    <r>
      <rPr>
        <sz val="11"/>
        <color theme="1"/>
        <rFont val="Verdana"/>
        <family val="2"/>
      </rPr>
      <t xml:space="preserve">
Find and Return values from large datasets</t>
    </r>
  </si>
  <si>
    <r>
      <rPr>
        <b/>
        <sz val="11"/>
        <color theme="1"/>
        <rFont val="Verdana"/>
        <family val="2"/>
      </rPr>
      <t>5. Text Functions</t>
    </r>
    <r>
      <rPr>
        <sz val="11"/>
        <color theme="1"/>
        <rFont val="Verdana"/>
        <family val="2"/>
      </rPr>
      <t xml:space="preserve">
Join, truncate, manipulate, or clean text</t>
    </r>
  </si>
  <si>
    <r>
      <rPr>
        <b/>
        <sz val="11"/>
        <color theme="1"/>
        <rFont val="Verdana"/>
        <family val="2"/>
      </rPr>
      <t>6. Date Functions</t>
    </r>
    <r>
      <rPr>
        <sz val="11"/>
        <color theme="1"/>
        <rFont val="Verdana"/>
        <family val="2"/>
      </rPr>
      <t xml:space="preserve">
Perform date math and output dates</t>
    </r>
  </si>
  <si>
    <t>inputs</t>
  </si>
  <si>
    <t>drate</t>
  </si>
  <si>
    <t>="THIS IS TEXT"</t>
  </si>
  <si>
    <t>Correct Ans</t>
  </si>
  <si>
    <t>Ans given</t>
  </si>
  <si>
    <t>FILTER</t>
  </si>
  <si>
    <t>=TESTRANGE</t>
  </si>
  <si>
    <t>Completed?</t>
  </si>
  <si>
    <t>Progress</t>
  </si>
  <si>
    <t>Condition</t>
  </si>
  <si>
    <t>=R143:W150</t>
  </si>
  <si>
    <t xml:space="preserve">
Enter Answer In Highlighted Cell</t>
  </si>
  <si>
    <t>Question 1</t>
  </si>
  <si>
    <t>Question 2</t>
  </si>
  <si>
    <t>Question 3</t>
  </si>
  <si>
    <t>Question 4</t>
  </si>
  <si>
    <t>Question 5</t>
  </si>
  <si>
    <t>Question 6</t>
  </si>
  <si>
    <t>Question 7</t>
  </si>
  <si>
    <t>col_Answer</t>
  </si>
  <si>
    <t>col_Qnum</t>
  </si>
  <si>
    <t>Question 8</t>
  </si>
  <si>
    <t>Question 9</t>
  </si>
  <si>
    <t>Question 10</t>
  </si>
  <si>
    <t>Question 11</t>
  </si>
  <si>
    <t>Question 12</t>
  </si>
  <si>
    <t>string</t>
  </si>
  <si>
    <t>String</t>
  </si>
  <si>
    <t>stop</t>
  </si>
  <si>
    <t>Result</t>
  </si>
  <si>
    <t>warning</t>
  </si>
  <si>
    <t>Warning?</t>
  </si>
  <si>
    <t>Is Number?</t>
  </si>
  <si>
    <t>Is Text?</t>
  </si>
  <si>
    <t>Is Blank?</t>
  </si>
  <si>
    <t>Units Sold</t>
  </si>
  <si>
    <t>Unit Produced</t>
  </si>
  <si>
    <t>Percent Sold</t>
  </si>
  <si>
    <t>Quarter</t>
  </si>
  <si>
    <t>Q1</t>
  </si>
  <si>
    <t>Q2</t>
  </si>
  <si>
    <t>Q3</t>
  </si>
  <si>
    <t>Q4</t>
  </si>
  <si>
    <t>Unit Sold</t>
  </si>
  <si>
    <t>Ave Units Sold</t>
  </si>
  <si>
    <t>#Missing Quarters</t>
  </si>
  <si>
    <t>#Reported</t>
  </si>
  <si>
    <t>Year</t>
  </si>
  <si>
    <t>Average sold after 2019</t>
  </si>
  <si>
    <t># Years after 2019 with &lt; 300 sold</t>
  </si>
  <si>
    <t>Add units sold before 2020</t>
  </si>
  <si>
    <t>Fruit</t>
  </si>
  <si>
    <t>Orange</t>
  </si>
  <si>
    <t>Blackberry</t>
  </si>
  <si>
    <t>Green Apple</t>
  </si>
  <si>
    <t>Red Apple</t>
  </si>
  <si>
    <t>Strawberry</t>
  </si>
  <si>
    <t>Count the number of apples listed</t>
  </si>
  <si>
    <t>Products</t>
  </si>
  <si>
    <t>Units</t>
  </si>
  <si>
    <t>Cost per unit</t>
  </si>
  <si>
    <t>Total cost of goods sold</t>
  </si>
  <si>
    <t>Shoes</t>
  </si>
  <si>
    <t>Shirts</t>
  </si>
  <si>
    <t>Ties</t>
  </si>
  <si>
    <t>Shorts</t>
  </si>
  <si>
    <t>Scarfs</t>
  </si>
  <si>
    <t>Emp ID</t>
  </si>
  <si>
    <t>Birthdate</t>
  </si>
  <si>
    <t>Hiredate</t>
  </si>
  <si>
    <t>St.Louis</t>
  </si>
  <si>
    <t>Chicago</t>
  </si>
  <si>
    <t>Milwauke</t>
  </si>
  <si>
    <t>NewYork</t>
  </si>
  <si>
    <t>Location</t>
  </si>
  <si>
    <t>Salary</t>
  </si>
  <si>
    <t>Lookup salary of Emp ID 4</t>
  </si>
  <si>
    <t>EMP ID</t>
  </si>
  <si>
    <t>Temp</t>
  </si>
  <si>
    <t>Heat Strokes per 1000 Senior Citizens</t>
  </si>
  <si>
    <t>Expected Heat Strokes</t>
  </si>
  <si>
    <t>New York</t>
  </si>
  <si>
    <t>Wisconsin</t>
  </si>
  <si>
    <t>Texas</t>
  </si>
  <si>
    <t>Population</t>
  </si>
  <si>
    <t>% of US Population</t>
  </si>
  <si>
    <t>a855</t>
  </si>
  <si>
    <t>a303</t>
  </si>
  <si>
    <t>a456</t>
  </si>
  <si>
    <t>b942</t>
  </si>
  <si>
    <t>b301</t>
  </si>
  <si>
    <t>b266</t>
  </si>
  <si>
    <t>b537</t>
  </si>
  <si>
    <t>c725</t>
  </si>
  <si>
    <t>Hire Date</t>
  </si>
  <si>
    <t>Incomplete Employee ID</t>
  </si>
  <si>
    <t>_537</t>
  </si>
  <si>
    <t>Letter</t>
  </si>
  <si>
    <t>A</t>
  </si>
  <si>
    <t>B</t>
  </si>
  <si>
    <t>C</t>
  </si>
  <si>
    <t>D</t>
  </si>
  <si>
    <t>E</t>
  </si>
  <si>
    <t>F</t>
  </si>
  <si>
    <t>G</t>
  </si>
  <si>
    <t>What number position is the letter F?</t>
  </si>
  <si>
    <t>Name</t>
  </si>
  <si>
    <t>Games</t>
  </si>
  <si>
    <t>Hits</t>
  </si>
  <si>
    <t>HRs</t>
  </si>
  <si>
    <t>Runs</t>
  </si>
  <si>
    <t>Hoey Hamilton</t>
  </si>
  <si>
    <t>David Trout</t>
  </si>
  <si>
    <t>Ryan Bourn</t>
  </si>
  <si>
    <t>Michael Braun</t>
  </si>
  <si>
    <t>Mike Wright</t>
  </si>
  <si>
    <t>Josh Votto</t>
  </si>
  <si>
    <t>col_Index_num</t>
  </si>
  <si>
    <t>Question 13</t>
  </si>
  <si>
    <t>Code</t>
  </si>
  <si>
    <t>Right 2 Chars</t>
  </si>
  <si>
    <t>E53</t>
  </si>
  <si>
    <t>S21</t>
  </si>
  <si>
    <t>W10</t>
  </si>
  <si>
    <t>N97</t>
  </si>
  <si>
    <t>S47</t>
  </si>
  <si>
    <t>W25</t>
  </si>
  <si>
    <t>S10</t>
  </si>
  <si>
    <t>Middle 2 Char</t>
  </si>
  <si>
    <t>test</t>
  </si>
  <si>
    <t>text</t>
  </si>
  <si>
    <t>this</t>
  </si>
  <si>
    <t>team</t>
  </si>
  <si>
    <t>trim</t>
  </si>
  <si>
    <t>take</t>
  </si>
  <si>
    <t>tool</t>
  </si>
  <si>
    <t>es</t>
  </si>
  <si>
    <t>hi</t>
  </si>
  <si>
    <t>ea</t>
  </si>
  <si>
    <t>ri</t>
  </si>
  <si>
    <t>ak</t>
  </si>
  <si>
    <t>oo</t>
  </si>
  <si>
    <t>All Chars starting at 2</t>
  </si>
  <si>
    <t>S21432</t>
  </si>
  <si>
    <t>W108</t>
  </si>
  <si>
    <t>N9721</t>
  </si>
  <si>
    <t>S47432</t>
  </si>
  <si>
    <t>W252</t>
  </si>
  <si>
    <t>S101</t>
  </si>
  <si>
    <t>Comma Position</t>
  </si>
  <si>
    <t>Smith, John</t>
  </si>
  <si>
    <t>SSNs</t>
  </si>
  <si>
    <t>Clean SSN</t>
  </si>
  <si>
    <t>123-456-789</t>
  </si>
  <si>
    <t>987-65-4321</t>
  </si>
  <si>
    <t>111-22-3333</t>
  </si>
  <si>
    <t>Text</t>
  </si>
  <si>
    <t>John Smith</t>
  </si>
  <si>
    <t>John    Smith</t>
  </si>
  <si>
    <t>Scott         Adams</t>
  </si>
  <si>
    <t>Adam  Smith</t>
  </si>
  <si>
    <t>Cleaned Text</t>
  </si>
  <si>
    <t>Adam Smith</t>
  </si>
  <si>
    <t>john smith</t>
  </si>
  <si>
    <t>adam smith</t>
  </si>
  <si>
    <t>Scott ADAMS</t>
  </si>
  <si>
    <t>00123</t>
  </si>
  <si>
    <t>Date</t>
  </si>
  <si>
    <t>Day</t>
  </si>
  <si>
    <t>Quarter start date</t>
  </si>
  <si>
    <t>7//1/2019</t>
  </si>
  <si>
    <t>Lookup salary of Emp ID 2</t>
  </si>
  <si>
    <t>Tomorrow Temperature</t>
  </si>
  <si>
    <t>California</t>
  </si>
  <si>
    <t>Seats in House</t>
  </si>
  <si>
    <t>Percent of total US population</t>
  </si>
  <si>
    <t>=r143:w150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</si>
</sst>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quot;$&quot;* #,##0.00_);_(&quot;$&quot;* \(#,##0.00\);_(&quot;$&quot;* &quot;-&quot;??_);_(@_)"/>
    <numFmt numFmtId="165" formatCode="_(* #,##0.00_);_(* \(#,##0.00\);_(* &quot;-&quot;??_);_(@_)"/>
    <numFmt numFmtId="166" formatCode="m/d/yyyy;@"/>
    <numFmt numFmtId="167" formatCode="_(&quot;$&quot;* #,##0_);_(&quot;$&quot;* \(#,##0\);_(&quot;$&quot;* &quot;-&quot;??_);_(@_)"/>
    <numFmt numFmtId="168" formatCode="_(* #,##0_);_(* \(#,##0\);_(* &quot;-&quot;??_);_(@_)"/>
  </numFmts>
  <fonts count="13" x14ac:knownFonts="1">
    <font>
      <sz val="11"/>
      <color theme="1"/>
      <name val="Verdana"/>
      <family val="2"/>
    </font>
    <font>
      <sz val="24"/>
      <color theme="1"/>
      <name val="Verdana"/>
      <family val="2"/>
    </font>
    <font>
      <b/>
      <sz val="11"/>
      <color theme="1"/>
      <name val="Verdana"/>
      <family val="2"/>
    </font>
    <font>
      <sz val="8"/>
      <name val="Verdana"/>
      <family val="2"/>
    </font>
    <font>
      <b/>
      <sz val="12"/>
      <color theme="1"/>
      <name val="Verdana"/>
      <family val="2"/>
    </font>
    <font>
      <sz val="11"/>
      <color theme="1"/>
      <name val="Verdana"/>
      <family val="2"/>
    </font>
    <font>
      <b/>
      <sz val="18"/>
      <color theme="1"/>
      <name val="Verdana"/>
      <family val="2"/>
    </font>
    <font>
      <b/>
      <sz val="14"/>
      <color theme="1"/>
      <name val="Verdana"/>
      <family val="2"/>
    </font>
    <font>
      <sz val="12"/>
      <color theme="1"/>
      <name val="Verdana"/>
      <family val="2"/>
    </font>
    <font>
      <sz val="11"/>
      <color theme="0"/>
      <name val="Verdana"/>
      <family val="2"/>
    </font>
    <font>
      <b/>
      <sz val="14"/>
      <color rgb="FF000000"/>
      <name val="Verdana"/>
      <family val="2"/>
    </font>
    <font>
      <sz val="11"/>
      <color rgb="FFC00000"/>
      <name val="Verdana"/>
      <family val="2"/>
    </font>
    <font>
      <b/>
      <sz val="16"/>
      <color theme="1"/>
      <name val="Verdana"/>
      <family val="2"/>
    </font>
  </fonts>
  <fills count="12">
    <fill>
      <patternFill patternType="none"/>
    </fill>
    <fill>
      <patternFill patternType="gray125"/>
    </fill>
    <fill>
      <patternFill patternType="solid">
        <fgColor theme="2" tint="-0.499984740745262"/>
        <bgColor indexed="64"/>
      </patternFill>
    </fill>
    <fill>
      <patternFill patternType="solid">
        <fgColor theme="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rgb="FFFFFF00"/>
        <bgColor indexed="64"/>
      </patternFill>
    </fill>
    <fill>
      <patternFill patternType="solid">
        <fgColor rgb="FF00B050"/>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F0"/>
        <bgColor indexed="64"/>
      </patternFill>
    </fill>
    <fill>
      <patternFill patternType="solid">
        <fgColor theme="5"/>
        <bgColor indexed="64"/>
      </patternFill>
    </fill>
  </fills>
  <borders count="45">
    <border>
      <left/>
      <right/>
      <top/>
      <bottom/>
      <diagonal/>
    </border>
    <border>
      <left style="hair">
        <color theme="0"/>
      </left>
      <right/>
      <top/>
      <bottom/>
      <diagonal/>
    </border>
    <border>
      <left style="hair">
        <color theme="2" tint="-0.499984740745262"/>
      </left>
      <right style="hair">
        <color theme="2" tint="-0.499984740745262"/>
      </right>
      <top style="hair">
        <color theme="2" tint="-0.499984740745262"/>
      </top>
      <bottom style="hair">
        <color theme="2" tint="-0.499984740745262"/>
      </bottom>
      <diagonal/>
    </border>
    <border>
      <left/>
      <right/>
      <top style="hair">
        <color theme="2" tint="-0.499984740745262"/>
      </top>
      <bottom/>
      <diagonal/>
    </border>
    <border>
      <left/>
      <right/>
      <top/>
      <bottom style="hair">
        <color theme="2" tint="-0.499984740745262"/>
      </bottom>
      <diagonal/>
    </border>
    <border>
      <left style="hair">
        <color theme="2" tint="-0.499984740745262"/>
      </left>
      <right style="hair">
        <color theme="2" tint="-0.499984740745262"/>
      </right>
      <top style="hair">
        <color theme="2" tint="-0.499984740745262"/>
      </top>
      <bottom style="thin">
        <color theme="2" tint="-0.499984740745262"/>
      </bottom>
      <diagonal/>
    </border>
    <border>
      <left style="hair">
        <color theme="2" tint="-0.499984740745262"/>
      </left>
      <right style="hair">
        <color theme="2" tint="-0.499984740745262"/>
      </right>
      <top style="thin">
        <color theme="2" tint="-0.499984740745262"/>
      </top>
      <bottom style="hair">
        <color theme="2" tint="-0.499984740745262"/>
      </bottom>
      <diagonal/>
    </border>
    <border>
      <left style="thin">
        <color theme="2" tint="-0.499984740745262"/>
      </left>
      <right/>
      <top style="thin">
        <color theme="2" tint="-0.499984740745262"/>
      </top>
      <bottom/>
      <diagonal/>
    </border>
    <border>
      <left/>
      <right style="thin">
        <color theme="2" tint="-0.499984740745262"/>
      </right>
      <top style="thin">
        <color theme="2" tint="-0.499984740745262"/>
      </top>
      <bottom/>
      <diagonal/>
    </border>
    <border>
      <left style="thin">
        <color theme="2" tint="-0.499984740745262"/>
      </left>
      <right/>
      <top/>
      <bottom/>
      <diagonal/>
    </border>
    <border>
      <left/>
      <right style="thin">
        <color theme="2" tint="-0.499984740745262"/>
      </right>
      <top/>
      <bottom/>
      <diagonal/>
    </border>
    <border>
      <left style="thin">
        <color theme="2" tint="-0.499984740745262"/>
      </left>
      <right/>
      <top/>
      <bottom style="thin">
        <color theme="2" tint="-0.499984740745262"/>
      </bottom>
      <diagonal/>
    </border>
    <border>
      <left/>
      <right style="thin">
        <color theme="2" tint="-0.499984740745262"/>
      </right>
      <top/>
      <bottom style="thin">
        <color theme="2" tint="-0.499984740745262"/>
      </bottom>
      <diagonal/>
    </border>
    <border>
      <left/>
      <right/>
      <top style="thin">
        <color theme="2" tint="-0.499984740745262"/>
      </top>
      <bottom/>
      <diagonal/>
    </border>
    <border>
      <left/>
      <right/>
      <top/>
      <bottom style="thin">
        <color theme="2"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249977111117893"/>
      </right>
      <top/>
      <bottom/>
      <diagonal/>
    </border>
    <border>
      <left style="thin">
        <color theme="0" tint="-0.249977111117893"/>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style="thin">
        <color theme="0" tint="-0.249977111117893"/>
      </left>
      <right/>
      <top/>
      <bottom style="thin">
        <color theme="0" tint="-0.249977111117893"/>
      </bottom>
      <diagonal/>
    </border>
    <border>
      <left/>
      <right style="thin">
        <color theme="0" tint="-0.249977111117893"/>
      </right>
      <top/>
      <bottom style="thin">
        <color theme="0" tint="-0.249977111117893"/>
      </bottom>
      <diagonal/>
    </border>
    <border>
      <left/>
      <right/>
      <top/>
      <bottom style="thin">
        <color theme="0" tint="-0.249977111117893"/>
      </bottom>
      <diagonal/>
    </border>
    <border>
      <left/>
      <right/>
      <top style="thin">
        <color theme="0" tint="-0.249977111117893"/>
      </top>
      <bottom/>
      <diagonal/>
    </border>
    <border>
      <left style="hair">
        <color theme="2" tint="-0.499984740745262"/>
      </left>
      <right style="hair">
        <color theme="2" tint="-0.499984740745262"/>
      </right>
      <top style="hair">
        <color theme="2" tint="-0.499984740745262"/>
      </top>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style="hair">
        <color theme="2" tint="-0.499984740745262"/>
      </right>
      <top style="hair">
        <color theme="2" tint="-0.499984740745262"/>
      </top>
      <bottom style="thin">
        <color theme="2" tint="-0.499984740745262"/>
      </bottom>
      <diagonal/>
    </border>
    <border>
      <left style="thin">
        <color theme="2" tint="-0.499984740745262"/>
      </left>
      <right style="hair">
        <color theme="2" tint="-0.499984740745262"/>
      </right>
      <top style="hair">
        <color theme="2" tint="-0.499984740745262"/>
      </top>
      <bottom style="hair">
        <color theme="2" tint="-0.499984740745262"/>
      </bottom>
      <diagonal/>
    </border>
    <border>
      <left style="thin">
        <color theme="2" tint="-0.499984740745262"/>
      </left>
      <right style="hair">
        <color theme="2" tint="-0.499984740745262"/>
      </right>
      <top style="hair">
        <color theme="2" tint="-0.499984740745262"/>
      </top>
      <bottom/>
      <diagonal/>
    </border>
    <border>
      <left style="hair">
        <color theme="2" tint="-0.499984740745262"/>
      </left>
      <right style="thin">
        <color theme="2" tint="-0.499984740745262"/>
      </right>
      <top style="hair">
        <color theme="2" tint="-0.499984740745262"/>
      </top>
      <bottom style="hair">
        <color theme="2" tint="-0.499984740745262"/>
      </bottom>
      <diagonal/>
    </border>
    <border>
      <left style="hair">
        <color theme="2" tint="-0.499984740745262"/>
      </left>
      <right style="thin">
        <color theme="2" tint="-0.499984740745262"/>
      </right>
      <top style="hair">
        <color theme="2" tint="-0.499984740745262"/>
      </top>
      <bottom/>
      <diagonal/>
    </border>
    <border>
      <left style="hair">
        <color theme="2" tint="-0.499984740745262"/>
      </left>
      <right style="thin">
        <color theme="2" tint="-0.499984740745262"/>
      </right>
      <top style="hair">
        <color theme="2" tint="-0.499984740745262"/>
      </top>
      <bottom style="thin">
        <color theme="2" tint="-0.499984740745262"/>
      </bottom>
      <diagonal/>
    </border>
    <border>
      <left/>
      <right/>
      <top style="thin">
        <color theme="2" tint="-0.499984740745262"/>
      </top>
      <bottom style="hair">
        <color theme="2" tint="-0.499984740745262"/>
      </bottom>
      <diagonal/>
    </border>
    <border>
      <left style="thin">
        <color theme="2" tint="-0.499984740745262"/>
      </left>
      <right/>
      <top style="thin">
        <color theme="2" tint="-0.499984740745262"/>
      </top>
      <bottom style="hair">
        <color theme="2" tint="-0.499984740745262"/>
      </bottom>
      <diagonal/>
    </border>
    <border>
      <left style="thin">
        <color theme="2" tint="-0.499984740745262"/>
      </left>
      <right/>
      <top style="hair">
        <color theme="2" tint="-0.499984740745262"/>
      </top>
      <bottom/>
      <diagonal/>
    </border>
    <border>
      <left style="thin">
        <color theme="2" tint="-0.499984740745262"/>
      </left>
      <right/>
      <top/>
      <bottom style="hair">
        <color theme="2" tint="-0.499984740745262"/>
      </bottom>
      <diagonal/>
    </border>
    <border>
      <left/>
      <right style="thin">
        <color theme="2" tint="-0.499984740745262"/>
      </right>
      <top style="thin">
        <color theme="2" tint="-0.499984740745262"/>
      </top>
      <bottom style="hair">
        <color theme="2" tint="-0.499984740745262"/>
      </bottom>
      <diagonal/>
    </border>
    <border>
      <left/>
      <right style="thin">
        <color theme="0"/>
      </right>
      <top style="hair">
        <color theme="2" tint="-0.499984740745262"/>
      </top>
      <bottom/>
      <diagonal/>
    </border>
    <border>
      <left/>
      <right style="thin">
        <color theme="0"/>
      </right>
      <top/>
      <bottom style="hair">
        <color theme="2" tint="-0.499984740745262"/>
      </bottom>
      <diagonal/>
    </border>
    <border>
      <left style="hair">
        <color theme="2" tint="-0.499984740745262"/>
      </left>
      <right style="thin">
        <color theme="2" tint="-0.499984740745262"/>
      </right>
      <top style="thin">
        <color theme="2" tint="-0.499984740745262"/>
      </top>
      <bottom style="hair">
        <color theme="2" tint="-0.499984740745262"/>
      </bottom>
      <diagonal/>
    </border>
    <border>
      <left style="hair">
        <color theme="2" tint="-0.499984740745262"/>
      </left>
      <right/>
      <top style="thin">
        <color theme="2" tint="-0.499984740745262"/>
      </top>
      <bottom style="hair">
        <color theme="2" tint="-0.499984740745262"/>
      </bottom>
      <diagonal/>
    </border>
    <border>
      <left style="thin">
        <color theme="2" tint="-0.499984740745262"/>
      </left>
      <right style="thin">
        <color theme="2" tint="-0.499984740745262"/>
      </right>
      <top style="hair">
        <color theme="2" tint="-0.499984740745262"/>
      </top>
      <bottom style="thin">
        <color theme="2" tint="-0.499984740745262"/>
      </bottom>
      <diagonal/>
    </border>
    <border>
      <left/>
      <right style="thin">
        <color theme="2" tint="-0.499984740745262"/>
      </right>
      <top style="hair">
        <color theme="2" tint="-0.499984740745262"/>
      </top>
      <bottom/>
      <diagonal/>
    </border>
    <border>
      <left/>
      <right style="thin">
        <color theme="2" tint="-0.499984740745262"/>
      </right>
      <top/>
      <bottom style="hair">
        <color theme="2" tint="-0.499984740745262"/>
      </bottom>
      <diagonal/>
    </border>
    <border>
      <left style="thin">
        <color theme="2" tint="-0.499984740745262"/>
      </left>
      <right style="thin">
        <color theme="2" tint="-0.499984740745262"/>
      </right>
      <top/>
      <bottom style="thin">
        <color theme="2" tint="-0.499984740745262"/>
      </bottom>
      <diagonal/>
    </border>
  </borders>
  <cellStyleXfs count="5">
    <xf numFmtId="0" fontId="0" fillId="0" borderId="0"/>
    <xf numFmtId="9" fontId="5" fillId="0" borderId="0" applyFont="0" applyFill="0" applyBorder="0" applyAlignment="0" applyProtection="0"/>
    <xf numFmtId="0" fontId="8" fillId="9" borderId="15" applyNumberFormat="0" applyFont="0" applyBorder="0" applyAlignment="0">
      <protection locked="0"/>
    </xf>
    <xf numFmtId="164" fontId="5" fillId="0" borderId="0" applyFont="0" applyFill="0" applyBorder="0" applyAlignment="0" applyProtection="0"/>
    <xf numFmtId="165" fontId="5" fillId="0" borderId="0" applyFont="0" applyFill="0" applyBorder="0" applyAlignment="0" applyProtection="0"/>
  </cellStyleXfs>
  <cellXfs count="180">
    <xf numFmtId="0" fontId="0" fillId="0" borderId="0" xfId="0"/>
    <xf numFmtId="0" fontId="0" fillId="0" borderId="0" xfId="0" applyProtection="1"/>
    <xf numFmtId="0" fontId="0" fillId="0" borderId="0" xfId="0" applyAlignment="1" applyProtection="1">
      <alignment horizontal="center" vertical="center"/>
    </xf>
    <xf numFmtId="0" fontId="9" fillId="0" borderId="0" xfId="0" applyFont="1" applyAlignment="1" applyProtection="1">
      <alignment horizontal="center" vertical="center"/>
    </xf>
    <xf numFmtId="0" fontId="4" fillId="8" borderId="15" xfId="0" applyFont="1" applyFill="1" applyBorder="1" applyAlignment="1" applyProtection="1"/>
    <xf numFmtId="0" fontId="4" fillId="8" borderId="15" xfId="0" applyFont="1" applyFill="1" applyBorder="1" applyAlignment="1" applyProtection="1">
      <alignment horizontal="center" vertical="center"/>
    </xf>
    <xf numFmtId="0" fontId="8" fillId="0" borderId="15" xfId="0" applyFont="1" applyBorder="1" applyProtection="1"/>
    <xf numFmtId="0" fontId="0" fillId="0" borderId="0" xfId="0" applyNumberFormat="1" applyProtection="1"/>
    <xf numFmtId="0" fontId="2" fillId="0" borderId="15" xfId="0" applyFont="1" applyBorder="1" applyAlignment="1" applyProtection="1">
      <alignment horizontal="center" vertical="center"/>
    </xf>
    <xf numFmtId="0" fontId="0" fillId="0" borderId="0" xfId="0" applyNumberFormat="1" applyAlignment="1" applyProtection="1">
      <alignment horizontal="center"/>
    </xf>
    <xf numFmtId="0" fontId="0" fillId="0" borderId="0" xfId="0" applyAlignment="1" applyProtection="1">
      <alignment horizontal="center"/>
    </xf>
    <xf numFmtId="0" fontId="0" fillId="0" borderId="15" xfId="0" applyNumberFormat="1" applyBorder="1" applyAlignment="1" applyProtection="1">
      <alignment horizontal="center" vertical="center"/>
    </xf>
    <xf numFmtId="0" fontId="0" fillId="0" borderId="15" xfId="0" applyBorder="1" applyAlignment="1" applyProtection="1">
      <alignment horizontal="center" vertical="center"/>
    </xf>
    <xf numFmtId="0" fontId="2" fillId="6" borderId="15" xfId="0" applyFont="1" applyFill="1" applyBorder="1" applyAlignment="1" applyProtection="1">
      <alignment horizontal="center" vertical="center"/>
    </xf>
    <xf numFmtId="0" fontId="2" fillId="7" borderId="15" xfId="0" applyFont="1" applyFill="1" applyBorder="1" applyAlignment="1" applyProtection="1">
      <alignment horizontal="center" vertical="center"/>
    </xf>
    <xf numFmtId="0" fontId="0" fillId="0" borderId="15" xfId="0" applyBorder="1" applyProtection="1"/>
    <xf numFmtId="0" fontId="2" fillId="6" borderId="0" xfId="0" applyFont="1" applyFill="1" applyAlignment="1" applyProtection="1">
      <alignment horizontal="center" vertical="center"/>
    </xf>
    <xf numFmtId="0" fontId="8" fillId="0" borderId="0" xfId="0" applyFont="1" applyBorder="1" applyProtection="1"/>
    <xf numFmtId="0" fontId="2" fillId="0" borderId="0" xfId="0" applyFont="1" applyAlignment="1" applyProtection="1">
      <alignment horizontal="center" vertical="center"/>
    </xf>
    <xf numFmtId="0" fontId="0" fillId="0" borderId="15" xfId="0" applyNumberFormat="1" applyBorder="1" applyProtection="1"/>
    <xf numFmtId="9" fontId="0" fillId="0" borderId="15" xfId="0" applyNumberFormat="1" applyBorder="1" applyAlignment="1" applyProtection="1">
      <alignment horizontal="center" vertical="center"/>
    </xf>
    <xf numFmtId="14" fontId="8" fillId="0" borderId="15" xfId="0" applyNumberFormat="1" applyFont="1" applyBorder="1" applyProtection="1"/>
    <xf numFmtId="9" fontId="8" fillId="0" borderId="15" xfId="1" applyFont="1" applyBorder="1" applyProtection="1"/>
    <xf numFmtId="0" fontId="7" fillId="0" borderId="0" xfId="0" applyFont="1" applyBorder="1" applyAlignment="1" applyProtection="1">
      <alignment horizontal="center" vertical="center"/>
    </xf>
    <xf numFmtId="0" fontId="2" fillId="0" borderId="0" xfId="0" applyFont="1" applyFill="1" applyAlignment="1" applyProtection="1">
      <alignment horizontal="center" vertical="center"/>
    </xf>
    <xf numFmtId="49" fontId="0" fillId="0" borderId="15" xfId="0" applyNumberFormat="1" applyBorder="1" applyProtection="1"/>
    <xf numFmtId="0" fontId="2" fillId="0" borderId="15" xfId="0" applyFont="1" applyFill="1" applyBorder="1" applyAlignment="1" applyProtection="1">
      <alignment horizontal="center" vertical="center"/>
    </xf>
    <xf numFmtId="9" fontId="8" fillId="0" borderId="15" xfId="0" applyNumberFormat="1" applyFont="1" applyBorder="1" applyProtection="1"/>
    <xf numFmtId="0" fontId="2" fillId="10" borderId="0" xfId="0" applyFont="1" applyFill="1" applyAlignment="1" applyProtection="1">
      <alignment horizontal="center"/>
    </xf>
    <xf numFmtId="9" fontId="0" fillId="0" borderId="15" xfId="1" applyFont="1" applyBorder="1" applyAlignment="1" applyProtection="1">
      <alignment horizontal="center" vertical="center"/>
    </xf>
    <xf numFmtId="0" fontId="2" fillId="11" borderId="0" xfId="0" applyFont="1" applyFill="1" applyAlignment="1" applyProtection="1">
      <alignment horizontal="center"/>
    </xf>
    <xf numFmtId="14" fontId="0" fillId="0" borderId="15" xfId="0" applyNumberFormat="1" applyFont="1" applyBorder="1" applyProtection="1"/>
    <xf numFmtId="9" fontId="5" fillId="0" borderId="15" xfId="1" applyFont="1" applyBorder="1" applyProtection="1"/>
    <xf numFmtId="0" fontId="0" fillId="2" borderId="32" xfId="0" applyFill="1" applyBorder="1" applyProtection="1"/>
    <xf numFmtId="0" fontId="0" fillId="2" borderId="33" xfId="0" applyFill="1" applyBorder="1" applyProtection="1"/>
    <xf numFmtId="0" fontId="0" fillId="2" borderId="36" xfId="0" applyFill="1" applyBorder="1" applyProtection="1"/>
    <xf numFmtId="0" fontId="8" fillId="9" borderId="15" xfId="2" applyFont="1" applyBorder="1">
      <protection locked="0"/>
    </xf>
    <xf numFmtId="9" fontId="8" fillId="9" borderId="15" xfId="2" applyNumberFormat="1" applyFont="1" applyBorder="1">
      <protection locked="0"/>
    </xf>
    <xf numFmtId="49" fontId="8" fillId="9" borderId="15" xfId="2" applyNumberFormat="1" applyFont="1" applyBorder="1">
      <protection locked="0"/>
    </xf>
    <xf numFmtId="0" fontId="8" fillId="9" borderId="15" xfId="2" applyNumberFormat="1" applyFont="1" applyBorder="1" applyAlignment="1">
      <alignment horizontal="left" vertical="center"/>
      <protection locked="0"/>
    </xf>
    <xf numFmtId="0" fontId="0" fillId="0" borderId="0" xfId="0" applyBorder="1" applyAlignment="1" applyProtection="1">
      <alignment horizontal="center" vertical="center"/>
    </xf>
    <xf numFmtId="0" fontId="0" fillId="7" borderId="15" xfId="0" applyFill="1" applyBorder="1" applyAlignment="1" applyProtection="1">
      <alignment horizontal="center" vertical="center"/>
    </xf>
    <xf numFmtId="0" fontId="11" fillId="0" borderId="0" xfId="0" applyNumberFormat="1" applyFont="1" applyProtection="1"/>
    <xf numFmtId="0" fontId="0" fillId="2" borderId="40" xfId="0" applyFill="1" applyBorder="1"/>
    <xf numFmtId="0" fontId="0" fillId="2" borderId="32" xfId="0" applyFill="1" applyBorder="1"/>
    <xf numFmtId="0" fontId="0" fillId="2" borderId="36" xfId="0" applyFill="1" applyBorder="1"/>
    <xf numFmtId="0" fontId="0" fillId="2" borderId="25" xfId="0" applyFill="1" applyBorder="1" applyAlignment="1"/>
    <xf numFmtId="0" fontId="2" fillId="0" borderId="15" xfId="0" applyFont="1" applyBorder="1" applyAlignment="1" applyProtection="1">
      <alignment horizontal="center" vertical="center" wrapText="1"/>
    </xf>
    <xf numFmtId="0" fontId="0" fillId="2" borderId="40" xfId="0" applyFill="1" applyBorder="1" applyProtection="1"/>
    <xf numFmtId="0" fontId="0" fillId="2" borderId="41" xfId="0" applyFill="1" applyBorder="1" applyAlignment="1"/>
    <xf numFmtId="0" fontId="4" fillId="0" borderId="15" xfId="0" applyFont="1" applyBorder="1" applyProtection="1"/>
    <xf numFmtId="164" fontId="8" fillId="0" borderId="15" xfId="3" applyFont="1" applyBorder="1" applyProtection="1"/>
    <xf numFmtId="0" fontId="2" fillId="0" borderId="0" xfId="0" applyFont="1" applyAlignment="1" applyProtection="1">
      <alignment horizontal="center"/>
    </xf>
    <xf numFmtId="0" fontId="2" fillId="6" borderId="0" xfId="0" applyFont="1" applyFill="1" applyAlignment="1" applyProtection="1">
      <alignment horizontal="center"/>
    </xf>
    <xf numFmtId="0" fontId="2" fillId="3" borderId="0" xfId="0" applyFont="1" applyFill="1" applyAlignment="1" applyProtection="1">
      <alignment horizontal="center"/>
    </xf>
    <xf numFmtId="2" fontId="8" fillId="9" borderId="15" xfId="2" applyNumberFormat="1" applyFont="1" applyBorder="1">
      <protection locked="0"/>
    </xf>
    <xf numFmtId="0" fontId="0" fillId="0" borderId="0" xfId="0" applyProtection="1"/>
    <xf numFmtId="0" fontId="0" fillId="2" borderId="6" xfId="0" applyFill="1" applyBorder="1" applyAlignment="1" applyProtection="1"/>
    <xf numFmtId="0" fontId="0" fillId="2" borderId="39" xfId="0" applyFill="1" applyBorder="1" applyAlignment="1" applyProtection="1"/>
    <xf numFmtId="166" fontId="8" fillId="0" borderId="15" xfId="0" applyNumberFormat="1" applyFont="1" applyBorder="1" applyProtection="1"/>
    <xf numFmtId="167" fontId="8" fillId="0" borderId="15" xfId="3" applyNumberFormat="1" applyFont="1" applyBorder="1" applyProtection="1"/>
    <xf numFmtId="0" fontId="8" fillId="0" borderId="15" xfId="0" applyFont="1" applyBorder="1" applyAlignment="1" applyProtection="1">
      <alignment vertical="center"/>
    </xf>
    <xf numFmtId="10" fontId="8" fillId="0" borderId="15" xfId="0" applyNumberFormat="1" applyFont="1" applyBorder="1" applyAlignment="1" applyProtection="1">
      <alignment vertical="center"/>
    </xf>
    <xf numFmtId="168" fontId="8" fillId="0" borderId="15" xfId="4" applyNumberFormat="1" applyFont="1" applyBorder="1" applyAlignment="1" applyProtection="1">
      <alignment vertical="center"/>
    </xf>
    <xf numFmtId="168" fontId="0" fillId="0" borderId="0" xfId="4" applyNumberFormat="1" applyFont="1" applyAlignment="1">
      <alignment vertical="center"/>
    </xf>
    <xf numFmtId="168" fontId="8" fillId="0" borderId="15" xfId="4" applyNumberFormat="1" applyFont="1" applyBorder="1" applyProtection="1"/>
    <xf numFmtId="166" fontId="8" fillId="9" borderId="15" xfId="2" applyNumberFormat="1" applyFont="1" applyBorder="1">
      <protection locked="0"/>
    </xf>
    <xf numFmtId="166" fontId="8" fillId="9" borderId="15" xfId="2" applyNumberFormat="1" applyFont="1" applyBorder="1" applyAlignment="1">
      <alignment horizontal="right"/>
      <protection locked="0"/>
    </xf>
    <xf numFmtId="166" fontId="8" fillId="0" borderId="15" xfId="0" applyNumberFormat="1" applyFont="1" applyBorder="1" applyAlignment="1" applyProtection="1">
      <alignment horizontal="right"/>
    </xf>
    <xf numFmtId="0" fontId="4" fillId="0" borderId="15" xfId="0" applyFont="1" applyBorder="1" applyAlignment="1" applyProtection="1">
      <alignment vertical="center" wrapText="1"/>
    </xf>
    <xf numFmtId="0" fontId="4" fillId="0" borderId="15" xfId="0" applyFont="1" applyBorder="1" applyAlignment="1" applyProtection="1">
      <alignment vertical="center"/>
    </xf>
    <xf numFmtId="10" fontId="8" fillId="9" borderId="15" xfId="2" applyNumberFormat="1" applyFont="1" applyBorder="1" applyAlignment="1">
      <alignment vertical="center"/>
      <protection locked="0"/>
    </xf>
    <xf numFmtId="0" fontId="8" fillId="9" borderId="15" xfId="2" applyNumberFormat="1" applyFont="1" applyBorder="1">
      <protection locked="0"/>
    </xf>
    <xf numFmtId="168" fontId="8" fillId="9" borderId="15" xfId="2" applyNumberFormat="1" applyFont="1" applyBorder="1">
      <protection locked="0"/>
    </xf>
    <xf numFmtId="10" fontId="0" fillId="0" borderId="15" xfId="1" applyNumberFormat="1" applyFont="1" applyBorder="1" applyAlignment="1" applyProtection="1">
      <alignment horizontal="center" vertical="center"/>
    </xf>
    <xf numFmtId="0" fontId="2" fillId="0" borderId="0" xfId="0" applyFont="1" applyAlignment="1">
      <alignment horizontal="center" vertical="center"/>
    </xf>
    <xf numFmtId="0" fontId="2" fillId="6" borderId="0" xfId="0" applyFont="1" applyFill="1" applyAlignment="1">
      <alignment horizontal="center" vertical="center"/>
    </xf>
    <xf numFmtId="0" fontId="2" fillId="3" borderId="0" xfId="0" applyFont="1" applyFill="1" applyAlignment="1">
      <alignment horizontal="center" vertical="center"/>
    </xf>
    <xf numFmtId="164" fontId="8" fillId="9" borderId="15" xfId="2" applyNumberFormat="1" applyFont="1" applyBorder="1">
      <protection locked="0"/>
    </xf>
    <xf numFmtId="49" fontId="8" fillId="9" borderId="15" xfId="2" quotePrefix="1" applyNumberFormat="1" applyFont="1" applyBorder="1">
      <protection locked="0"/>
    </xf>
    <xf numFmtId="0" fontId="8" fillId="0" borderId="15" xfId="0" quotePrefix="1" applyFont="1" applyBorder="1" applyProtection="1"/>
    <xf numFmtId="11" fontId="0" fillId="0" borderId="15" xfId="0" quotePrefix="1" applyNumberFormat="1" applyBorder="1" applyAlignment="1" applyProtection="1">
      <alignment horizontal="center" vertical="center"/>
    </xf>
    <xf numFmtId="0" fontId="2" fillId="6" borderId="0" xfId="0" applyFont="1" applyFill="1" applyAlignment="1">
      <alignment horizontal="center"/>
    </xf>
    <xf numFmtId="0" fontId="2" fillId="3" borderId="0" xfId="0" applyFont="1" applyFill="1" applyAlignment="1">
      <alignment horizontal="center"/>
    </xf>
    <xf numFmtId="0" fontId="4" fillId="0" borderId="15" xfId="0" applyFont="1" applyBorder="1" applyAlignment="1" applyProtection="1">
      <alignment horizontal="left" vertical="center" wrapText="1"/>
    </xf>
    <xf numFmtId="14" fontId="0" fillId="0" borderId="15" xfId="0" applyNumberFormat="1" applyBorder="1" applyAlignment="1" applyProtection="1">
      <alignment horizontal="center" vertical="center"/>
    </xf>
    <xf numFmtId="14" fontId="8" fillId="9" borderId="15" xfId="2" applyNumberFormat="1" applyFont="1" applyBorder="1">
      <protection locked="0"/>
    </xf>
    <xf numFmtId="0" fontId="0" fillId="2" borderId="6" xfId="0" applyFill="1" applyBorder="1" applyAlignment="1" applyProtection="1">
      <alignment horizontal="center"/>
    </xf>
    <xf numFmtId="0" fontId="0" fillId="2" borderId="39" xfId="0" applyFill="1" applyBorder="1" applyAlignment="1" applyProtection="1">
      <alignment horizontal="center"/>
    </xf>
    <xf numFmtId="0" fontId="0" fillId="2" borderId="5" xfId="0" applyFill="1" applyBorder="1" applyAlignment="1" applyProtection="1">
      <alignment horizontal="center"/>
    </xf>
    <xf numFmtId="0" fontId="0" fillId="2" borderId="31" xfId="0" applyFill="1" applyBorder="1" applyAlignment="1" applyProtection="1">
      <alignment horizontal="center"/>
    </xf>
    <xf numFmtId="0" fontId="1" fillId="4" borderId="1" xfId="0" applyFont="1" applyFill="1" applyBorder="1" applyAlignment="1" applyProtection="1">
      <alignment horizontal="left" vertical="center"/>
    </xf>
    <xf numFmtId="0" fontId="1" fillId="4" borderId="0" xfId="0" applyFont="1" applyFill="1" applyBorder="1" applyAlignment="1" applyProtection="1">
      <alignment horizontal="left" vertical="center"/>
    </xf>
    <xf numFmtId="0" fontId="0" fillId="3" borderId="3" xfId="0" applyFill="1" applyBorder="1" applyAlignment="1" applyProtection="1">
      <alignment horizontal="center"/>
    </xf>
    <xf numFmtId="0" fontId="0" fillId="3" borderId="4" xfId="0" applyFill="1" applyBorder="1" applyAlignment="1" applyProtection="1">
      <alignment horizontal="center"/>
    </xf>
    <xf numFmtId="0" fontId="0" fillId="2" borderId="2" xfId="0" applyFill="1" applyBorder="1" applyAlignment="1" applyProtection="1">
      <alignment horizontal="center"/>
    </xf>
    <xf numFmtId="0" fontId="0" fillId="2" borderId="29" xfId="0" applyFill="1" applyBorder="1" applyAlignment="1" applyProtection="1">
      <alignment horizontal="center"/>
    </xf>
    <xf numFmtId="0" fontId="0" fillId="0" borderId="7" xfId="0" applyBorder="1" applyAlignment="1" applyProtection="1">
      <alignment horizontal="left" vertical="center" wrapText="1"/>
    </xf>
    <xf numFmtId="0" fontId="0" fillId="0" borderId="13" xfId="0" applyBorder="1" applyAlignment="1" applyProtection="1">
      <alignment horizontal="left" vertical="center"/>
    </xf>
    <xf numFmtId="0" fontId="0" fillId="0" borderId="8" xfId="0" applyBorder="1" applyAlignment="1" applyProtection="1">
      <alignment horizontal="left" vertical="center"/>
    </xf>
    <xf numFmtId="0" fontId="0" fillId="0" borderId="9" xfId="0" applyBorder="1" applyAlignment="1" applyProtection="1">
      <alignment horizontal="left" vertical="center"/>
    </xf>
    <xf numFmtId="0" fontId="0" fillId="0" borderId="0" xfId="0" applyBorder="1" applyAlignment="1" applyProtection="1">
      <alignment horizontal="left" vertical="center"/>
    </xf>
    <xf numFmtId="0" fontId="0" fillId="0" borderId="10" xfId="0" applyBorder="1" applyAlignment="1" applyProtection="1">
      <alignment horizontal="left" vertical="center"/>
    </xf>
    <xf numFmtId="0" fontId="0" fillId="0" borderId="11" xfId="0" applyBorder="1" applyAlignment="1" applyProtection="1">
      <alignment horizontal="left" vertical="center"/>
    </xf>
    <xf numFmtId="0" fontId="0" fillId="0" borderId="14" xfId="0" applyBorder="1" applyAlignment="1" applyProtection="1">
      <alignment horizontal="left" vertical="center"/>
    </xf>
    <xf numFmtId="0" fontId="0" fillId="0" borderId="12" xfId="0" applyBorder="1" applyAlignment="1" applyProtection="1">
      <alignment horizontal="left" vertical="center"/>
    </xf>
    <xf numFmtId="0" fontId="2" fillId="0" borderId="7" xfId="0" applyFont="1" applyBorder="1" applyAlignment="1" applyProtection="1">
      <alignment horizontal="center" vertical="center"/>
    </xf>
    <xf numFmtId="0" fontId="2" fillId="0" borderId="8" xfId="0" applyFont="1" applyBorder="1" applyAlignment="1" applyProtection="1">
      <alignment horizontal="center" vertical="center"/>
    </xf>
    <xf numFmtId="0" fontId="2" fillId="0" borderId="9" xfId="0" applyFont="1" applyBorder="1" applyAlignment="1" applyProtection="1">
      <alignment horizontal="center" vertical="center"/>
    </xf>
    <xf numFmtId="0" fontId="2" fillId="0" borderId="10" xfId="0" applyFont="1" applyBorder="1" applyAlignment="1" applyProtection="1">
      <alignment horizontal="center" vertical="center"/>
    </xf>
    <xf numFmtId="0" fontId="2" fillId="0" borderId="11" xfId="0" applyFont="1" applyBorder="1" applyAlignment="1" applyProtection="1">
      <alignment horizontal="center" vertical="center"/>
    </xf>
    <xf numFmtId="0" fontId="2" fillId="0" borderId="12" xfId="0" applyFont="1" applyBorder="1" applyAlignment="1" applyProtection="1">
      <alignment horizontal="center" vertical="center"/>
    </xf>
    <xf numFmtId="0" fontId="0" fillId="0" borderId="13" xfId="0" applyBorder="1" applyAlignment="1" applyProtection="1">
      <alignment horizontal="left" vertical="center" wrapText="1"/>
    </xf>
    <xf numFmtId="0" fontId="0" fillId="0" borderId="8" xfId="0" applyBorder="1" applyAlignment="1" applyProtection="1">
      <alignment horizontal="left" vertical="center" wrapText="1"/>
    </xf>
    <xf numFmtId="0" fontId="0" fillId="0" borderId="9" xfId="0" applyBorder="1" applyAlignment="1" applyProtection="1">
      <alignment horizontal="left" vertical="center" wrapText="1"/>
    </xf>
    <xf numFmtId="0" fontId="0" fillId="0" borderId="0" xfId="0" applyBorder="1" applyAlignment="1" applyProtection="1">
      <alignment horizontal="left" vertical="center" wrapText="1"/>
    </xf>
    <xf numFmtId="0" fontId="0" fillId="0" borderId="10" xfId="0" applyBorder="1" applyAlignment="1" applyProtection="1">
      <alignment horizontal="left" vertical="center" wrapText="1"/>
    </xf>
    <xf numFmtId="0" fontId="0" fillId="0" borderId="11" xfId="0" applyBorder="1" applyAlignment="1" applyProtection="1">
      <alignment horizontal="left" vertical="center" wrapText="1"/>
    </xf>
    <xf numFmtId="0" fontId="0" fillId="0" borderId="14" xfId="0" applyBorder="1" applyAlignment="1" applyProtection="1">
      <alignment horizontal="left" vertical="center" wrapText="1"/>
    </xf>
    <xf numFmtId="0" fontId="0" fillId="0" borderId="12" xfId="0" applyBorder="1" applyAlignment="1" applyProtection="1">
      <alignment horizontal="left" vertical="center" wrapText="1"/>
    </xf>
    <xf numFmtId="0" fontId="4" fillId="0" borderId="7" xfId="0" applyFont="1" applyBorder="1" applyAlignment="1" applyProtection="1">
      <alignment horizontal="center" vertical="center"/>
    </xf>
    <xf numFmtId="0" fontId="4" fillId="0" borderId="13" xfId="0" applyFont="1" applyBorder="1" applyAlignment="1" applyProtection="1">
      <alignment horizontal="center" vertical="center"/>
    </xf>
    <xf numFmtId="0" fontId="4" fillId="0" borderId="8" xfId="0" applyFont="1" applyBorder="1" applyAlignment="1" applyProtection="1">
      <alignment horizontal="center" vertical="center"/>
    </xf>
    <xf numFmtId="0" fontId="4" fillId="0" borderId="9" xfId="0" applyFont="1" applyBorder="1" applyAlignment="1" applyProtection="1">
      <alignment horizontal="center" vertical="center"/>
    </xf>
    <xf numFmtId="0" fontId="4" fillId="0" borderId="0" xfId="0" applyFont="1" applyBorder="1" applyAlignment="1" applyProtection="1">
      <alignment horizontal="center" vertical="center"/>
    </xf>
    <xf numFmtId="0" fontId="4" fillId="0" borderId="10" xfId="0" applyFont="1" applyBorder="1" applyAlignment="1" applyProtection="1">
      <alignment horizontal="center" vertical="center"/>
    </xf>
    <xf numFmtId="0" fontId="4" fillId="0" borderId="11" xfId="0" applyFont="1" applyBorder="1" applyAlignment="1" applyProtection="1">
      <alignment horizontal="center" vertical="center"/>
    </xf>
    <xf numFmtId="0" fontId="4" fillId="0" borderId="14" xfId="0" applyFont="1" applyBorder="1" applyAlignment="1" applyProtection="1">
      <alignment horizontal="center" vertical="center"/>
    </xf>
    <xf numFmtId="0" fontId="4" fillId="0" borderId="12" xfId="0" applyFont="1" applyBorder="1" applyAlignment="1" applyProtection="1">
      <alignment horizontal="center" vertical="center"/>
    </xf>
    <xf numFmtId="0" fontId="0" fillId="2" borderId="25" xfId="0" applyFill="1" applyBorder="1" applyAlignment="1" applyProtection="1">
      <alignment horizontal="center"/>
    </xf>
    <xf numFmtId="0" fontId="7" fillId="0" borderId="17" xfId="0" applyFont="1" applyBorder="1" applyAlignment="1" applyProtection="1">
      <alignment horizontal="center" vertical="center"/>
    </xf>
    <xf numFmtId="0" fontId="7" fillId="0" borderId="18" xfId="0" applyFont="1" applyBorder="1" applyAlignment="1" applyProtection="1">
      <alignment horizontal="center" vertical="center"/>
    </xf>
    <xf numFmtId="0" fontId="7" fillId="0" borderId="20" xfId="0" applyFont="1" applyBorder="1" applyAlignment="1" applyProtection="1">
      <alignment horizontal="center" vertical="center"/>
    </xf>
    <xf numFmtId="0" fontId="7" fillId="0" borderId="21" xfId="0" applyFont="1" applyBorder="1" applyAlignment="1" applyProtection="1">
      <alignment horizontal="center" vertical="center"/>
    </xf>
    <xf numFmtId="0" fontId="6" fillId="5" borderId="17" xfId="0" applyFont="1" applyFill="1" applyBorder="1" applyAlignment="1" applyProtection="1">
      <alignment horizontal="left" vertical="center"/>
    </xf>
    <xf numFmtId="0" fontId="6" fillId="5" borderId="23" xfId="0" applyFont="1" applyFill="1" applyBorder="1" applyAlignment="1" applyProtection="1">
      <alignment horizontal="left" vertical="center"/>
    </xf>
    <xf numFmtId="0" fontId="6" fillId="5" borderId="18" xfId="0" applyFont="1" applyFill="1" applyBorder="1" applyAlignment="1" applyProtection="1">
      <alignment horizontal="left" vertical="center"/>
    </xf>
    <xf numFmtId="0" fontId="6" fillId="5" borderId="20" xfId="0" applyFont="1" applyFill="1" applyBorder="1" applyAlignment="1" applyProtection="1">
      <alignment horizontal="left" vertical="center"/>
    </xf>
    <xf numFmtId="0" fontId="6" fillId="5" borderId="22" xfId="0" applyFont="1" applyFill="1" applyBorder="1" applyAlignment="1" applyProtection="1">
      <alignment horizontal="left" vertical="center"/>
    </xf>
    <xf numFmtId="0" fontId="6" fillId="5" borderId="21" xfId="0" applyFont="1" applyFill="1" applyBorder="1" applyAlignment="1" applyProtection="1">
      <alignment horizontal="left" vertical="center"/>
    </xf>
    <xf numFmtId="0" fontId="4" fillId="0" borderId="17" xfId="0" applyFont="1" applyBorder="1" applyAlignment="1" applyProtection="1">
      <alignment horizontal="center" vertical="top" wrapText="1"/>
    </xf>
    <xf numFmtId="0" fontId="4" fillId="0" borderId="18" xfId="0" applyFont="1" applyBorder="1" applyAlignment="1" applyProtection="1">
      <alignment horizontal="center" vertical="top" wrapText="1"/>
    </xf>
    <xf numFmtId="0" fontId="4" fillId="0" borderId="19" xfId="0" applyFont="1" applyBorder="1" applyAlignment="1" applyProtection="1">
      <alignment horizontal="center" vertical="top" wrapText="1"/>
    </xf>
    <xf numFmtId="0" fontId="4" fillId="0" borderId="16" xfId="0" applyFont="1" applyBorder="1" applyAlignment="1" applyProtection="1">
      <alignment horizontal="center" vertical="top" wrapText="1"/>
    </xf>
    <xf numFmtId="0" fontId="4" fillId="0" borderId="20" xfId="0" applyFont="1" applyBorder="1" applyAlignment="1" applyProtection="1">
      <alignment horizontal="center" vertical="top" wrapText="1"/>
    </xf>
    <xf numFmtId="0" fontId="4" fillId="0" borderId="21" xfId="0" applyFont="1" applyBorder="1" applyAlignment="1" applyProtection="1">
      <alignment horizontal="center" vertical="top" wrapText="1"/>
    </xf>
    <xf numFmtId="0" fontId="6" fillId="5" borderId="17" xfId="1" applyNumberFormat="1" applyFont="1" applyFill="1" applyBorder="1" applyAlignment="1" applyProtection="1">
      <alignment horizontal="left" vertical="center"/>
    </xf>
    <xf numFmtId="0" fontId="6" fillId="5" borderId="23" xfId="1" applyNumberFormat="1" applyFont="1" applyFill="1" applyBorder="1" applyAlignment="1" applyProtection="1">
      <alignment horizontal="left" vertical="center"/>
    </xf>
    <xf numFmtId="0" fontId="6" fillId="5" borderId="18" xfId="1" applyNumberFormat="1" applyFont="1" applyFill="1" applyBorder="1" applyAlignment="1" applyProtection="1">
      <alignment horizontal="left" vertical="center"/>
    </xf>
    <xf numFmtId="0" fontId="6" fillId="5" borderId="20" xfId="1" applyNumberFormat="1" applyFont="1" applyFill="1" applyBorder="1" applyAlignment="1" applyProtection="1">
      <alignment horizontal="left" vertical="center"/>
    </xf>
    <xf numFmtId="0" fontId="6" fillId="5" borderId="22" xfId="1" applyNumberFormat="1" applyFont="1" applyFill="1" applyBorder="1" applyAlignment="1" applyProtection="1">
      <alignment horizontal="left" vertical="center"/>
    </xf>
    <xf numFmtId="0" fontId="6" fillId="5" borderId="21" xfId="1" applyNumberFormat="1" applyFont="1" applyFill="1" applyBorder="1" applyAlignment="1" applyProtection="1">
      <alignment horizontal="left" vertical="center"/>
    </xf>
    <xf numFmtId="0" fontId="0" fillId="2" borderId="27" xfId="0" applyFill="1" applyBorder="1" applyAlignment="1" applyProtection="1">
      <alignment horizontal="center"/>
    </xf>
    <xf numFmtId="0" fontId="0" fillId="2" borderId="28" xfId="0" applyFill="1" applyBorder="1" applyAlignment="1" applyProtection="1">
      <alignment horizontal="center"/>
    </xf>
    <xf numFmtId="0" fontId="0" fillId="2" borderId="24" xfId="0" applyFill="1" applyBorder="1" applyAlignment="1" applyProtection="1">
      <alignment horizontal="center"/>
    </xf>
    <xf numFmtId="0" fontId="0" fillId="2" borderId="30" xfId="0" applyFill="1" applyBorder="1" applyAlignment="1" applyProtection="1">
      <alignment horizontal="center"/>
    </xf>
    <xf numFmtId="0" fontId="0" fillId="2" borderId="0" xfId="0" applyFill="1" applyBorder="1" applyAlignment="1" applyProtection="1">
      <alignment horizontal="center"/>
    </xf>
    <xf numFmtId="0" fontId="0" fillId="2" borderId="44" xfId="0" applyFill="1" applyBorder="1" applyAlignment="1" applyProtection="1">
      <alignment horizontal="center"/>
    </xf>
    <xf numFmtId="0" fontId="0" fillId="3" borderId="34" xfId="0" applyFill="1" applyBorder="1" applyAlignment="1" applyProtection="1">
      <alignment horizontal="center"/>
    </xf>
    <xf numFmtId="0" fontId="0" fillId="3" borderId="37" xfId="0" applyFill="1" applyBorder="1" applyAlignment="1" applyProtection="1">
      <alignment horizontal="center"/>
    </xf>
    <xf numFmtId="0" fontId="0" fillId="3" borderId="35" xfId="0" applyFill="1" applyBorder="1" applyAlignment="1" applyProtection="1">
      <alignment horizontal="center"/>
    </xf>
    <xf numFmtId="0" fontId="0" fillId="3" borderId="38" xfId="0" applyFill="1" applyBorder="1" applyAlignment="1" applyProtection="1">
      <alignment horizontal="center"/>
    </xf>
    <xf numFmtId="0" fontId="12" fillId="5" borderId="17" xfId="0" applyFont="1" applyFill="1" applyBorder="1" applyAlignment="1" applyProtection="1">
      <alignment horizontal="left" vertical="center"/>
    </xf>
    <xf numFmtId="0" fontId="12" fillId="5" borderId="23" xfId="0" applyFont="1" applyFill="1" applyBorder="1" applyAlignment="1" applyProtection="1">
      <alignment horizontal="left" vertical="center"/>
    </xf>
    <xf numFmtId="0" fontId="12" fillId="5" borderId="18" xfId="0" applyFont="1" applyFill="1" applyBorder="1" applyAlignment="1" applyProtection="1">
      <alignment horizontal="left" vertical="center"/>
    </xf>
    <xf numFmtId="0" fontId="12" fillId="5" borderId="20" xfId="0" applyFont="1" applyFill="1" applyBorder="1" applyAlignment="1" applyProtection="1">
      <alignment horizontal="left" vertical="center"/>
    </xf>
    <xf numFmtId="0" fontId="12" fillId="5" borderId="22" xfId="0" applyFont="1" applyFill="1" applyBorder="1" applyAlignment="1" applyProtection="1">
      <alignment horizontal="left" vertical="center"/>
    </xf>
    <xf numFmtId="0" fontId="12" fillId="5" borderId="21" xfId="0" applyFont="1" applyFill="1" applyBorder="1" applyAlignment="1" applyProtection="1">
      <alignment horizontal="left" vertical="center"/>
    </xf>
    <xf numFmtId="0" fontId="1" fillId="4" borderId="1" xfId="0" applyFont="1" applyFill="1" applyBorder="1" applyAlignment="1">
      <alignment horizontal="left" vertical="center"/>
    </xf>
    <xf numFmtId="0" fontId="1" fillId="4" borderId="0" xfId="0" applyFont="1" applyFill="1" applyBorder="1" applyAlignment="1">
      <alignment horizontal="left" vertical="center"/>
    </xf>
    <xf numFmtId="0" fontId="0" fillId="2" borderId="2" xfId="0" applyFill="1" applyBorder="1" applyAlignment="1">
      <alignment horizontal="center"/>
    </xf>
    <xf numFmtId="0" fontId="0" fillId="2" borderId="29"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2" borderId="27" xfId="0" applyFill="1" applyBorder="1" applyAlignment="1">
      <alignment horizontal="center"/>
    </xf>
    <xf numFmtId="0" fontId="0" fillId="2" borderId="26" xfId="0" applyFill="1" applyBorder="1" applyAlignment="1">
      <alignment horizontal="center"/>
    </xf>
    <xf numFmtId="0" fontId="0" fillId="2" borderId="5" xfId="0" applyFill="1" applyBorder="1" applyAlignment="1">
      <alignment horizontal="center"/>
    </xf>
    <xf numFmtId="0" fontId="0" fillId="2" borderId="31" xfId="0" applyFill="1" applyBorder="1" applyAlignment="1">
      <alignment horizontal="center"/>
    </xf>
    <xf numFmtId="0" fontId="0" fillId="3" borderId="42" xfId="0" applyFill="1" applyBorder="1" applyAlignment="1">
      <alignment horizontal="center"/>
    </xf>
    <xf numFmtId="0" fontId="0" fillId="3" borderId="43" xfId="0" applyFill="1" applyBorder="1" applyAlignment="1">
      <alignment horizontal="center"/>
    </xf>
  </cellXfs>
  <cellStyles count="5">
    <cellStyle name="answer" xfId="2" xr:uid="{58C4CA87-B5C5-4B5D-88AC-43E2F5DC7AA5}"/>
    <cellStyle name="Comma" xfId="4" builtinId="3"/>
    <cellStyle name="Currency" xfId="3" builtinId="4"/>
    <cellStyle name="Normal" xfId="0" builtinId="0"/>
    <cellStyle name="Percent" xfId="1" builtinId="5"/>
  </cellStyles>
  <dxfs count="164">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0" tint="-0.34998626667073579"/>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A89E6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http://2017.igem.org/Team:Macquarie_Australia" TargetMode="External"/><Relationship Id="rId13" Type="http://schemas.openxmlformats.org/officeDocument/2006/relationships/image" Target="../media/image6.svg"/><Relationship Id="rId18" Type="http://schemas.openxmlformats.org/officeDocument/2006/relationships/hyperlink" Target="#'Statistical Functions '!A1"/><Relationship Id="rId3" Type="http://schemas.openxmlformats.org/officeDocument/2006/relationships/hyperlink" Target="https://www.facebook.com/sharer/sharer.php?u=http%3A%2F%2Fautomateexcel.com%2Fformulas-functions&amp;t=Excel%20Functions%20Tutorial" TargetMode="External"/><Relationship Id="rId21" Type="http://schemas.openxmlformats.org/officeDocument/2006/relationships/hyperlink" Target="#'Date Functions'!A1"/><Relationship Id="rId7" Type="http://schemas.openxmlformats.org/officeDocument/2006/relationships/image" Target="../media/image3.png"/><Relationship Id="rId12" Type="http://schemas.openxmlformats.org/officeDocument/2006/relationships/image" Target="../media/image5.png"/><Relationship Id="rId17" Type="http://schemas.openxmlformats.org/officeDocument/2006/relationships/hyperlink" Target="#'Logical Functions &amp; Comparison'!A1"/><Relationship Id="rId2" Type="http://schemas.openxmlformats.org/officeDocument/2006/relationships/image" Target="../media/image1.png"/><Relationship Id="rId16" Type="http://schemas.openxmlformats.org/officeDocument/2006/relationships/image" Target="../media/image8.svg"/><Relationship Id="rId20" Type="http://schemas.openxmlformats.org/officeDocument/2006/relationships/hyperlink" Target="#'Text Functions '!A1"/><Relationship Id="rId1" Type="http://schemas.openxmlformats.org/officeDocument/2006/relationships/hyperlink" Target="https://www.automateexcel.com/formulas-functions/" TargetMode="External"/><Relationship Id="rId6" Type="http://schemas.openxmlformats.org/officeDocument/2006/relationships/hyperlink" Target="https://twitter.com/intent/tweet?source=http%3A%2F%2Fautomateexcel.com%2Fformulas-functions&amp;text=Excel%20Functions%20Tutorial:%20http%3A%2F%2Fautomateexcel.com%2Fformulas-functions" TargetMode="External"/><Relationship Id="rId11" Type="http://schemas.openxmlformats.org/officeDocument/2006/relationships/hyperlink" Target="#Home!A1"/><Relationship Id="rId5" Type="http://schemas.openxmlformats.org/officeDocument/2006/relationships/hyperlink" Target="https://en.wikiquote.org/wiki/Facebook" TargetMode="External"/><Relationship Id="rId15" Type="http://schemas.openxmlformats.org/officeDocument/2006/relationships/image" Target="../media/image7.png"/><Relationship Id="rId23" Type="http://schemas.openxmlformats.org/officeDocument/2006/relationships/image" Target="../media/image10.png"/><Relationship Id="rId10" Type="http://schemas.openxmlformats.org/officeDocument/2006/relationships/image" Target="../media/image4.png"/><Relationship Id="rId19" Type="http://schemas.openxmlformats.org/officeDocument/2006/relationships/hyperlink" Target="#'Lookup Functions'!A1"/><Relationship Id="rId4" Type="http://schemas.openxmlformats.org/officeDocument/2006/relationships/image" Target="../media/image2.png"/><Relationship Id="rId9" Type="http://schemas.openxmlformats.org/officeDocument/2006/relationships/hyperlink" Target="http://www.linkedin.com/shareArticle?mini=true&amp;url=http%3A%2F%2Fautomateexcel.com%2Fformulas-functions&amp;title=Excel%20Functions%20Tutorial&amp;summary=Learn%20all%20about%20Excel%20formulas%20and%20functions%20with%20this%20free%20interactive%20tutorial.&amp;source=http%3A%2F%2Fautomateexcel.com%2Fformulas-functions" TargetMode="External"/><Relationship Id="rId14" Type="http://schemas.openxmlformats.org/officeDocument/2006/relationships/hyperlink" Target="#'Intro to Formula'!A1"/><Relationship Id="rId22"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hyperlink" Target="http://2017.igem.org/Team:Macquarie_Australia" TargetMode="External"/><Relationship Id="rId13" Type="http://schemas.openxmlformats.org/officeDocument/2006/relationships/image" Target="../media/image6.svg"/><Relationship Id="rId18" Type="http://schemas.openxmlformats.org/officeDocument/2006/relationships/hyperlink" Target="#'Lookup Functions'!A1"/><Relationship Id="rId26" Type="http://schemas.openxmlformats.org/officeDocument/2006/relationships/hyperlink" Target="#'Intro to Formula'!A1"/><Relationship Id="rId3" Type="http://schemas.openxmlformats.org/officeDocument/2006/relationships/hyperlink" Target="https://www.facebook.com/sharer/sharer.php?u=http%3A%2F%2Fautomateexcel.com%2Fformulas-functions&amp;t=Excel%20Functions%20Tutorial" TargetMode="External"/><Relationship Id="rId21" Type="http://schemas.openxmlformats.org/officeDocument/2006/relationships/image" Target="../media/image11.png"/><Relationship Id="rId7" Type="http://schemas.openxmlformats.org/officeDocument/2006/relationships/image" Target="../media/image3.png"/><Relationship Id="rId12" Type="http://schemas.openxmlformats.org/officeDocument/2006/relationships/image" Target="../media/image5.png"/><Relationship Id="rId17" Type="http://schemas.openxmlformats.org/officeDocument/2006/relationships/hyperlink" Target="#'Statistical Functions '!A1"/><Relationship Id="rId25" Type="http://schemas.openxmlformats.org/officeDocument/2006/relationships/image" Target="../media/image15.png"/><Relationship Id="rId2" Type="http://schemas.openxmlformats.org/officeDocument/2006/relationships/image" Target="../media/image1.png"/><Relationship Id="rId16" Type="http://schemas.openxmlformats.org/officeDocument/2006/relationships/image" Target="../media/image8.svg"/><Relationship Id="rId20" Type="http://schemas.openxmlformats.org/officeDocument/2006/relationships/hyperlink" Target="#'Date Functions'!A1"/><Relationship Id="rId1" Type="http://schemas.openxmlformats.org/officeDocument/2006/relationships/hyperlink" Target="https://www.automateexcel.com/formulas-functions/" TargetMode="External"/><Relationship Id="rId6" Type="http://schemas.openxmlformats.org/officeDocument/2006/relationships/hyperlink" Target="https://twitter.com/intent/tweet?source=http%3A%2F%2Fautomateexcel.com%2Fformulas-functions&amp;text=Excel%20Functions%20Tutorial:%20http%3A%2F%2Fautomateexcel.com%2Fformulas-functions" TargetMode="External"/><Relationship Id="rId11" Type="http://schemas.openxmlformats.org/officeDocument/2006/relationships/hyperlink" Target="#Home!A1"/><Relationship Id="rId24" Type="http://schemas.openxmlformats.org/officeDocument/2006/relationships/image" Target="../media/image14.png"/><Relationship Id="rId5" Type="http://schemas.openxmlformats.org/officeDocument/2006/relationships/hyperlink" Target="https://en.wikiquote.org/wiki/Facebook" TargetMode="External"/><Relationship Id="rId15" Type="http://schemas.openxmlformats.org/officeDocument/2006/relationships/image" Target="../media/image7.png"/><Relationship Id="rId23" Type="http://schemas.openxmlformats.org/officeDocument/2006/relationships/image" Target="../media/image13.png"/><Relationship Id="rId28" Type="http://schemas.openxmlformats.org/officeDocument/2006/relationships/image" Target="../media/image17.svg"/><Relationship Id="rId10" Type="http://schemas.openxmlformats.org/officeDocument/2006/relationships/image" Target="../media/image4.png"/><Relationship Id="rId19" Type="http://schemas.openxmlformats.org/officeDocument/2006/relationships/hyperlink" Target="#'Text Functions '!A1"/><Relationship Id="rId4" Type="http://schemas.openxmlformats.org/officeDocument/2006/relationships/image" Target="../media/image2.png"/><Relationship Id="rId9" Type="http://schemas.openxmlformats.org/officeDocument/2006/relationships/hyperlink" Target="http://www.linkedin.com/shareArticle?mini=true&amp;url=http%3A%2F%2Fautomateexcel.com%2Fformulas-functions&amp;title=Excel%20Functions%20Tutorial&amp;summary=Learn%20all%20about%20Excel%20formulas%20and%20functions%20with%20this%20free%20interactive%20tutorial.&amp;source=http%3A%2F%2Fautomateexcel.com%2Fformulas-functions" TargetMode="External"/><Relationship Id="rId14" Type="http://schemas.openxmlformats.org/officeDocument/2006/relationships/hyperlink" Target="#'Logical Functions &amp; Comparison'!A1"/><Relationship Id="rId22" Type="http://schemas.openxmlformats.org/officeDocument/2006/relationships/image" Target="../media/image12.png"/><Relationship Id="rId27" Type="http://schemas.openxmlformats.org/officeDocument/2006/relationships/image" Target="../media/image16.png"/></Relationships>
</file>

<file path=xl/drawings/_rels/drawing3.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hyperlink" Target="#'Date Functions'!A1"/><Relationship Id="rId18" Type="http://schemas.openxmlformats.org/officeDocument/2006/relationships/image" Target="../media/image20.png"/><Relationship Id="rId26" Type="http://schemas.openxmlformats.org/officeDocument/2006/relationships/hyperlink" Target="https://www.facebook.com/sharer/sharer.php?u=http%3A%2F%2Fautomateexcel.com%2Fformulas-functions&amp;t=Excel%20Functions%20Tutorial" TargetMode="External"/><Relationship Id="rId3" Type="http://schemas.openxmlformats.org/officeDocument/2006/relationships/hyperlink" Target="#Home!A1"/><Relationship Id="rId21" Type="http://schemas.openxmlformats.org/officeDocument/2006/relationships/image" Target="../media/image23.png"/><Relationship Id="rId7" Type="http://schemas.openxmlformats.org/officeDocument/2006/relationships/image" Target="../media/image7.png"/><Relationship Id="rId12" Type="http://schemas.openxmlformats.org/officeDocument/2006/relationships/hyperlink" Target="#'Text Functions '!A1"/><Relationship Id="rId17" Type="http://schemas.openxmlformats.org/officeDocument/2006/relationships/image" Target="../media/image19.jpeg"/><Relationship Id="rId25" Type="http://schemas.openxmlformats.org/officeDocument/2006/relationships/image" Target="../media/image27.jpeg"/><Relationship Id="rId33" Type="http://schemas.openxmlformats.org/officeDocument/2006/relationships/image" Target="../media/image4.png"/><Relationship Id="rId2" Type="http://schemas.openxmlformats.org/officeDocument/2006/relationships/image" Target="../media/image1.png"/><Relationship Id="rId16" Type="http://schemas.openxmlformats.org/officeDocument/2006/relationships/image" Target="../media/image17.svg"/><Relationship Id="rId20" Type="http://schemas.openxmlformats.org/officeDocument/2006/relationships/image" Target="../media/image22.jpg"/><Relationship Id="rId29" Type="http://schemas.openxmlformats.org/officeDocument/2006/relationships/hyperlink" Target="https://twitter.com/intent/tweet?source=http%3A%2F%2Fautomateexcel.com%2Fformulas-functions&amp;text=Excel%20Functions%20Tutorial:%20http%3A%2F%2Fautomateexcel.com%2Fformulas-functions" TargetMode="External"/><Relationship Id="rId1" Type="http://schemas.openxmlformats.org/officeDocument/2006/relationships/hyperlink" Target="https://www.automateexcel.com/formulas-functions/" TargetMode="External"/><Relationship Id="rId6" Type="http://schemas.openxmlformats.org/officeDocument/2006/relationships/hyperlink" Target="#'Intro to Formula'!A1"/><Relationship Id="rId11" Type="http://schemas.openxmlformats.org/officeDocument/2006/relationships/hyperlink" Target="#'Lookup Functions'!A1"/><Relationship Id="rId24" Type="http://schemas.openxmlformats.org/officeDocument/2006/relationships/image" Target="../media/image26.jpg"/><Relationship Id="rId32" Type="http://schemas.openxmlformats.org/officeDocument/2006/relationships/hyperlink" Target="http://www.linkedin.com/shareArticle?mini=true&amp;url=http%3A%2F%2Fautomateexcel.com%2Fformulas-functions&amp;title=Excel%20Functions%20Tutorial&amp;summary=Learn%20all%20about%20Excel%20formulas%20and%20functions%20with%20this%20free%20interactive%20tutorial.&amp;source=http%3A%2F%2Fautomateexcel.com%2Fformulas-functions" TargetMode="External"/><Relationship Id="rId5" Type="http://schemas.openxmlformats.org/officeDocument/2006/relationships/image" Target="../media/image6.svg"/><Relationship Id="rId15" Type="http://schemas.openxmlformats.org/officeDocument/2006/relationships/image" Target="../media/image16.png"/><Relationship Id="rId23" Type="http://schemas.openxmlformats.org/officeDocument/2006/relationships/image" Target="../media/image25.jpg"/><Relationship Id="rId28" Type="http://schemas.openxmlformats.org/officeDocument/2006/relationships/hyperlink" Target="https://en.wikiquote.org/wiki/Facebook" TargetMode="External"/><Relationship Id="rId10" Type="http://schemas.openxmlformats.org/officeDocument/2006/relationships/hyperlink" Target="#'Statistical Functions '!A1"/><Relationship Id="rId19" Type="http://schemas.openxmlformats.org/officeDocument/2006/relationships/image" Target="../media/image21.jpeg"/><Relationship Id="rId31" Type="http://schemas.openxmlformats.org/officeDocument/2006/relationships/hyperlink" Target="http://2017.igem.org/Team:Macquarie_Australia" TargetMode="External"/><Relationship Id="rId4" Type="http://schemas.openxmlformats.org/officeDocument/2006/relationships/image" Target="../media/image5.png"/><Relationship Id="rId9" Type="http://schemas.openxmlformats.org/officeDocument/2006/relationships/hyperlink" Target="#'Logical Functions &amp; Comparison'!A1"/><Relationship Id="rId14" Type="http://schemas.openxmlformats.org/officeDocument/2006/relationships/image" Target="../media/image18.png"/><Relationship Id="rId22" Type="http://schemas.openxmlformats.org/officeDocument/2006/relationships/image" Target="../media/image24.jpeg"/><Relationship Id="rId27" Type="http://schemas.openxmlformats.org/officeDocument/2006/relationships/image" Target="../media/image2.png"/><Relationship Id="rId30" Type="http://schemas.openxmlformats.org/officeDocument/2006/relationships/image" Target="../media/image3.png"/></Relationships>
</file>

<file path=xl/drawings/_rels/drawing4.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hyperlink" Target="#'Date Functions'!A1"/><Relationship Id="rId18" Type="http://schemas.openxmlformats.org/officeDocument/2006/relationships/image" Target="../media/image30.jpg"/><Relationship Id="rId26" Type="http://schemas.openxmlformats.org/officeDocument/2006/relationships/image" Target="../media/image38.jpg"/><Relationship Id="rId3" Type="http://schemas.openxmlformats.org/officeDocument/2006/relationships/hyperlink" Target="#Home!A1"/><Relationship Id="rId21" Type="http://schemas.openxmlformats.org/officeDocument/2006/relationships/image" Target="../media/image33.png"/><Relationship Id="rId34" Type="http://schemas.openxmlformats.org/officeDocument/2006/relationships/hyperlink" Target="https://twitter.com/intent/tweet?source=http%3A%2F%2Fautomateexcel.com%2Fformulas-functions&amp;text=Excel%20Functions%20Tutorial:%20http%3A%2F%2Fautomateexcel.com%2Fformulas-functions" TargetMode="External"/><Relationship Id="rId7" Type="http://schemas.openxmlformats.org/officeDocument/2006/relationships/image" Target="../media/image7.png"/><Relationship Id="rId12" Type="http://schemas.openxmlformats.org/officeDocument/2006/relationships/hyperlink" Target="#'Text Functions '!A1"/><Relationship Id="rId17" Type="http://schemas.openxmlformats.org/officeDocument/2006/relationships/image" Target="../media/image29.png"/><Relationship Id="rId25" Type="http://schemas.openxmlformats.org/officeDocument/2006/relationships/image" Target="../media/image37.jpg"/><Relationship Id="rId33" Type="http://schemas.openxmlformats.org/officeDocument/2006/relationships/hyperlink" Target="https://en.wikiquote.org/wiki/Facebook" TargetMode="External"/><Relationship Id="rId38" Type="http://schemas.openxmlformats.org/officeDocument/2006/relationships/image" Target="../media/image4.png"/><Relationship Id="rId2" Type="http://schemas.openxmlformats.org/officeDocument/2006/relationships/image" Target="../media/image1.png"/><Relationship Id="rId16" Type="http://schemas.openxmlformats.org/officeDocument/2006/relationships/image" Target="../media/image17.svg"/><Relationship Id="rId20" Type="http://schemas.openxmlformats.org/officeDocument/2006/relationships/image" Target="../media/image32.png"/><Relationship Id="rId29" Type="http://schemas.openxmlformats.org/officeDocument/2006/relationships/image" Target="../media/image41.png"/><Relationship Id="rId1" Type="http://schemas.openxmlformats.org/officeDocument/2006/relationships/hyperlink" Target="https://www.automateexcel.com/formulas-functions/" TargetMode="External"/><Relationship Id="rId6" Type="http://schemas.openxmlformats.org/officeDocument/2006/relationships/hyperlink" Target="#'Intro to Formula'!A1"/><Relationship Id="rId11" Type="http://schemas.openxmlformats.org/officeDocument/2006/relationships/hyperlink" Target="#'Lookup Functions'!A1"/><Relationship Id="rId24" Type="http://schemas.openxmlformats.org/officeDocument/2006/relationships/image" Target="../media/image36.jpg"/><Relationship Id="rId32" Type="http://schemas.openxmlformats.org/officeDocument/2006/relationships/image" Target="../media/image2.png"/><Relationship Id="rId37" Type="http://schemas.openxmlformats.org/officeDocument/2006/relationships/hyperlink" Target="http://www.linkedin.com/shareArticle?mini=true&amp;url=http%3A%2F%2Fautomateexcel.com%2Fformulas-functions&amp;title=Excel%20Functions%20Tutorial&amp;summary=Learn%20all%20about%20Excel%20formulas%20and%20functions%20with%20this%20free%20interactive%20tutorial.&amp;source=http%3A%2F%2Fautomateexcel.com%2Fformulas-functions" TargetMode="External"/><Relationship Id="rId5" Type="http://schemas.openxmlformats.org/officeDocument/2006/relationships/image" Target="../media/image6.svg"/><Relationship Id="rId15" Type="http://schemas.openxmlformats.org/officeDocument/2006/relationships/image" Target="../media/image16.png"/><Relationship Id="rId23" Type="http://schemas.openxmlformats.org/officeDocument/2006/relationships/image" Target="../media/image35.png"/><Relationship Id="rId28" Type="http://schemas.openxmlformats.org/officeDocument/2006/relationships/image" Target="../media/image40.png"/><Relationship Id="rId36" Type="http://schemas.openxmlformats.org/officeDocument/2006/relationships/hyperlink" Target="http://2017.igem.org/Team:Macquarie_Australia" TargetMode="External"/><Relationship Id="rId10" Type="http://schemas.openxmlformats.org/officeDocument/2006/relationships/hyperlink" Target="#'Statistical Functions '!A1"/><Relationship Id="rId19" Type="http://schemas.openxmlformats.org/officeDocument/2006/relationships/image" Target="../media/image31.jpg"/><Relationship Id="rId31" Type="http://schemas.openxmlformats.org/officeDocument/2006/relationships/hyperlink" Target="https://www.facebook.com/sharer/sharer.php?u=http%3A%2F%2Fautomateexcel.com%2Fformulas-functions&amp;t=Excel%20Functions%20Tutorial" TargetMode="External"/><Relationship Id="rId4" Type="http://schemas.openxmlformats.org/officeDocument/2006/relationships/image" Target="../media/image5.png"/><Relationship Id="rId9" Type="http://schemas.openxmlformats.org/officeDocument/2006/relationships/hyperlink" Target="#'Logical Functions &amp; Comparison'!A1"/><Relationship Id="rId14" Type="http://schemas.openxmlformats.org/officeDocument/2006/relationships/image" Target="../media/image28.jpg"/><Relationship Id="rId22" Type="http://schemas.openxmlformats.org/officeDocument/2006/relationships/image" Target="../media/image34.png"/><Relationship Id="rId27" Type="http://schemas.openxmlformats.org/officeDocument/2006/relationships/image" Target="../media/image39.png"/><Relationship Id="rId30" Type="http://schemas.openxmlformats.org/officeDocument/2006/relationships/image" Target="../media/image42.jpg"/><Relationship Id="rId35" Type="http://schemas.openxmlformats.org/officeDocument/2006/relationships/image" Target="../media/image3.png"/></Relationships>
</file>

<file path=xl/drawings/_rels/drawing5.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hyperlink" Target="#'Date Functions'!A1"/><Relationship Id="rId18" Type="http://schemas.openxmlformats.org/officeDocument/2006/relationships/image" Target="../media/image17.svg"/><Relationship Id="rId26" Type="http://schemas.openxmlformats.org/officeDocument/2006/relationships/hyperlink" Target="https://en.wikiquote.org/wiki/Facebook" TargetMode="External"/><Relationship Id="rId3" Type="http://schemas.openxmlformats.org/officeDocument/2006/relationships/hyperlink" Target="#Home!A1"/><Relationship Id="rId21" Type="http://schemas.openxmlformats.org/officeDocument/2006/relationships/image" Target="../media/image48.jpeg"/><Relationship Id="rId7" Type="http://schemas.openxmlformats.org/officeDocument/2006/relationships/image" Target="../media/image7.png"/><Relationship Id="rId12" Type="http://schemas.openxmlformats.org/officeDocument/2006/relationships/hyperlink" Target="#'Text Functions '!A1"/><Relationship Id="rId17" Type="http://schemas.openxmlformats.org/officeDocument/2006/relationships/image" Target="../media/image16.png"/><Relationship Id="rId25" Type="http://schemas.openxmlformats.org/officeDocument/2006/relationships/image" Target="../media/image2.png"/><Relationship Id="rId2" Type="http://schemas.openxmlformats.org/officeDocument/2006/relationships/image" Target="../media/image1.png"/><Relationship Id="rId16" Type="http://schemas.openxmlformats.org/officeDocument/2006/relationships/image" Target="../media/image45.jpeg"/><Relationship Id="rId20" Type="http://schemas.openxmlformats.org/officeDocument/2006/relationships/image" Target="../media/image47.jpeg"/><Relationship Id="rId29" Type="http://schemas.openxmlformats.org/officeDocument/2006/relationships/hyperlink" Target="http://2017.igem.org/Team:Macquarie_Australia" TargetMode="External"/><Relationship Id="rId1" Type="http://schemas.openxmlformats.org/officeDocument/2006/relationships/hyperlink" Target="https://www.automateexcel.com/formulas-functions/" TargetMode="External"/><Relationship Id="rId6" Type="http://schemas.openxmlformats.org/officeDocument/2006/relationships/hyperlink" Target="#'Intro to Formula'!A1"/><Relationship Id="rId11" Type="http://schemas.openxmlformats.org/officeDocument/2006/relationships/hyperlink" Target="#'Lookup Functions'!A1"/><Relationship Id="rId24" Type="http://schemas.openxmlformats.org/officeDocument/2006/relationships/hyperlink" Target="https://www.facebook.com/sharer/sharer.php?u=http%3A%2F%2Fautomateexcel.com%2Fformulas-functions&amp;t=Excel%20Functions%20Tutorial" TargetMode="External"/><Relationship Id="rId5" Type="http://schemas.openxmlformats.org/officeDocument/2006/relationships/image" Target="../media/image6.svg"/><Relationship Id="rId15" Type="http://schemas.openxmlformats.org/officeDocument/2006/relationships/image" Target="../media/image44.png"/><Relationship Id="rId23" Type="http://schemas.openxmlformats.org/officeDocument/2006/relationships/image" Target="../media/image50.jpeg"/><Relationship Id="rId28" Type="http://schemas.openxmlformats.org/officeDocument/2006/relationships/image" Target="../media/image3.png"/><Relationship Id="rId10" Type="http://schemas.openxmlformats.org/officeDocument/2006/relationships/hyperlink" Target="#'Statistical Functions '!A1"/><Relationship Id="rId19" Type="http://schemas.openxmlformats.org/officeDocument/2006/relationships/image" Target="../media/image46.png"/><Relationship Id="rId31" Type="http://schemas.openxmlformats.org/officeDocument/2006/relationships/image" Target="../media/image4.png"/><Relationship Id="rId4" Type="http://schemas.openxmlformats.org/officeDocument/2006/relationships/image" Target="../media/image5.png"/><Relationship Id="rId9" Type="http://schemas.openxmlformats.org/officeDocument/2006/relationships/hyperlink" Target="#'Logical Functions &amp; Comparison'!A1"/><Relationship Id="rId14" Type="http://schemas.openxmlformats.org/officeDocument/2006/relationships/image" Target="../media/image43.png"/><Relationship Id="rId22" Type="http://schemas.openxmlformats.org/officeDocument/2006/relationships/image" Target="../media/image49.png"/><Relationship Id="rId27" Type="http://schemas.openxmlformats.org/officeDocument/2006/relationships/hyperlink" Target="https://twitter.com/intent/tweet?source=http%3A%2F%2Fautomateexcel.com%2Fformulas-functions&amp;text=Excel%20Functions%20Tutorial:%20http%3A%2F%2Fautomateexcel.com%2Fformulas-functions" TargetMode="External"/><Relationship Id="rId30" Type="http://schemas.openxmlformats.org/officeDocument/2006/relationships/hyperlink" Target="http://www.linkedin.com/shareArticle?mini=true&amp;url=http%3A%2F%2Fautomateexcel.com%2Fformulas-functions&amp;title=Excel%20Functions%20Tutorial&amp;summary=Learn%20all%20about%20Excel%20formulas%20and%20functions%20with%20this%20free%20interactive%20tutorial.&amp;source=http%3A%2F%2Fautomateexcel.com%2Fformulas-functions" TargetMode="External"/></Relationships>
</file>

<file path=xl/drawings/_rels/drawing6.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hyperlink" Target="#'Date Functions'!A1"/><Relationship Id="rId18" Type="http://schemas.openxmlformats.org/officeDocument/2006/relationships/image" Target="../media/image53.png"/><Relationship Id="rId26" Type="http://schemas.openxmlformats.org/officeDocument/2006/relationships/image" Target="../media/image61.png"/><Relationship Id="rId3" Type="http://schemas.openxmlformats.org/officeDocument/2006/relationships/hyperlink" Target="#Home!A1"/><Relationship Id="rId21" Type="http://schemas.openxmlformats.org/officeDocument/2006/relationships/image" Target="../media/image56.jpeg"/><Relationship Id="rId34" Type="http://schemas.openxmlformats.org/officeDocument/2006/relationships/hyperlink" Target="http://2017.igem.org/Team:Macquarie_Australia" TargetMode="External"/><Relationship Id="rId7" Type="http://schemas.openxmlformats.org/officeDocument/2006/relationships/image" Target="../media/image7.png"/><Relationship Id="rId12" Type="http://schemas.openxmlformats.org/officeDocument/2006/relationships/hyperlink" Target="#'Text Functions '!A1"/><Relationship Id="rId17" Type="http://schemas.openxmlformats.org/officeDocument/2006/relationships/image" Target="../media/image52.png"/><Relationship Id="rId25" Type="http://schemas.openxmlformats.org/officeDocument/2006/relationships/image" Target="../media/image60.jpeg"/><Relationship Id="rId33" Type="http://schemas.openxmlformats.org/officeDocument/2006/relationships/image" Target="../media/image3.png"/><Relationship Id="rId2" Type="http://schemas.openxmlformats.org/officeDocument/2006/relationships/image" Target="../media/image1.png"/><Relationship Id="rId16" Type="http://schemas.openxmlformats.org/officeDocument/2006/relationships/image" Target="../media/image51.png"/><Relationship Id="rId20" Type="http://schemas.openxmlformats.org/officeDocument/2006/relationships/image" Target="../media/image55.png"/><Relationship Id="rId29" Type="http://schemas.openxmlformats.org/officeDocument/2006/relationships/hyperlink" Target="https://www.facebook.com/sharer/sharer.php?u=http%3A%2F%2Fautomateexcel.com%2Fformulas-functions&amp;t=Excel%20Functions%20Tutorial" TargetMode="External"/><Relationship Id="rId1" Type="http://schemas.openxmlformats.org/officeDocument/2006/relationships/hyperlink" Target="https://www.automateexcel.com/formulas-functions/" TargetMode="External"/><Relationship Id="rId6" Type="http://schemas.openxmlformats.org/officeDocument/2006/relationships/hyperlink" Target="#'Intro to Formula'!A1"/><Relationship Id="rId11" Type="http://schemas.openxmlformats.org/officeDocument/2006/relationships/hyperlink" Target="#'Lookup Functions'!A1"/><Relationship Id="rId24" Type="http://schemas.openxmlformats.org/officeDocument/2006/relationships/image" Target="../media/image59.jpeg"/><Relationship Id="rId32" Type="http://schemas.openxmlformats.org/officeDocument/2006/relationships/hyperlink" Target="https://twitter.com/intent/tweet?source=http%3A%2F%2Fautomateexcel.com%2Fformulas-functions&amp;text=Excel%20Functions%20Tutorial:%20http%3A%2F%2Fautomateexcel.com%2Fformulas-functions" TargetMode="External"/><Relationship Id="rId5" Type="http://schemas.openxmlformats.org/officeDocument/2006/relationships/image" Target="../media/image6.svg"/><Relationship Id="rId15" Type="http://schemas.openxmlformats.org/officeDocument/2006/relationships/image" Target="../media/image17.svg"/><Relationship Id="rId23" Type="http://schemas.openxmlformats.org/officeDocument/2006/relationships/image" Target="../media/image58.jpeg"/><Relationship Id="rId28" Type="http://schemas.openxmlformats.org/officeDocument/2006/relationships/image" Target="../media/image63.jpeg"/><Relationship Id="rId36" Type="http://schemas.openxmlformats.org/officeDocument/2006/relationships/image" Target="../media/image4.png"/><Relationship Id="rId10" Type="http://schemas.openxmlformats.org/officeDocument/2006/relationships/hyperlink" Target="#'Statistical Functions '!A1"/><Relationship Id="rId19" Type="http://schemas.openxmlformats.org/officeDocument/2006/relationships/image" Target="../media/image54.png"/><Relationship Id="rId31" Type="http://schemas.openxmlformats.org/officeDocument/2006/relationships/hyperlink" Target="https://en.wikiquote.org/wiki/Facebook" TargetMode="External"/><Relationship Id="rId4" Type="http://schemas.openxmlformats.org/officeDocument/2006/relationships/image" Target="../media/image5.png"/><Relationship Id="rId9" Type="http://schemas.openxmlformats.org/officeDocument/2006/relationships/hyperlink" Target="#'Logical Functions &amp; Comparison'!A1"/><Relationship Id="rId14" Type="http://schemas.openxmlformats.org/officeDocument/2006/relationships/image" Target="../media/image16.png"/><Relationship Id="rId22" Type="http://schemas.openxmlformats.org/officeDocument/2006/relationships/image" Target="../media/image57.jpeg"/><Relationship Id="rId27" Type="http://schemas.openxmlformats.org/officeDocument/2006/relationships/image" Target="../media/image62.jpeg"/><Relationship Id="rId30" Type="http://schemas.openxmlformats.org/officeDocument/2006/relationships/image" Target="../media/image2.png"/><Relationship Id="rId35" Type="http://schemas.openxmlformats.org/officeDocument/2006/relationships/hyperlink" Target="http://www.linkedin.com/shareArticle?mini=true&amp;url=http%3A%2F%2Fautomateexcel.com%2Fformulas-functions&amp;title=Excel%20Functions%20Tutorial&amp;summary=Learn%20all%20about%20Excel%20formulas%20and%20functions%20with%20this%20free%20interactive%20tutorial.&amp;source=http%3A%2F%2Fautomateexcel.com%2Fformulas-functions" TargetMode="External"/></Relationships>
</file>

<file path=xl/drawings/_rels/drawing7.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hyperlink" Target="#'Date Functions'!A1"/><Relationship Id="rId18" Type="http://schemas.openxmlformats.org/officeDocument/2006/relationships/image" Target="../media/image3.png"/><Relationship Id="rId26" Type="http://schemas.openxmlformats.org/officeDocument/2006/relationships/image" Target="../media/image17.svg"/><Relationship Id="rId3" Type="http://schemas.openxmlformats.org/officeDocument/2006/relationships/hyperlink" Target="#Home!A1"/><Relationship Id="rId21" Type="http://schemas.openxmlformats.org/officeDocument/2006/relationships/image" Target="../media/image4.png"/><Relationship Id="rId7" Type="http://schemas.openxmlformats.org/officeDocument/2006/relationships/image" Target="../media/image7.png"/><Relationship Id="rId12" Type="http://schemas.openxmlformats.org/officeDocument/2006/relationships/hyperlink" Target="#'Text Functions '!A1"/><Relationship Id="rId17" Type="http://schemas.openxmlformats.org/officeDocument/2006/relationships/hyperlink" Target="https://twitter.com/intent/tweet?source=http%3A%2F%2Fautomateexcel.com%2Fformulas-functions&amp;text=Excel%20Functions%20Tutorial:%20http%3A%2F%2Fautomateexcel.com%2Fformulas-functions" TargetMode="External"/><Relationship Id="rId25" Type="http://schemas.openxmlformats.org/officeDocument/2006/relationships/image" Target="../media/image16.png"/><Relationship Id="rId2" Type="http://schemas.openxmlformats.org/officeDocument/2006/relationships/image" Target="../media/image1.png"/><Relationship Id="rId16" Type="http://schemas.openxmlformats.org/officeDocument/2006/relationships/hyperlink" Target="https://en.wikiquote.org/wiki/Facebook" TargetMode="External"/><Relationship Id="rId20" Type="http://schemas.openxmlformats.org/officeDocument/2006/relationships/hyperlink" Target="http://www.linkedin.com/shareArticle?mini=true&amp;url=http%3A%2F%2Fautomateexcel.com%2Fformulas-functions&amp;title=Excel%20Functions%20Tutorial&amp;summary=Learn%20all%20about%20Excel%20formulas%20and%20functions%20with%20this%20free%20interactive%20tutorial.&amp;source=http%3A%2F%2Fautomateexcel.com%2Fformulas-functions" TargetMode="External"/><Relationship Id="rId29" Type="http://schemas.openxmlformats.org/officeDocument/2006/relationships/image" Target="../media/image69.jpeg"/><Relationship Id="rId1" Type="http://schemas.openxmlformats.org/officeDocument/2006/relationships/hyperlink" Target="https://www.automateexcel.com/formulas-functions/" TargetMode="External"/><Relationship Id="rId6" Type="http://schemas.openxmlformats.org/officeDocument/2006/relationships/hyperlink" Target="#'Intro to Formula'!A1"/><Relationship Id="rId11" Type="http://schemas.openxmlformats.org/officeDocument/2006/relationships/hyperlink" Target="#'Lookup Functions'!A1"/><Relationship Id="rId24" Type="http://schemas.openxmlformats.org/officeDocument/2006/relationships/image" Target="../media/image66.png"/><Relationship Id="rId32" Type="http://schemas.openxmlformats.org/officeDocument/2006/relationships/image" Target="../media/image72.jpeg"/><Relationship Id="rId5" Type="http://schemas.openxmlformats.org/officeDocument/2006/relationships/image" Target="../media/image6.svg"/><Relationship Id="rId15" Type="http://schemas.openxmlformats.org/officeDocument/2006/relationships/image" Target="../media/image2.png"/><Relationship Id="rId23" Type="http://schemas.openxmlformats.org/officeDocument/2006/relationships/image" Target="../media/image65.png"/><Relationship Id="rId28" Type="http://schemas.openxmlformats.org/officeDocument/2006/relationships/image" Target="../media/image68.jpeg"/><Relationship Id="rId10" Type="http://schemas.openxmlformats.org/officeDocument/2006/relationships/hyperlink" Target="#'Statistical Functions '!A1"/><Relationship Id="rId19" Type="http://schemas.openxmlformats.org/officeDocument/2006/relationships/hyperlink" Target="http://2017.igem.org/Team:Macquarie_Australia" TargetMode="External"/><Relationship Id="rId31" Type="http://schemas.openxmlformats.org/officeDocument/2006/relationships/image" Target="../media/image71.jpeg"/><Relationship Id="rId4" Type="http://schemas.openxmlformats.org/officeDocument/2006/relationships/image" Target="../media/image5.png"/><Relationship Id="rId9" Type="http://schemas.openxmlformats.org/officeDocument/2006/relationships/hyperlink" Target="#'Logical Functions &amp; Comparison'!A1"/><Relationship Id="rId14" Type="http://schemas.openxmlformats.org/officeDocument/2006/relationships/hyperlink" Target="https://www.facebook.com/sharer/sharer.php?u=http%3A%2F%2Fautomateexcel.com%2Fformulas-functions&amp;t=Excel%20Functions%20Tutorial" TargetMode="External"/><Relationship Id="rId22" Type="http://schemas.openxmlformats.org/officeDocument/2006/relationships/image" Target="../media/image64.png"/><Relationship Id="rId27" Type="http://schemas.openxmlformats.org/officeDocument/2006/relationships/image" Target="../media/image67.jpeg"/><Relationship Id="rId30" Type="http://schemas.openxmlformats.org/officeDocument/2006/relationships/image" Target="../media/image70.png"/></Relationships>
</file>

<file path=xl/drawings/drawing1.xml><?xml version="1.0" encoding="utf-8"?>
<xdr:wsDr xmlns:xdr="http://schemas.openxmlformats.org/drawingml/2006/spreadsheetDrawing" xmlns:a="http://schemas.openxmlformats.org/drawingml/2006/main">
  <xdr:twoCellAnchor editAs="oneCell">
    <xdr:from>
      <xdr:col>1</xdr:col>
      <xdr:colOff>258062</xdr:colOff>
      <xdr:row>0</xdr:row>
      <xdr:rowOff>80852</xdr:rowOff>
    </xdr:from>
    <xdr:to>
      <xdr:col>3</xdr:col>
      <xdr:colOff>13288</xdr:colOff>
      <xdr:row>3</xdr:row>
      <xdr:rowOff>166577</xdr:rowOff>
    </xdr:to>
    <xdr:pic>
      <xdr:nvPicPr>
        <xdr:cNvPr id="2" name="Picture 1" descr="AutomateExcel Logo">
          <a:hlinkClick xmlns:r="http://schemas.openxmlformats.org/officeDocument/2006/relationships" r:id="rId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99806" y="80852"/>
          <a:ext cx="1601806" cy="6173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762001</xdr:colOff>
      <xdr:row>20</xdr:row>
      <xdr:rowOff>84083</xdr:rowOff>
    </xdr:from>
    <xdr:to>
      <xdr:col>1</xdr:col>
      <xdr:colOff>121580</xdr:colOff>
      <xdr:row>22</xdr:row>
      <xdr:rowOff>5625</xdr:rowOff>
    </xdr:to>
    <xdr:pic>
      <xdr:nvPicPr>
        <xdr:cNvPr id="31" name="Picture 30">
          <a:hlinkClick xmlns:r="http://schemas.openxmlformats.org/officeDocument/2006/relationships" r:id="rId3"/>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837473B0-CC2E-450A-ABE3-18F120FF3D39}">
              <a1611:picAttrSrcUrl xmlns:a1611="http://schemas.microsoft.com/office/drawing/2016/11/main" r:id="rId5"/>
            </a:ext>
          </a:extLst>
        </a:blip>
        <a:stretch>
          <a:fillRect/>
        </a:stretch>
      </xdr:blipFill>
      <xdr:spPr>
        <a:xfrm>
          <a:off x="762001" y="3642874"/>
          <a:ext cx="280678" cy="277421"/>
        </a:xfrm>
        <a:prstGeom prst="rect">
          <a:avLst/>
        </a:prstGeom>
      </xdr:spPr>
    </xdr:pic>
    <xdr:clientData/>
  </xdr:twoCellAnchor>
  <xdr:twoCellAnchor editAs="oneCell">
    <xdr:from>
      <xdr:col>1</xdr:col>
      <xdr:colOff>243416</xdr:colOff>
      <xdr:row>20</xdr:row>
      <xdr:rowOff>84083</xdr:rowOff>
    </xdr:from>
    <xdr:to>
      <xdr:col>1</xdr:col>
      <xdr:colOff>518583</xdr:colOff>
      <xdr:row>22</xdr:row>
      <xdr:rowOff>1393</xdr:rowOff>
    </xdr:to>
    <xdr:pic>
      <xdr:nvPicPr>
        <xdr:cNvPr id="34" name="Picture 33">
          <a:hlinkClick xmlns:r="http://schemas.openxmlformats.org/officeDocument/2006/relationships" r:id="rId6"/>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tretch>
          <a:fillRect/>
        </a:stretch>
      </xdr:blipFill>
      <xdr:spPr>
        <a:xfrm>
          <a:off x="1164515" y="3642874"/>
          <a:ext cx="275167" cy="273189"/>
        </a:xfrm>
        <a:prstGeom prst="rect">
          <a:avLst/>
        </a:prstGeom>
      </xdr:spPr>
    </xdr:pic>
    <xdr:clientData/>
  </xdr:twoCellAnchor>
  <xdr:twoCellAnchor editAs="oneCell">
    <xdr:from>
      <xdr:col>1</xdr:col>
      <xdr:colOff>567123</xdr:colOff>
      <xdr:row>20</xdr:row>
      <xdr:rowOff>95652</xdr:rowOff>
    </xdr:from>
    <xdr:to>
      <xdr:col>1</xdr:col>
      <xdr:colOff>832757</xdr:colOff>
      <xdr:row>22</xdr:row>
      <xdr:rowOff>1806</xdr:rowOff>
    </xdr:to>
    <xdr:pic>
      <xdr:nvPicPr>
        <xdr:cNvPr id="39" name="Picture 38" descr="LinkedIn: Jobs, Business News &amp; Social Networking – Aplikácie v ...">
          <a:hlinkClick xmlns:r="http://schemas.openxmlformats.org/officeDocument/2006/relationships" r:id="rId9"/>
          <a:extLst>
            <a:ext uri="{FF2B5EF4-FFF2-40B4-BE49-F238E27FC236}">
              <a16:creationId xmlns:a16="http://schemas.microsoft.com/office/drawing/2014/main" id="{00000000-0008-0000-0000-000027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488222" y="3654443"/>
          <a:ext cx="265634" cy="262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4</xdr:row>
      <xdr:rowOff>166134</xdr:rowOff>
    </xdr:from>
    <xdr:to>
      <xdr:col>2</xdr:col>
      <xdr:colOff>901002</xdr:colOff>
      <xdr:row>7</xdr:row>
      <xdr:rowOff>4209</xdr:rowOff>
    </xdr:to>
    <xdr:grpSp>
      <xdr:nvGrpSpPr>
        <xdr:cNvPr id="46" name="Group 45">
          <a:hlinkClick xmlns:r="http://schemas.openxmlformats.org/officeDocument/2006/relationships" r:id="rId11"/>
          <a:extLst>
            <a:ext uri="{FF2B5EF4-FFF2-40B4-BE49-F238E27FC236}">
              <a16:creationId xmlns:a16="http://schemas.microsoft.com/office/drawing/2014/main" id="{00000000-0008-0000-0000-00002E000000}"/>
            </a:ext>
          </a:extLst>
        </xdr:cNvPr>
        <xdr:cNvGrpSpPr/>
      </xdr:nvGrpSpPr>
      <xdr:grpSpPr>
        <a:xfrm>
          <a:off x="0" y="863936"/>
          <a:ext cx="2593451" cy="361427"/>
          <a:chOff x="0" y="895350"/>
          <a:chExt cx="2409825" cy="381000"/>
        </a:xfrm>
      </xdr:grpSpPr>
      <xdr:pic>
        <xdr:nvPicPr>
          <xdr:cNvPr id="47" name="Graphic 46" descr="Home">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0" y="895350"/>
            <a:ext cx="381000" cy="381000"/>
          </a:xfrm>
          <a:prstGeom prst="rect">
            <a:avLst/>
          </a:prstGeom>
        </xdr:spPr>
      </xdr:pic>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323849" y="962025"/>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latin typeface="Verdana" panose="020B0604030504040204" pitchFamily="34" charset="0"/>
                <a:ea typeface="Verdana" panose="020B0604030504040204" pitchFamily="34" charset="0"/>
              </a:rPr>
              <a:t>Home</a:t>
            </a:r>
          </a:p>
        </xdr:txBody>
      </xdr:sp>
    </xdr:grpSp>
    <xdr:clientData/>
  </xdr:twoCellAnchor>
  <xdr:twoCellAnchor>
    <xdr:from>
      <xdr:col>0</xdr:col>
      <xdr:colOff>0</xdr:colOff>
      <xdr:row>7</xdr:row>
      <xdr:rowOff>23259</xdr:rowOff>
    </xdr:from>
    <xdr:to>
      <xdr:col>2</xdr:col>
      <xdr:colOff>901002</xdr:colOff>
      <xdr:row>9</xdr:row>
      <xdr:rowOff>4209</xdr:rowOff>
    </xdr:to>
    <xdr:grpSp>
      <xdr:nvGrpSpPr>
        <xdr:cNvPr id="49" name="Group 48">
          <a:hlinkClick xmlns:r="http://schemas.openxmlformats.org/officeDocument/2006/relationships" r:id="rId14"/>
          <a:extLst>
            <a:ext uri="{FF2B5EF4-FFF2-40B4-BE49-F238E27FC236}">
              <a16:creationId xmlns:a16="http://schemas.microsoft.com/office/drawing/2014/main" id="{00000000-0008-0000-0000-000031000000}"/>
            </a:ext>
          </a:extLst>
        </xdr:cNvPr>
        <xdr:cNvGrpSpPr/>
      </xdr:nvGrpSpPr>
      <xdr:grpSpPr>
        <a:xfrm>
          <a:off x="0" y="1244413"/>
          <a:ext cx="2593451" cy="329851"/>
          <a:chOff x="19050" y="1285875"/>
          <a:chExt cx="2381250" cy="342900"/>
        </a:xfrm>
      </xdr:grpSpPr>
      <xdr:pic>
        <xdr:nvPicPr>
          <xdr:cNvPr id="50" name="Graphic 49" descr="Play">
            <a:extLst>
              <a:ext uri="{FF2B5EF4-FFF2-40B4-BE49-F238E27FC236}">
                <a16:creationId xmlns:a16="http://schemas.microsoft.com/office/drawing/2014/main" id="{00000000-0008-0000-0000-000032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9050" y="1285875"/>
            <a:ext cx="342900" cy="342900"/>
          </a:xfrm>
          <a:prstGeom prst="rect">
            <a:avLst/>
          </a:prstGeom>
        </xdr:spPr>
      </xdr:pic>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Intro to </a:t>
            </a:r>
            <a:r>
              <a:rPr lang="en-US" sz="1050">
                <a:solidFill>
                  <a:schemeClr val="bg1"/>
                </a:solidFill>
                <a:latin typeface="Verdana" panose="020B0604030504040204" pitchFamily="34" charset="0"/>
                <a:ea typeface="Verdana" panose="020B0604030504040204" pitchFamily="34" charset="0"/>
              </a:rPr>
              <a:t>Formulas </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0</xdr:col>
      <xdr:colOff>0</xdr:colOff>
      <xdr:row>9</xdr:row>
      <xdr:rowOff>23259</xdr:rowOff>
    </xdr:from>
    <xdr:to>
      <xdr:col>2</xdr:col>
      <xdr:colOff>901002</xdr:colOff>
      <xdr:row>11</xdr:row>
      <xdr:rowOff>4209</xdr:rowOff>
    </xdr:to>
    <xdr:grpSp>
      <xdr:nvGrpSpPr>
        <xdr:cNvPr id="52" name="Group 51">
          <a:hlinkClick xmlns:r="http://schemas.openxmlformats.org/officeDocument/2006/relationships" r:id="rId17"/>
          <a:extLst>
            <a:ext uri="{FF2B5EF4-FFF2-40B4-BE49-F238E27FC236}">
              <a16:creationId xmlns:a16="http://schemas.microsoft.com/office/drawing/2014/main" id="{00000000-0008-0000-0000-000034000000}"/>
            </a:ext>
          </a:extLst>
        </xdr:cNvPr>
        <xdr:cNvGrpSpPr/>
      </xdr:nvGrpSpPr>
      <xdr:grpSpPr>
        <a:xfrm>
          <a:off x="0" y="1593314"/>
          <a:ext cx="2593451" cy="329851"/>
          <a:chOff x="19050" y="1285875"/>
          <a:chExt cx="2347829" cy="342900"/>
        </a:xfrm>
      </xdr:grpSpPr>
      <xdr:pic>
        <xdr:nvPicPr>
          <xdr:cNvPr id="53" name="Graphic 52" descr="Play">
            <a:extLst>
              <a:ext uri="{FF2B5EF4-FFF2-40B4-BE49-F238E27FC236}">
                <a16:creationId xmlns:a16="http://schemas.microsoft.com/office/drawing/2014/main" id="{00000000-0008-0000-0000-000035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9050" y="1285875"/>
            <a:ext cx="300789" cy="342900"/>
          </a:xfrm>
          <a:prstGeom prst="rect">
            <a:avLst/>
          </a:prstGeom>
        </xdr:spPr>
      </xdr:pic>
      <xdr:sp macro="" textlink="">
        <xdr:nvSpPr>
          <xdr:cNvPr id="54" name="TextBox 53">
            <a:extLst>
              <a:ext uri="{FF2B5EF4-FFF2-40B4-BE49-F238E27FC236}">
                <a16:creationId xmlns:a16="http://schemas.microsoft.com/office/drawing/2014/main" id="{00000000-0008-0000-0000-000036000000}"/>
              </a:ext>
            </a:extLst>
          </xdr:cNvPr>
          <xdr:cNvSpPr txBox="1"/>
        </xdr:nvSpPr>
        <xdr:spPr>
          <a:xfrm>
            <a:off x="280903"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latin typeface="Verdana" panose="020B0604030504040204" pitchFamily="34" charset="0"/>
                <a:ea typeface="Verdana" panose="020B0604030504040204" pitchFamily="34" charset="0"/>
              </a:rPr>
              <a:t>Logical Functions &amp; Comparison</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0</xdr:col>
      <xdr:colOff>0</xdr:colOff>
      <xdr:row>11</xdr:row>
      <xdr:rowOff>23259</xdr:rowOff>
    </xdr:from>
    <xdr:to>
      <xdr:col>2</xdr:col>
      <xdr:colOff>901002</xdr:colOff>
      <xdr:row>13</xdr:row>
      <xdr:rowOff>4209</xdr:rowOff>
    </xdr:to>
    <xdr:grpSp>
      <xdr:nvGrpSpPr>
        <xdr:cNvPr id="55" name="Group 54">
          <a:hlinkClick xmlns:r="http://schemas.openxmlformats.org/officeDocument/2006/relationships" r:id="rId18"/>
          <a:extLst>
            <a:ext uri="{FF2B5EF4-FFF2-40B4-BE49-F238E27FC236}">
              <a16:creationId xmlns:a16="http://schemas.microsoft.com/office/drawing/2014/main" id="{00000000-0008-0000-0000-000037000000}"/>
            </a:ext>
          </a:extLst>
        </xdr:cNvPr>
        <xdr:cNvGrpSpPr/>
      </xdr:nvGrpSpPr>
      <xdr:grpSpPr>
        <a:xfrm>
          <a:off x="0" y="1942215"/>
          <a:ext cx="2593451" cy="329851"/>
          <a:chOff x="19050" y="1285875"/>
          <a:chExt cx="2381250" cy="342900"/>
        </a:xfrm>
      </xdr:grpSpPr>
      <xdr:pic>
        <xdr:nvPicPr>
          <xdr:cNvPr id="56" name="Graphic 55" descr="Play">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9050" y="1285875"/>
            <a:ext cx="342900" cy="342900"/>
          </a:xfrm>
          <a:prstGeom prst="rect">
            <a:avLst/>
          </a:prstGeom>
        </xdr:spPr>
      </xdr:pic>
      <xdr:sp macro="" textlink="">
        <xdr:nvSpPr>
          <xdr:cNvPr id="57" name="TextBox 56">
            <a:extLst>
              <a:ext uri="{FF2B5EF4-FFF2-40B4-BE49-F238E27FC236}">
                <a16:creationId xmlns:a16="http://schemas.microsoft.com/office/drawing/2014/main" id="{00000000-0008-0000-0000-000039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latin typeface="Verdana" panose="020B0604030504040204" pitchFamily="34" charset="0"/>
                <a:ea typeface="Verdana" panose="020B0604030504040204" pitchFamily="34" charset="0"/>
              </a:rPr>
              <a:t>Statistical Functions </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0</xdr:col>
      <xdr:colOff>0</xdr:colOff>
      <xdr:row>13</xdr:row>
      <xdr:rowOff>23259</xdr:rowOff>
    </xdr:from>
    <xdr:to>
      <xdr:col>2</xdr:col>
      <xdr:colOff>901002</xdr:colOff>
      <xdr:row>15</xdr:row>
      <xdr:rowOff>4209</xdr:rowOff>
    </xdr:to>
    <xdr:grpSp>
      <xdr:nvGrpSpPr>
        <xdr:cNvPr id="58" name="Group 57">
          <a:hlinkClick xmlns:r="http://schemas.openxmlformats.org/officeDocument/2006/relationships" r:id="rId19"/>
          <a:extLst>
            <a:ext uri="{FF2B5EF4-FFF2-40B4-BE49-F238E27FC236}">
              <a16:creationId xmlns:a16="http://schemas.microsoft.com/office/drawing/2014/main" id="{00000000-0008-0000-0000-00003A000000}"/>
            </a:ext>
          </a:extLst>
        </xdr:cNvPr>
        <xdr:cNvGrpSpPr/>
      </xdr:nvGrpSpPr>
      <xdr:grpSpPr>
        <a:xfrm>
          <a:off x="0" y="2291116"/>
          <a:ext cx="2593451" cy="329851"/>
          <a:chOff x="19050" y="1285875"/>
          <a:chExt cx="2381250" cy="342900"/>
        </a:xfrm>
      </xdr:grpSpPr>
      <xdr:pic>
        <xdr:nvPicPr>
          <xdr:cNvPr id="59" name="Graphic 58" descr="Play">
            <a:extLst>
              <a:ext uri="{FF2B5EF4-FFF2-40B4-BE49-F238E27FC236}">
                <a16:creationId xmlns:a16="http://schemas.microsoft.com/office/drawing/2014/main" id="{00000000-0008-0000-0000-00003B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9050" y="1285875"/>
            <a:ext cx="342900" cy="342900"/>
          </a:xfrm>
          <a:prstGeom prst="rect">
            <a:avLst/>
          </a:prstGeom>
        </xdr:spPr>
      </xdr:pic>
      <xdr:sp macro="" textlink="">
        <xdr:nvSpPr>
          <xdr:cNvPr id="60" name="TextBox 59">
            <a:extLst>
              <a:ext uri="{FF2B5EF4-FFF2-40B4-BE49-F238E27FC236}">
                <a16:creationId xmlns:a16="http://schemas.microsoft.com/office/drawing/2014/main" id="{00000000-0008-0000-0000-00003C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Lookup Functions</a:t>
            </a:r>
          </a:p>
        </xdr:txBody>
      </xdr:sp>
    </xdr:grpSp>
    <xdr:clientData/>
  </xdr:twoCellAnchor>
  <xdr:twoCellAnchor>
    <xdr:from>
      <xdr:col>0</xdr:col>
      <xdr:colOff>0</xdr:colOff>
      <xdr:row>15</xdr:row>
      <xdr:rowOff>23259</xdr:rowOff>
    </xdr:from>
    <xdr:to>
      <xdr:col>2</xdr:col>
      <xdr:colOff>901002</xdr:colOff>
      <xdr:row>17</xdr:row>
      <xdr:rowOff>4209</xdr:rowOff>
    </xdr:to>
    <xdr:grpSp>
      <xdr:nvGrpSpPr>
        <xdr:cNvPr id="61" name="Group 60">
          <a:hlinkClick xmlns:r="http://schemas.openxmlformats.org/officeDocument/2006/relationships" r:id="rId20"/>
          <a:extLst>
            <a:ext uri="{FF2B5EF4-FFF2-40B4-BE49-F238E27FC236}">
              <a16:creationId xmlns:a16="http://schemas.microsoft.com/office/drawing/2014/main" id="{00000000-0008-0000-0000-00003D000000}"/>
            </a:ext>
          </a:extLst>
        </xdr:cNvPr>
        <xdr:cNvGrpSpPr/>
      </xdr:nvGrpSpPr>
      <xdr:grpSpPr>
        <a:xfrm>
          <a:off x="0" y="2640017"/>
          <a:ext cx="2593451" cy="329851"/>
          <a:chOff x="19050" y="1285875"/>
          <a:chExt cx="2381250" cy="342900"/>
        </a:xfrm>
      </xdr:grpSpPr>
      <xdr:pic>
        <xdr:nvPicPr>
          <xdr:cNvPr id="62" name="Graphic 61" descr="Play">
            <a:extLst>
              <a:ext uri="{FF2B5EF4-FFF2-40B4-BE49-F238E27FC236}">
                <a16:creationId xmlns:a16="http://schemas.microsoft.com/office/drawing/2014/main" id="{00000000-0008-0000-0000-00003E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9050" y="1285875"/>
            <a:ext cx="342900" cy="342900"/>
          </a:xfrm>
          <a:prstGeom prst="rect">
            <a:avLst/>
          </a:prstGeom>
        </xdr:spPr>
      </xdr:pic>
      <xdr:sp macro="" textlink="">
        <xdr:nvSpPr>
          <xdr:cNvPr id="63" name="TextBox 62">
            <a:extLst>
              <a:ext uri="{FF2B5EF4-FFF2-40B4-BE49-F238E27FC236}">
                <a16:creationId xmlns:a16="http://schemas.microsoft.com/office/drawing/2014/main" id="{00000000-0008-0000-0000-00003F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Text</a:t>
            </a:r>
            <a:r>
              <a:rPr lang="en-GB" sz="1050" baseline="0">
                <a:solidFill>
                  <a:schemeClr val="bg1"/>
                </a:solidFill>
                <a:latin typeface="Verdana" panose="020B0604030504040204" pitchFamily="34" charset="0"/>
                <a:ea typeface="Verdana" panose="020B0604030504040204" pitchFamily="34" charset="0"/>
              </a:rPr>
              <a:t> Functions</a:t>
            </a:r>
            <a:r>
              <a:rPr lang="en-US" sz="1050">
                <a:solidFill>
                  <a:schemeClr val="bg1"/>
                </a:solidFill>
                <a:latin typeface="Verdana" panose="020B0604030504040204" pitchFamily="34" charset="0"/>
                <a:ea typeface="Verdana" panose="020B0604030504040204" pitchFamily="34" charset="0"/>
              </a:rPr>
              <a:t> </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0</xdr:col>
      <xdr:colOff>0</xdr:colOff>
      <xdr:row>17</xdr:row>
      <xdr:rowOff>23259</xdr:rowOff>
    </xdr:from>
    <xdr:to>
      <xdr:col>2</xdr:col>
      <xdr:colOff>901002</xdr:colOff>
      <xdr:row>19</xdr:row>
      <xdr:rowOff>4209</xdr:rowOff>
    </xdr:to>
    <xdr:grpSp>
      <xdr:nvGrpSpPr>
        <xdr:cNvPr id="64" name="Group 63">
          <a:hlinkClick xmlns:r="http://schemas.openxmlformats.org/officeDocument/2006/relationships" r:id="rId21"/>
          <a:extLst>
            <a:ext uri="{FF2B5EF4-FFF2-40B4-BE49-F238E27FC236}">
              <a16:creationId xmlns:a16="http://schemas.microsoft.com/office/drawing/2014/main" id="{00000000-0008-0000-0000-000040000000}"/>
            </a:ext>
          </a:extLst>
        </xdr:cNvPr>
        <xdr:cNvGrpSpPr/>
      </xdr:nvGrpSpPr>
      <xdr:grpSpPr>
        <a:xfrm>
          <a:off x="0" y="2988918"/>
          <a:ext cx="2593451" cy="329851"/>
          <a:chOff x="19050" y="1285875"/>
          <a:chExt cx="2381250" cy="342900"/>
        </a:xfrm>
      </xdr:grpSpPr>
      <xdr:pic>
        <xdr:nvPicPr>
          <xdr:cNvPr id="65" name="Graphic 64" descr="Play">
            <a:extLst>
              <a:ext uri="{FF2B5EF4-FFF2-40B4-BE49-F238E27FC236}">
                <a16:creationId xmlns:a16="http://schemas.microsoft.com/office/drawing/2014/main" id="{00000000-0008-0000-0000-000041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9050" y="1285875"/>
            <a:ext cx="342900" cy="342900"/>
          </a:xfrm>
          <a:prstGeom prst="rect">
            <a:avLst/>
          </a:prstGeom>
        </xdr:spPr>
      </xdr:pic>
      <xdr:sp macro="" textlink="">
        <xdr:nvSpPr>
          <xdr:cNvPr id="66" name="TextBox 65">
            <a:extLst>
              <a:ext uri="{FF2B5EF4-FFF2-40B4-BE49-F238E27FC236}">
                <a16:creationId xmlns:a16="http://schemas.microsoft.com/office/drawing/2014/main" id="{00000000-0008-0000-0000-000042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latin typeface="Verdana" panose="020B0604030504040204" pitchFamily="34" charset="0"/>
                <a:ea typeface="Verdana" panose="020B0604030504040204" pitchFamily="34" charset="0"/>
              </a:rPr>
              <a:t>Date Functions</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4</xdr:col>
      <xdr:colOff>22087</xdr:colOff>
      <xdr:row>6</xdr:row>
      <xdr:rowOff>73852</xdr:rowOff>
    </xdr:from>
    <xdr:to>
      <xdr:col>16</xdr:col>
      <xdr:colOff>7132</xdr:colOff>
      <xdr:row>11</xdr:row>
      <xdr:rowOff>63268</xdr:rowOff>
    </xdr:to>
    <xdr:sp macro="" textlink="">
      <xdr:nvSpPr>
        <xdr:cNvPr id="70" name="TextBox 69">
          <a:extLst>
            <a:ext uri="{FF2B5EF4-FFF2-40B4-BE49-F238E27FC236}">
              <a16:creationId xmlns:a16="http://schemas.microsoft.com/office/drawing/2014/main" id="{00000000-0008-0000-0000-000046000000}"/>
            </a:ext>
          </a:extLst>
        </xdr:cNvPr>
        <xdr:cNvSpPr txBox="1"/>
      </xdr:nvSpPr>
      <xdr:spPr>
        <a:xfrm>
          <a:off x="2858880" y="1129885"/>
          <a:ext cx="10048415" cy="8694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This interactive tutorial will teach you how to use formulas in Excel. It covers the basics about creating formulas, formula shortcuts, named ranges and more. You will also learn 30 of the most common Excel functions. The tutorial uses interactive examples; you will be asked to enter formulas into a formula bar similar to how you would enter formulas in Excel. Press 'Enter' and your answer is automatically graded.</a:t>
          </a:r>
          <a:endParaRPr lang="en-GB" sz="1200">
            <a:latin typeface="Verdana" panose="020B0604030504040204" pitchFamily="34" charset="0"/>
            <a:ea typeface="Verdana" panose="020B0604030504040204" pitchFamily="34" charset="0"/>
          </a:endParaRPr>
        </a:p>
      </xdr:txBody>
    </xdr:sp>
    <xdr:clientData/>
  </xdr:twoCellAnchor>
  <xdr:twoCellAnchor editAs="oneCell">
    <xdr:from>
      <xdr:col>4</xdr:col>
      <xdr:colOff>67715</xdr:colOff>
      <xdr:row>12</xdr:row>
      <xdr:rowOff>73393</xdr:rowOff>
    </xdr:from>
    <xdr:to>
      <xdr:col>12</xdr:col>
      <xdr:colOff>340822</xdr:colOff>
      <xdr:row>15</xdr:row>
      <xdr:rowOff>41413</xdr:rowOff>
    </xdr:to>
    <xdr:pic>
      <xdr:nvPicPr>
        <xdr:cNvPr id="71" name="Picture 70">
          <a:extLst>
            <a:ext uri="{FF2B5EF4-FFF2-40B4-BE49-F238E27FC236}">
              <a16:creationId xmlns:a16="http://schemas.microsoft.com/office/drawing/2014/main" id="{00000000-0008-0000-0000-000047000000}"/>
            </a:ext>
          </a:extLst>
        </xdr:cNvPr>
        <xdr:cNvPicPr>
          <a:picLocks noChangeAspect="1" noChangeArrowheads="1"/>
        </xdr:cNvPicPr>
      </xdr:nvPicPr>
      <xdr:blipFill rotWithShape="1">
        <a:blip xmlns:r="http://schemas.openxmlformats.org/officeDocument/2006/relationships" r:embed="rId22">
          <a:extLst>
            <a:ext uri="{28A0092B-C50C-407E-A947-70E740481C1C}">
              <a14:useLocalDpi xmlns:a14="http://schemas.microsoft.com/office/drawing/2010/main" val="0"/>
            </a:ext>
          </a:extLst>
        </a:blip>
        <a:srcRect b="85622"/>
        <a:stretch/>
      </xdr:blipFill>
      <xdr:spPr bwMode="auto">
        <a:xfrm>
          <a:off x="2904508" y="2185458"/>
          <a:ext cx="7337900" cy="4960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314011</xdr:colOff>
      <xdr:row>5</xdr:row>
      <xdr:rowOff>52918</xdr:rowOff>
    </xdr:from>
    <xdr:to>
      <xdr:col>2</xdr:col>
      <xdr:colOff>883115</xdr:colOff>
      <xdr:row>6</xdr:row>
      <xdr:rowOff>154840</xdr:rowOff>
    </xdr:to>
    <xdr:sp macro="" textlink="N32">
      <xdr:nvSpPr>
        <xdr:cNvPr id="35" name="Rectangle 34">
          <a:extLst>
            <a:ext uri="{FF2B5EF4-FFF2-40B4-BE49-F238E27FC236}">
              <a16:creationId xmlns:a16="http://schemas.microsoft.com/office/drawing/2014/main" id="{00000000-0008-0000-0000-000023000000}"/>
            </a:ext>
          </a:extLst>
        </xdr:cNvPr>
        <xdr:cNvSpPr/>
      </xdr:nvSpPr>
      <xdr:spPr>
        <a:xfrm>
          <a:off x="2156209" y="942616"/>
          <a:ext cx="569104" cy="2798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0B18DCE-2944-4247-B8F7-EFAF22AC5580}" type="TxLink">
            <a:rPr lang="en-US" sz="1100" b="1" i="0" u="none" strike="noStrike">
              <a:solidFill>
                <a:srgbClr val="000000"/>
              </a:solidFill>
              <a:latin typeface="Verdana"/>
              <a:ea typeface="Verdana"/>
            </a:rPr>
            <a:pPr algn="ctr"/>
            <a:t>6/6</a:t>
          </a:fld>
          <a:endParaRPr lang="en-US" sz="1100" b="1"/>
        </a:p>
      </xdr:txBody>
    </xdr:sp>
    <xdr:clientData/>
  </xdr:twoCellAnchor>
  <xdr:twoCellAnchor editAs="oneCell">
    <xdr:from>
      <xdr:col>4</xdr:col>
      <xdr:colOff>20707</xdr:colOff>
      <xdr:row>15</xdr:row>
      <xdr:rowOff>103532</xdr:rowOff>
    </xdr:from>
    <xdr:to>
      <xdr:col>14</xdr:col>
      <xdr:colOff>99484</xdr:colOff>
      <xdr:row>28</xdr:row>
      <xdr:rowOff>82728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3"/>
        <a:stretch>
          <a:fillRect/>
        </a:stretch>
      </xdr:blipFill>
      <xdr:spPr>
        <a:xfrm>
          <a:off x="2867740" y="2772625"/>
          <a:ext cx="9132760" cy="2292411"/>
        </a:xfrm>
        <a:prstGeom prst="rect">
          <a:avLst/>
        </a:prstGeom>
      </xdr:spPr>
    </xdr:pic>
    <xdr:clientData/>
  </xdr:twoCellAnchor>
  <xdr:twoCellAnchor>
    <xdr:from>
      <xdr:col>8</xdr:col>
      <xdr:colOff>600489</xdr:colOff>
      <xdr:row>25</xdr:row>
      <xdr:rowOff>31058</xdr:rowOff>
    </xdr:from>
    <xdr:to>
      <xdr:col>13</xdr:col>
      <xdr:colOff>755788</xdr:colOff>
      <xdr:row>31</xdr:row>
      <xdr:rowOff>113885</xdr:rowOff>
    </xdr:to>
    <xdr:sp macro="" textlink="">
      <xdr:nvSpPr>
        <xdr:cNvPr id="5" name="Speech Bubble: Rectangle with Corners Rounded 4">
          <a:extLst>
            <a:ext uri="{FF2B5EF4-FFF2-40B4-BE49-F238E27FC236}">
              <a16:creationId xmlns:a16="http://schemas.microsoft.com/office/drawing/2014/main" id="{00000000-0008-0000-0000-000005000000}"/>
            </a:ext>
          </a:extLst>
        </xdr:cNvPr>
        <xdr:cNvSpPr/>
      </xdr:nvSpPr>
      <xdr:spPr>
        <a:xfrm rot="10800000" flipV="1">
          <a:off x="6791739" y="4431194"/>
          <a:ext cx="4348370" cy="1138859"/>
        </a:xfrm>
        <a:prstGeom prst="wedgeRoundRectCallout">
          <a:avLst>
            <a:gd name="adj1" fmla="val 39371"/>
            <a:gd name="adj2" fmla="val -89113"/>
            <a:gd name="adj3" fmla="val 16667"/>
          </a:avLst>
        </a:prstGeom>
        <a:solidFill>
          <a:schemeClr val="bg1"/>
        </a:solidFill>
        <a:ln w="3810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200">
              <a:solidFill>
                <a:sysClr val="windowText" lastClr="000000"/>
              </a:solidFill>
              <a:latin typeface="Verdana" panose="020B0604030504040204" pitchFamily="34" charset="0"/>
              <a:ea typeface="Verdana" panose="020B0604030504040204" pitchFamily="34" charset="0"/>
            </a:rPr>
            <a:t> Enter the correct formula here. Hit 'Enter' once finished.</a:t>
          </a:r>
        </a:p>
        <a:p>
          <a:pPr algn="ctr"/>
          <a:endParaRPr lang="en-GB" sz="1200">
            <a:solidFill>
              <a:sysClr val="windowText" lastClr="000000"/>
            </a:solidFill>
            <a:latin typeface="Verdana" panose="020B0604030504040204" pitchFamily="34" charset="0"/>
            <a:ea typeface="Verdana" panose="020B0604030504040204" pitchFamily="34" charset="0"/>
          </a:endParaRPr>
        </a:p>
        <a:p>
          <a:pPr algn="ctr"/>
          <a:r>
            <a:rPr lang="en-GB" sz="1200">
              <a:solidFill>
                <a:sysClr val="windowText" lastClr="000000"/>
              </a:solidFill>
              <a:latin typeface="Verdana" panose="020B0604030504040204" pitchFamily="34" charset="0"/>
              <a:ea typeface="Verdana" panose="020B0604030504040204" pitchFamily="34" charset="0"/>
            </a:rPr>
            <a:t>If correct, you will move onto the next questions.</a:t>
          </a:r>
        </a:p>
      </xdr:txBody>
    </xdr:sp>
    <xdr:clientData/>
  </xdr:twoCellAnchor>
  <xdr:twoCellAnchor>
    <xdr:from>
      <xdr:col>6</xdr:col>
      <xdr:colOff>31058</xdr:colOff>
      <xdr:row>17</xdr:row>
      <xdr:rowOff>72474</xdr:rowOff>
    </xdr:from>
    <xdr:to>
      <xdr:col>8</xdr:col>
      <xdr:colOff>31059</xdr:colOff>
      <xdr:row>25</xdr:row>
      <xdr:rowOff>124240</xdr:rowOff>
    </xdr:to>
    <xdr:sp macro="" textlink="">
      <xdr:nvSpPr>
        <xdr:cNvPr id="6" name="Thought Bubble: Cloud 5">
          <a:extLst>
            <a:ext uri="{FF2B5EF4-FFF2-40B4-BE49-F238E27FC236}">
              <a16:creationId xmlns:a16="http://schemas.microsoft.com/office/drawing/2014/main" id="{00000000-0008-0000-0000-000006000000}"/>
            </a:ext>
          </a:extLst>
        </xdr:cNvPr>
        <xdr:cNvSpPr/>
      </xdr:nvSpPr>
      <xdr:spPr>
        <a:xfrm>
          <a:off x="4545080" y="3064566"/>
          <a:ext cx="1677229" cy="1459810"/>
        </a:xfrm>
        <a:prstGeom prst="cloudCallout">
          <a:avLst>
            <a:gd name="adj1" fmla="val -81098"/>
            <a:gd name="adj2" fmla="val 40405"/>
          </a:avLst>
        </a:prstGeom>
        <a:solidFill>
          <a:schemeClr val="bg1"/>
        </a:solidFill>
        <a:ln w="285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a:solidFill>
                <a:sysClr val="windowText" lastClr="000000"/>
              </a:solidFill>
              <a:latin typeface="Verdana" panose="020B0604030504040204" pitchFamily="34" charset="0"/>
              <a:ea typeface="Verdana" panose="020B0604030504040204" pitchFamily="34" charset="0"/>
            </a:rPr>
            <a:t>Click</a:t>
          </a:r>
          <a:r>
            <a:rPr lang="en-GB" sz="1050" baseline="0">
              <a:solidFill>
                <a:sysClr val="windowText" lastClr="000000"/>
              </a:solidFill>
              <a:latin typeface="Verdana" panose="020B0604030504040204" pitchFamily="34" charset="0"/>
              <a:ea typeface="Verdana" panose="020B0604030504040204" pitchFamily="34" charset="0"/>
            </a:rPr>
            <a:t> 'Hint' to enter the answer into the formula bar</a:t>
          </a:r>
          <a:endParaRPr lang="en-GB" sz="1050">
            <a:solidFill>
              <a:sysClr val="windowText" lastClr="000000"/>
            </a:solidFill>
            <a:latin typeface="Verdana" panose="020B0604030504040204" pitchFamily="34" charset="0"/>
            <a:ea typeface="Verdana" panose="020B060403050404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303543</xdr:colOff>
      <xdr:row>7</xdr:row>
      <xdr:rowOff>42333</xdr:rowOff>
    </xdr:from>
    <xdr:to>
      <xdr:col>12</xdr:col>
      <xdr:colOff>4252</xdr:colOff>
      <xdr:row>8</xdr:row>
      <xdr:rowOff>148167</xdr:rowOff>
    </xdr:to>
    <xdr:sp macro="" textlink="G18">
      <xdr:nvSpPr>
        <xdr:cNvPr id="2" name="Rectangle 1">
          <a:extLst>
            <a:ext uri="{FF2B5EF4-FFF2-40B4-BE49-F238E27FC236}">
              <a16:creationId xmlns:a16="http://schemas.microsoft.com/office/drawing/2014/main" id="{00000000-0008-0000-0100-000002000000}"/>
            </a:ext>
          </a:extLst>
        </xdr:cNvPr>
        <xdr:cNvSpPr/>
      </xdr:nvSpPr>
      <xdr:spPr>
        <a:xfrm>
          <a:off x="9682005" y="1287910"/>
          <a:ext cx="621807" cy="28377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4D77B68-E7E6-4409-8C71-CB3569BFEBA8}" type="TxLink">
            <a:rPr lang="en-US" sz="1100" b="1" i="0" u="none" strike="noStrike">
              <a:solidFill>
                <a:srgbClr val="000000"/>
              </a:solidFill>
              <a:latin typeface="Verdana"/>
              <a:ea typeface="Verdana"/>
            </a:rPr>
            <a:pPr algn="ctr"/>
            <a:t>7/7</a:t>
          </a:fld>
          <a:endParaRPr lang="en-US" sz="1100" b="1"/>
        </a:p>
      </xdr:txBody>
    </xdr:sp>
    <xdr:clientData/>
  </xdr:twoCellAnchor>
  <xdr:twoCellAnchor editAs="oneCell">
    <xdr:from>
      <xdr:col>10</xdr:col>
      <xdr:colOff>258062</xdr:colOff>
      <xdr:row>0</xdr:row>
      <xdr:rowOff>80852</xdr:rowOff>
    </xdr:from>
    <xdr:to>
      <xdr:col>12</xdr:col>
      <xdr:colOff>8474</xdr:colOff>
      <xdr:row>3</xdr:row>
      <xdr:rowOff>166577</xdr:rowOff>
    </xdr:to>
    <xdr:pic>
      <xdr:nvPicPr>
        <xdr:cNvPr id="3" name="Picture 2" descr="AutomateExcel Logo">
          <a:hlinkClick xmlns:r="http://schemas.openxmlformats.org/officeDocument/2006/relationships" r:id="rId1"/>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887" y="80852"/>
          <a:ext cx="1598262" cy="628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814919</xdr:colOff>
      <xdr:row>24</xdr:row>
      <xdr:rowOff>116767</xdr:rowOff>
    </xdr:from>
    <xdr:to>
      <xdr:col>10</xdr:col>
      <xdr:colOff>174496</xdr:colOff>
      <xdr:row>26</xdr:row>
      <xdr:rowOff>36331</xdr:rowOff>
    </xdr:to>
    <xdr:pic>
      <xdr:nvPicPr>
        <xdr:cNvPr id="4" name="Picture 3">
          <a:hlinkClick xmlns:r="http://schemas.openxmlformats.org/officeDocument/2006/relationships" r:id="rId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837473B0-CC2E-450A-ABE3-18F120FF3D39}">
              <a1611:picAttrSrcUrl xmlns:a1611="http://schemas.microsoft.com/office/drawing/2016/11/main" r:id="rId5"/>
            </a:ext>
          </a:extLst>
        </a:blip>
        <a:stretch>
          <a:fillRect/>
        </a:stretch>
      </xdr:blipFill>
      <xdr:spPr>
        <a:xfrm>
          <a:off x="10768544" y="4460167"/>
          <a:ext cx="281514" cy="281514"/>
        </a:xfrm>
        <a:prstGeom prst="rect">
          <a:avLst/>
        </a:prstGeom>
      </xdr:spPr>
    </xdr:pic>
    <xdr:clientData/>
  </xdr:twoCellAnchor>
  <xdr:twoCellAnchor editAs="oneCell">
    <xdr:from>
      <xdr:col>10</xdr:col>
      <xdr:colOff>254466</xdr:colOff>
      <xdr:row>24</xdr:row>
      <xdr:rowOff>116767</xdr:rowOff>
    </xdr:from>
    <xdr:to>
      <xdr:col>10</xdr:col>
      <xdr:colOff>529633</xdr:colOff>
      <xdr:row>26</xdr:row>
      <xdr:rowOff>32099</xdr:rowOff>
    </xdr:to>
    <xdr:pic>
      <xdr:nvPicPr>
        <xdr:cNvPr id="5" name="Picture 4">
          <a:hlinkClick xmlns:r="http://schemas.openxmlformats.org/officeDocument/2006/relationships" r:id="rId6"/>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tretch>
          <a:fillRect/>
        </a:stretch>
      </xdr:blipFill>
      <xdr:spPr>
        <a:xfrm>
          <a:off x="8711829" y="4397783"/>
          <a:ext cx="275167" cy="292146"/>
        </a:xfrm>
        <a:prstGeom prst="rect">
          <a:avLst/>
        </a:prstGeom>
      </xdr:spPr>
    </xdr:pic>
    <xdr:clientData/>
  </xdr:twoCellAnchor>
  <xdr:twoCellAnchor editAs="oneCell">
    <xdr:from>
      <xdr:col>10</xdr:col>
      <xdr:colOff>620041</xdr:colOff>
      <xdr:row>24</xdr:row>
      <xdr:rowOff>128336</xdr:rowOff>
    </xdr:from>
    <xdr:to>
      <xdr:col>10</xdr:col>
      <xdr:colOff>861554</xdr:colOff>
      <xdr:row>26</xdr:row>
      <xdr:rowOff>32512</xdr:rowOff>
    </xdr:to>
    <xdr:pic>
      <xdr:nvPicPr>
        <xdr:cNvPr id="6" name="Picture 5" descr="LinkedIn: Jobs, Business News &amp; Social Networking – Aplikácie v ...">
          <a:hlinkClick xmlns:r="http://schemas.openxmlformats.org/officeDocument/2006/relationships" r:id="rId9"/>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1411866" y="4471736"/>
          <a:ext cx="267750" cy="266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94203</xdr:colOff>
      <xdr:row>4</xdr:row>
      <xdr:rowOff>166134</xdr:rowOff>
    </xdr:from>
    <xdr:to>
      <xdr:col>12</xdr:col>
      <xdr:colOff>74107</xdr:colOff>
      <xdr:row>7</xdr:row>
      <xdr:rowOff>4209</xdr:rowOff>
    </xdr:to>
    <xdr:grpSp>
      <xdr:nvGrpSpPr>
        <xdr:cNvPr id="7" name="Group 6">
          <a:hlinkClick xmlns:r="http://schemas.openxmlformats.org/officeDocument/2006/relationships" r:id="rId11"/>
          <a:extLst>
            <a:ext uri="{FF2B5EF4-FFF2-40B4-BE49-F238E27FC236}">
              <a16:creationId xmlns:a16="http://schemas.microsoft.com/office/drawing/2014/main" id="{00000000-0008-0000-0100-000007000000}"/>
            </a:ext>
          </a:extLst>
        </xdr:cNvPr>
        <xdr:cNvGrpSpPr/>
      </xdr:nvGrpSpPr>
      <xdr:grpSpPr>
        <a:xfrm>
          <a:off x="94203" y="863936"/>
          <a:ext cx="2575728" cy="361427"/>
          <a:chOff x="0" y="895350"/>
          <a:chExt cx="2409825" cy="381000"/>
        </a:xfrm>
      </xdr:grpSpPr>
      <xdr:pic>
        <xdr:nvPicPr>
          <xdr:cNvPr id="8" name="Graphic 7" descr="Home">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0" y="895350"/>
            <a:ext cx="381000" cy="381000"/>
          </a:xfrm>
          <a:prstGeom prst="rect">
            <a:avLst/>
          </a:prstGeom>
        </xdr:spPr>
      </xdr:pic>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323849" y="962025"/>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Home</a:t>
            </a:r>
          </a:p>
        </xdr:txBody>
      </xdr:sp>
    </xdr:grpSp>
    <xdr:clientData/>
  </xdr:twoCellAnchor>
  <xdr:twoCellAnchor>
    <xdr:from>
      <xdr:col>9</xdr:col>
      <xdr:colOff>94203</xdr:colOff>
      <xdr:row>9</xdr:row>
      <xdr:rowOff>23259</xdr:rowOff>
    </xdr:from>
    <xdr:to>
      <xdr:col>12</xdr:col>
      <xdr:colOff>74107</xdr:colOff>
      <xdr:row>11</xdr:row>
      <xdr:rowOff>4209</xdr:rowOff>
    </xdr:to>
    <xdr:grpSp>
      <xdr:nvGrpSpPr>
        <xdr:cNvPr id="10" name="Group 9">
          <a:hlinkClick xmlns:r="http://schemas.openxmlformats.org/officeDocument/2006/relationships" r:id="rId14"/>
          <a:extLst>
            <a:ext uri="{FF2B5EF4-FFF2-40B4-BE49-F238E27FC236}">
              <a16:creationId xmlns:a16="http://schemas.microsoft.com/office/drawing/2014/main" id="{00000000-0008-0000-0100-00000A000000}"/>
            </a:ext>
          </a:extLst>
        </xdr:cNvPr>
        <xdr:cNvGrpSpPr/>
      </xdr:nvGrpSpPr>
      <xdr:grpSpPr>
        <a:xfrm>
          <a:off x="94203" y="1593314"/>
          <a:ext cx="2575728" cy="329851"/>
          <a:chOff x="19050" y="1285875"/>
          <a:chExt cx="2341993" cy="342900"/>
        </a:xfrm>
      </xdr:grpSpPr>
      <xdr:pic>
        <xdr:nvPicPr>
          <xdr:cNvPr id="11" name="Graphic 10" descr="Play">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9050" y="1285875"/>
            <a:ext cx="300789" cy="342900"/>
          </a:xfrm>
          <a:prstGeom prst="rect">
            <a:avLst/>
          </a:prstGeom>
        </xdr:spPr>
      </xdr:pic>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280903" y="1314450"/>
            <a:ext cx="208014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latin typeface="Verdana" panose="020B0604030504040204" pitchFamily="34" charset="0"/>
                <a:ea typeface="Verdana" panose="020B0604030504040204" pitchFamily="34" charset="0"/>
              </a:rPr>
              <a:t>Logical Functions &amp; Comparison</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9</xdr:col>
      <xdr:colOff>94203</xdr:colOff>
      <xdr:row>11</xdr:row>
      <xdr:rowOff>23259</xdr:rowOff>
    </xdr:from>
    <xdr:to>
      <xdr:col>12</xdr:col>
      <xdr:colOff>74107</xdr:colOff>
      <xdr:row>13</xdr:row>
      <xdr:rowOff>4209</xdr:rowOff>
    </xdr:to>
    <xdr:grpSp>
      <xdr:nvGrpSpPr>
        <xdr:cNvPr id="13" name="Group 12">
          <a:hlinkClick xmlns:r="http://schemas.openxmlformats.org/officeDocument/2006/relationships" r:id="rId17"/>
          <a:extLst>
            <a:ext uri="{FF2B5EF4-FFF2-40B4-BE49-F238E27FC236}">
              <a16:creationId xmlns:a16="http://schemas.microsoft.com/office/drawing/2014/main" id="{00000000-0008-0000-0100-00000D000000}"/>
            </a:ext>
          </a:extLst>
        </xdr:cNvPr>
        <xdr:cNvGrpSpPr/>
      </xdr:nvGrpSpPr>
      <xdr:grpSpPr>
        <a:xfrm>
          <a:off x="94203" y="1942215"/>
          <a:ext cx="2575728" cy="329851"/>
          <a:chOff x="19050" y="1285875"/>
          <a:chExt cx="2381250" cy="342900"/>
        </a:xfrm>
      </xdr:grpSpPr>
      <xdr:pic>
        <xdr:nvPicPr>
          <xdr:cNvPr id="14" name="Graphic 13" descr="Play">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9050" y="1285875"/>
            <a:ext cx="342900" cy="342900"/>
          </a:xfrm>
          <a:prstGeom prst="rect">
            <a:avLst/>
          </a:prstGeom>
        </xdr:spPr>
      </xdr:pic>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latin typeface="Verdana" panose="020B0604030504040204" pitchFamily="34" charset="0"/>
                <a:ea typeface="Verdana" panose="020B0604030504040204" pitchFamily="34" charset="0"/>
              </a:rPr>
              <a:t>Statistical Functions </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9</xdr:col>
      <xdr:colOff>94203</xdr:colOff>
      <xdr:row>13</xdr:row>
      <xdr:rowOff>23259</xdr:rowOff>
    </xdr:from>
    <xdr:to>
      <xdr:col>12</xdr:col>
      <xdr:colOff>74107</xdr:colOff>
      <xdr:row>15</xdr:row>
      <xdr:rowOff>4209</xdr:rowOff>
    </xdr:to>
    <xdr:grpSp>
      <xdr:nvGrpSpPr>
        <xdr:cNvPr id="16" name="Group 15">
          <a:hlinkClick xmlns:r="http://schemas.openxmlformats.org/officeDocument/2006/relationships" r:id="rId18"/>
          <a:extLst>
            <a:ext uri="{FF2B5EF4-FFF2-40B4-BE49-F238E27FC236}">
              <a16:creationId xmlns:a16="http://schemas.microsoft.com/office/drawing/2014/main" id="{00000000-0008-0000-0100-000010000000}"/>
            </a:ext>
          </a:extLst>
        </xdr:cNvPr>
        <xdr:cNvGrpSpPr/>
      </xdr:nvGrpSpPr>
      <xdr:grpSpPr>
        <a:xfrm>
          <a:off x="94203" y="2291116"/>
          <a:ext cx="2575728" cy="329851"/>
          <a:chOff x="19050" y="1285875"/>
          <a:chExt cx="2381250" cy="342900"/>
        </a:xfrm>
      </xdr:grpSpPr>
      <xdr:pic>
        <xdr:nvPicPr>
          <xdr:cNvPr id="17" name="Graphic 16" descr="Play">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9050" y="1285875"/>
            <a:ext cx="342900" cy="342900"/>
          </a:xfrm>
          <a:prstGeom prst="rect">
            <a:avLst/>
          </a:prstGeom>
        </xdr:spPr>
      </xdr:pic>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Lookup Functions</a:t>
            </a:r>
          </a:p>
        </xdr:txBody>
      </xdr:sp>
    </xdr:grpSp>
    <xdr:clientData/>
  </xdr:twoCellAnchor>
  <xdr:twoCellAnchor>
    <xdr:from>
      <xdr:col>9</xdr:col>
      <xdr:colOff>94203</xdr:colOff>
      <xdr:row>15</xdr:row>
      <xdr:rowOff>23259</xdr:rowOff>
    </xdr:from>
    <xdr:to>
      <xdr:col>12</xdr:col>
      <xdr:colOff>74107</xdr:colOff>
      <xdr:row>17</xdr:row>
      <xdr:rowOff>4209</xdr:rowOff>
    </xdr:to>
    <xdr:grpSp>
      <xdr:nvGrpSpPr>
        <xdr:cNvPr id="19" name="Group 18">
          <a:hlinkClick xmlns:r="http://schemas.openxmlformats.org/officeDocument/2006/relationships" r:id="rId19"/>
          <a:extLst>
            <a:ext uri="{FF2B5EF4-FFF2-40B4-BE49-F238E27FC236}">
              <a16:creationId xmlns:a16="http://schemas.microsoft.com/office/drawing/2014/main" id="{00000000-0008-0000-0100-000013000000}"/>
            </a:ext>
          </a:extLst>
        </xdr:cNvPr>
        <xdr:cNvGrpSpPr/>
      </xdr:nvGrpSpPr>
      <xdr:grpSpPr>
        <a:xfrm>
          <a:off x="94203" y="2640017"/>
          <a:ext cx="2575728" cy="329851"/>
          <a:chOff x="19050" y="1285875"/>
          <a:chExt cx="2381250" cy="342900"/>
        </a:xfrm>
      </xdr:grpSpPr>
      <xdr:pic>
        <xdr:nvPicPr>
          <xdr:cNvPr id="20" name="Graphic 19" descr="Play">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9050" y="1285875"/>
            <a:ext cx="342900" cy="342900"/>
          </a:xfrm>
          <a:prstGeom prst="rect">
            <a:avLst/>
          </a:prstGeom>
        </xdr:spPr>
      </xdr:pic>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Text</a:t>
            </a:r>
            <a:r>
              <a:rPr lang="en-GB" sz="1050" baseline="0">
                <a:solidFill>
                  <a:schemeClr val="bg1"/>
                </a:solidFill>
                <a:latin typeface="Verdana" panose="020B0604030504040204" pitchFamily="34" charset="0"/>
                <a:ea typeface="Verdana" panose="020B0604030504040204" pitchFamily="34" charset="0"/>
              </a:rPr>
              <a:t> Functions</a:t>
            </a:r>
            <a:r>
              <a:rPr lang="en-US" sz="1050">
                <a:solidFill>
                  <a:schemeClr val="bg1"/>
                </a:solidFill>
                <a:latin typeface="Verdana" panose="020B0604030504040204" pitchFamily="34" charset="0"/>
                <a:ea typeface="Verdana" panose="020B0604030504040204" pitchFamily="34" charset="0"/>
              </a:rPr>
              <a:t> </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9</xdr:col>
      <xdr:colOff>94203</xdr:colOff>
      <xdr:row>17</xdr:row>
      <xdr:rowOff>23259</xdr:rowOff>
    </xdr:from>
    <xdr:to>
      <xdr:col>12</xdr:col>
      <xdr:colOff>74107</xdr:colOff>
      <xdr:row>19</xdr:row>
      <xdr:rowOff>4209</xdr:rowOff>
    </xdr:to>
    <xdr:grpSp>
      <xdr:nvGrpSpPr>
        <xdr:cNvPr id="22" name="Group 21">
          <a:hlinkClick xmlns:r="http://schemas.openxmlformats.org/officeDocument/2006/relationships" r:id="rId20"/>
          <a:extLst>
            <a:ext uri="{FF2B5EF4-FFF2-40B4-BE49-F238E27FC236}">
              <a16:creationId xmlns:a16="http://schemas.microsoft.com/office/drawing/2014/main" id="{00000000-0008-0000-0100-000016000000}"/>
            </a:ext>
          </a:extLst>
        </xdr:cNvPr>
        <xdr:cNvGrpSpPr/>
      </xdr:nvGrpSpPr>
      <xdr:grpSpPr>
        <a:xfrm>
          <a:off x="94203" y="2988918"/>
          <a:ext cx="2575728" cy="329851"/>
          <a:chOff x="19050" y="1285875"/>
          <a:chExt cx="2381250" cy="342900"/>
        </a:xfrm>
      </xdr:grpSpPr>
      <xdr:pic>
        <xdr:nvPicPr>
          <xdr:cNvPr id="23" name="Graphic 22" descr="Play">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9050" y="1285875"/>
            <a:ext cx="342900" cy="342900"/>
          </a:xfrm>
          <a:prstGeom prst="rect">
            <a:avLst/>
          </a:prstGeom>
        </xdr:spPr>
      </xdr:pic>
      <xdr:sp macro="" textlink="">
        <xdr:nvSpPr>
          <xdr:cNvPr id="24" name="TextBox 23">
            <a:extLst>
              <a:ext uri="{FF2B5EF4-FFF2-40B4-BE49-F238E27FC236}">
                <a16:creationId xmlns:a16="http://schemas.microsoft.com/office/drawing/2014/main" id="{00000000-0008-0000-0100-000018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latin typeface="Verdana" panose="020B0604030504040204" pitchFamily="34" charset="0"/>
                <a:ea typeface="Verdana" panose="020B0604030504040204" pitchFamily="34" charset="0"/>
              </a:rPr>
              <a:t>Date Functions</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13</xdr:col>
      <xdr:colOff>10583</xdr:colOff>
      <xdr:row>6</xdr:row>
      <xdr:rowOff>104913</xdr:rowOff>
    </xdr:from>
    <xdr:to>
      <xdr:col>26</xdr:col>
      <xdr:colOff>1</xdr:colOff>
      <xdr:row>10</xdr:row>
      <xdr:rowOff>83747</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12802658" y="1190763"/>
          <a:ext cx="11047943" cy="7027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Formulas can be used to perform simple math using +,-,*, or / to add, subtract, multiply or divide. Excel also comes built-in with over 300 functions that can be used to perform complex math, lookup values, work with text, and much more. This section will cover creating simple formulas, cell references, strings of text, and keyboard shortcuts.</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87749</xdr:colOff>
      <xdr:row>11</xdr:row>
      <xdr:rowOff>139285</xdr:rowOff>
    </xdr:from>
    <xdr:to>
      <xdr:col>16</xdr:col>
      <xdr:colOff>456851</xdr:colOff>
      <xdr:row>13</xdr:row>
      <xdr:rowOff>107213</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12879824" y="2130010"/>
          <a:ext cx="2731302" cy="32987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i="0">
              <a:solidFill>
                <a:schemeClr val="dk1"/>
              </a:solidFill>
              <a:effectLst/>
              <a:latin typeface="Verdana" panose="020B0604030504040204" pitchFamily="34" charset="0"/>
              <a:ea typeface="Verdana" panose="020B0604030504040204" pitchFamily="34" charset="0"/>
              <a:cs typeface="+mn-cs"/>
            </a:rPr>
            <a:t>Creating Formulas</a:t>
          </a:r>
        </a:p>
      </xdr:txBody>
    </xdr:sp>
    <xdr:clientData/>
  </xdr:twoCellAnchor>
  <xdr:twoCellAnchor>
    <xdr:from>
      <xdr:col>13</xdr:col>
      <xdr:colOff>5615</xdr:colOff>
      <xdr:row>14</xdr:row>
      <xdr:rowOff>67044</xdr:rowOff>
    </xdr:from>
    <xdr:to>
      <xdr:col>22</xdr:col>
      <xdr:colOff>41412</xdr:colOff>
      <xdr:row>16</xdr:row>
      <xdr:rowOff>31061</xdr:rowOff>
    </xdr:to>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12797690" y="2600694"/>
          <a:ext cx="7427197" cy="3259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200" b="0" i="0">
              <a:solidFill>
                <a:schemeClr val="dk1"/>
              </a:solidFill>
              <a:effectLst/>
              <a:latin typeface="Verdana" panose="020B0604030504040204" pitchFamily="34" charset="0"/>
              <a:ea typeface="Verdana" panose="020B0604030504040204" pitchFamily="34" charset="0"/>
              <a:cs typeface="+mn-cs"/>
            </a:rPr>
            <a:t>Formulas in Excel must always start with an equal sign. To perform simple addition:</a:t>
          </a:r>
        </a:p>
      </xdr:txBody>
    </xdr:sp>
    <xdr:clientData/>
  </xdr:twoCellAnchor>
  <xdr:twoCellAnchor>
    <xdr:from>
      <xdr:col>13</xdr:col>
      <xdr:colOff>73625</xdr:colOff>
      <xdr:row>16</xdr:row>
      <xdr:rowOff>103993</xdr:rowOff>
    </xdr:from>
    <xdr:to>
      <xdr:col>13</xdr:col>
      <xdr:colOff>750958</xdr:colOff>
      <xdr:row>18</xdr:row>
      <xdr:rowOff>12654</xdr:rowOff>
    </xdr:to>
    <xdr:sp macro="" textlink="">
      <xdr:nvSpPr>
        <xdr:cNvPr id="31" name="Rectangle: Rounded Corners 30">
          <a:extLst>
            <a:ext uri="{FF2B5EF4-FFF2-40B4-BE49-F238E27FC236}">
              <a16:creationId xmlns:a16="http://schemas.microsoft.com/office/drawing/2014/main" id="{00000000-0008-0000-0100-00001F000000}"/>
            </a:ext>
          </a:extLst>
        </xdr:cNvPr>
        <xdr:cNvSpPr/>
      </xdr:nvSpPr>
      <xdr:spPr>
        <a:xfrm>
          <a:off x="12865700" y="2999593"/>
          <a:ext cx="677333" cy="270611"/>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latin typeface="Verdana" panose="020B0604030504040204" pitchFamily="34" charset="0"/>
              <a:ea typeface="Verdana" panose="020B0604030504040204" pitchFamily="34" charset="0"/>
            </a:rPr>
            <a:t>=5+3</a:t>
          </a:r>
        </a:p>
      </xdr:txBody>
    </xdr:sp>
    <xdr:clientData/>
  </xdr:twoCellAnchor>
  <xdr:twoCellAnchor>
    <xdr:from>
      <xdr:col>13</xdr:col>
      <xdr:colOff>8467</xdr:colOff>
      <xdr:row>19</xdr:row>
      <xdr:rowOff>8468</xdr:rowOff>
    </xdr:from>
    <xdr:to>
      <xdr:col>25</xdr:col>
      <xdr:colOff>1097445</xdr:colOff>
      <xdr:row>20</xdr:row>
      <xdr:rowOff>93179</xdr:rowOff>
    </xdr:to>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12800542" y="3446993"/>
          <a:ext cx="10994978" cy="265686"/>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1. Calculate 2+3 using a formula (enter the numbers in directly into the formula</a:t>
          </a:r>
          <a:r>
            <a:rPr lang="en-GB" sz="1200" b="1" i="0" baseline="0">
              <a:solidFill>
                <a:schemeClr val="dk1"/>
              </a:solidFill>
              <a:effectLst/>
              <a:latin typeface="Verdana" panose="020B0604030504040204" pitchFamily="34" charset="0"/>
              <a:ea typeface="Verdana" panose="020B0604030504040204" pitchFamily="34" charset="0"/>
              <a:cs typeface="+mn-cs"/>
            </a:rPr>
            <a:t> or </a:t>
          </a:r>
          <a:r>
            <a:rPr lang="en-GB" sz="1200" b="1" i="0">
              <a:solidFill>
                <a:schemeClr val="dk1"/>
              </a:solidFill>
              <a:effectLst/>
              <a:latin typeface="Verdana" panose="020B0604030504040204" pitchFamily="34" charset="0"/>
              <a:ea typeface="Verdana" panose="020B0604030504040204" pitchFamily="34" charset="0"/>
              <a:cs typeface="+mn-cs"/>
            </a:rPr>
            <a:t>use cell references)</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8467</xdr:colOff>
      <xdr:row>35</xdr:row>
      <xdr:rowOff>63499</xdr:rowOff>
    </xdr:from>
    <xdr:to>
      <xdr:col>26</xdr:col>
      <xdr:colOff>31749</xdr:colOff>
      <xdr:row>36</xdr:row>
      <xdr:rowOff>152398</xdr:rowOff>
    </xdr:to>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12800542" y="6464299"/>
          <a:ext cx="11081807" cy="269874"/>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2. Multiply the result of 2+3 by 5 (enter the numbers in directly into the formula</a:t>
          </a:r>
          <a:r>
            <a:rPr lang="en-GB" sz="1200" b="1" i="0" baseline="0">
              <a:solidFill>
                <a:schemeClr val="dk1"/>
              </a:solidFill>
              <a:effectLst/>
              <a:latin typeface="Verdana" panose="020B0604030504040204" pitchFamily="34" charset="0"/>
              <a:ea typeface="Verdana" panose="020B0604030504040204" pitchFamily="34" charset="0"/>
              <a:cs typeface="+mn-cs"/>
            </a:rPr>
            <a:t> or </a:t>
          </a:r>
          <a:r>
            <a:rPr lang="en-GB" sz="1200" b="1" i="0">
              <a:solidFill>
                <a:schemeClr val="dk1"/>
              </a:solidFill>
              <a:effectLst/>
              <a:latin typeface="Verdana" panose="020B0604030504040204" pitchFamily="34" charset="0"/>
              <a:ea typeface="Verdana" panose="020B0604030504040204" pitchFamily="34" charset="0"/>
              <a:cs typeface="+mn-cs"/>
            </a:rPr>
            <a:t>use cell references)</a:t>
          </a:r>
        </a:p>
      </xdr:txBody>
    </xdr:sp>
    <xdr:clientData/>
  </xdr:twoCellAnchor>
  <xdr:twoCellAnchor>
    <xdr:from>
      <xdr:col>13</xdr:col>
      <xdr:colOff>0</xdr:colOff>
      <xdr:row>51</xdr:row>
      <xdr:rowOff>31750</xdr:rowOff>
    </xdr:from>
    <xdr:to>
      <xdr:col>25</xdr:col>
      <xdr:colOff>1143001</xdr:colOff>
      <xdr:row>59</xdr:row>
      <xdr:rowOff>95248</xdr:rowOff>
    </xdr:to>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12792075" y="9442450"/>
          <a:ext cx="11049001" cy="15017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In the above examples, the numbers used (2,3,5) are “hard-coded” into the formula. Generally, unless a number will NEVER change (Exs. 24 hours in a day or 12 months in a year) you should avoid “hard-coding” numbers into formulas. Hard-coding makes your spreadsheets harder to review and more prone to errors.</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Instead, enter numbers into ranges of cells and reference those ranges in your formulas. To reference a range in a formula, simply type the column letter followed by the row number (Exs. A1, or B4) or by using the arrow keys to navigate to the cells while in Cell Enter Mode. Note: This tutorial does not support the use of the keyboard to select cells. You will need to manually enter all cell references.</a:t>
          </a:r>
        </a:p>
      </xdr:txBody>
    </xdr:sp>
    <xdr:clientData/>
  </xdr:twoCellAnchor>
  <xdr:twoCellAnchor>
    <xdr:from>
      <xdr:col>13</xdr:col>
      <xdr:colOff>10582</xdr:colOff>
      <xdr:row>60</xdr:row>
      <xdr:rowOff>21166</xdr:rowOff>
    </xdr:from>
    <xdr:to>
      <xdr:col>26</xdr:col>
      <xdr:colOff>33864</xdr:colOff>
      <xdr:row>61</xdr:row>
      <xdr:rowOff>101600</xdr:rowOff>
    </xdr:to>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12802657" y="11051116"/>
          <a:ext cx="11081807" cy="261409"/>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3. Calculate 22 divided by 33 using only cell references</a:t>
          </a:r>
        </a:p>
      </xdr:txBody>
    </xdr:sp>
    <xdr:clientData/>
  </xdr:twoCellAnchor>
  <xdr:twoCellAnchor>
    <xdr:from>
      <xdr:col>12</xdr:col>
      <xdr:colOff>31750</xdr:colOff>
      <xdr:row>76</xdr:row>
      <xdr:rowOff>52915</xdr:rowOff>
    </xdr:from>
    <xdr:to>
      <xdr:col>26</xdr:col>
      <xdr:colOff>0</xdr:colOff>
      <xdr:row>78</xdr:row>
      <xdr:rowOff>52918</xdr:rowOff>
    </xdr:to>
    <xdr:sp macro="" textlink="">
      <xdr:nvSpPr>
        <xdr:cNvPr id="36" name="TextBox 35">
          <a:extLst>
            <a:ext uri="{FF2B5EF4-FFF2-40B4-BE49-F238E27FC236}">
              <a16:creationId xmlns:a16="http://schemas.microsoft.com/office/drawing/2014/main" id="{00000000-0008-0000-0100-000024000000}"/>
            </a:ext>
          </a:extLst>
        </xdr:cNvPr>
        <xdr:cNvSpPr txBox="1"/>
      </xdr:nvSpPr>
      <xdr:spPr>
        <a:xfrm>
          <a:off x="12738100" y="14073715"/>
          <a:ext cx="11112500" cy="3619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Often you will create a formula, and copy it to a range of cells. When you copy a formula, the cell references move proportionally:</a:t>
          </a:r>
        </a:p>
      </xdr:txBody>
    </xdr:sp>
    <xdr:clientData/>
  </xdr:twoCellAnchor>
  <xdr:twoCellAnchor>
    <xdr:from>
      <xdr:col>12</xdr:col>
      <xdr:colOff>74083</xdr:colOff>
      <xdr:row>78</xdr:row>
      <xdr:rowOff>169334</xdr:rowOff>
    </xdr:from>
    <xdr:to>
      <xdr:col>18</xdr:col>
      <xdr:colOff>148167</xdr:colOff>
      <xdr:row>87</xdr:row>
      <xdr:rowOff>169334</xdr:rowOff>
    </xdr:to>
    <xdr:pic>
      <xdr:nvPicPr>
        <xdr:cNvPr id="37" name="Picture 36">
          <a:extLst>
            <a:ext uri="{FF2B5EF4-FFF2-40B4-BE49-F238E27FC236}">
              <a16:creationId xmlns:a16="http://schemas.microsoft.com/office/drawing/2014/main" id="{00000000-0008-0000-0100-000025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2780433" y="14552084"/>
          <a:ext cx="4198409" cy="1628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46566</xdr:colOff>
      <xdr:row>88</xdr:row>
      <xdr:rowOff>137582</xdr:rowOff>
    </xdr:from>
    <xdr:to>
      <xdr:col>26</xdr:col>
      <xdr:colOff>10583</xdr:colOff>
      <xdr:row>94</xdr:row>
      <xdr:rowOff>21165</xdr:rowOff>
    </xdr:to>
    <xdr:sp macro="" textlink="">
      <xdr:nvSpPr>
        <xdr:cNvPr id="38" name="TextBox 37">
          <a:extLst>
            <a:ext uri="{FF2B5EF4-FFF2-40B4-BE49-F238E27FC236}">
              <a16:creationId xmlns:a16="http://schemas.microsoft.com/office/drawing/2014/main" id="{00000000-0008-0000-0100-000026000000}"/>
            </a:ext>
          </a:extLst>
        </xdr:cNvPr>
        <xdr:cNvSpPr txBox="1"/>
      </xdr:nvSpPr>
      <xdr:spPr>
        <a:xfrm>
          <a:off x="12838641" y="16330082"/>
          <a:ext cx="11022542" cy="9694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In other words, if you copy a formula down one row, the formula row reference(s) will move down one row as well.</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You can lock cell references so that the cell references remain the same when copying &amp; pasting. You can actually lock (or unlock) row and column references separately. To do this, add a $ sign in front of the row or column reference that you want to lock. Examples:</a:t>
          </a:r>
        </a:p>
      </xdr:txBody>
    </xdr:sp>
    <xdr:clientData/>
  </xdr:twoCellAnchor>
  <xdr:twoCellAnchor>
    <xdr:from>
      <xdr:col>13</xdr:col>
      <xdr:colOff>42332</xdr:colOff>
      <xdr:row>94</xdr:row>
      <xdr:rowOff>1</xdr:rowOff>
    </xdr:from>
    <xdr:to>
      <xdr:col>21</xdr:col>
      <xdr:colOff>488886</xdr:colOff>
      <xdr:row>104</xdr:row>
      <xdr:rowOff>58468</xdr:rowOff>
    </xdr:to>
    <xdr:pic>
      <xdr:nvPicPr>
        <xdr:cNvPr id="39" name="Pictur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22"/>
        <a:stretch>
          <a:fillRect/>
        </a:stretch>
      </xdr:blipFill>
      <xdr:spPr>
        <a:xfrm>
          <a:off x="12834407" y="17278351"/>
          <a:ext cx="6999754" cy="1868217"/>
        </a:xfrm>
        <a:prstGeom prst="rect">
          <a:avLst/>
        </a:prstGeom>
      </xdr:spPr>
    </xdr:pic>
    <xdr:clientData/>
  </xdr:twoCellAnchor>
  <xdr:twoCellAnchor>
    <xdr:from>
      <xdr:col>13</xdr:col>
      <xdr:colOff>42333</xdr:colOff>
      <xdr:row>105</xdr:row>
      <xdr:rowOff>10583</xdr:rowOff>
    </xdr:from>
    <xdr:to>
      <xdr:col>26</xdr:col>
      <xdr:colOff>6350</xdr:colOff>
      <xdr:row>108</xdr:row>
      <xdr:rowOff>148167</xdr:rowOff>
    </xdr:to>
    <xdr:sp macro="" textlink="">
      <xdr:nvSpPr>
        <xdr:cNvPr id="40" name="TextBox 39">
          <a:extLst>
            <a:ext uri="{FF2B5EF4-FFF2-40B4-BE49-F238E27FC236}">
              <a16:creationId xmlns:a16="http://schemas.microsoft.com/office/drawing/2014/main" id="{00000000-0008-0000-0100-000028000000}"/>
            </a:ext>
          </a:extLst>
        </xdr:cNvPr>
        <xdr:cNvSpPr txBox="1"/>
      </xdr:nvSpPr>
      <xdr:spPr>
        <a:xfrm>
          <a:off x="12834408" y="19279658"/>
          <a:ext cx="11022542" cy="68050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Instead of typing the $ sign, you can use the F4 key (PC) or ⌘ + T (MAC) to cycle through the various combinations of locked and unlocked cell references. Note: these shortcuts will not work in this tutorial, instead you will need to type $ signs manually, but only do so if you are explicitly instructed.</a:t>
          </a:r>
        </a:p>
      </xdr:txBody>
    </xdr:sp>
    <xdr:clientData/>
  </xdr:twoCellAnchor>
  <xdr:twoCellAnchor>
    <xdr:from>
      <xdr:col>13</xdr:col>
      <xdr:colOff>10583</xdr:colOff>
      <xdr:row>110</xdr:row>
      <xdr:rowOff>10583</xdr:rowOff>
    </xdr:from>
    <xdr:to>
      <xdr:col>26</xdr:col>
      <xdr:colOff>33865</xdr:colOff>
      <xdr:row>111</xdr:row>
      <xdr:rowOff>91018</xdr:rowOff>
    </xdr:to>
    <xdr:sp macro="" textlink="">
      <xdr:nvSpPr>
        <xdr:cNvPr id="41" name="TextBox 40">
          <a:extLst>
            <a:ext uri="{FF2B5EF4-FFF2-40B4-BE49-F238E27FC236}">
              <a16:creationId xmlns:a16="http://schemas.microsoft.com/office/drawing/2014/main" id="{00000000-0008-0000-0100-000029000000}"/>
            </a:ext>
          </a:extLst>
        </xdr:cNvPr>
        <xdr:cNvSpPr txBox="1"/>
      </xdr:nvSpPr>
      <xdr:spPr>
        <a:xfrm>
          <a:off x="12802658" y="20184533"/>
          <a:ext cx="11081807" cy="261410"/>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4. Set cell R121 equal to R118, locking the row reference, while leaving the column reference unlocked.</a:t>
          </a:r>
        </a:p>
      </xdr:txBody>
    </xdr:sp>
    <xdr:clientData/>
  </xdr:twoCellAnchor>
  <xdr:twoCellAnchor>
    <xdr:from>
      <xdr:col>13</xdr:col>
      <xdr:colOff>21168</xdr:colOff>
      <xdr:row>126</xdr:row>
      <xdr:rowOff>137584</xdr:rowOff>
    </xdr:from>
    <xdr:to>
      <xdr:col>14</xdr:col>
      <xdr:colOff>459827</xdr:colOff>
      <xdr:row>128</xdr:row>
      <xdr:rowOff>101601</xdr:rowOff>
    </xdr:to>
    <xdr:sp macro="" textlink="">
      <xdr:nvSpPr>
        <xdr:cNvPr id="42" name="TextBox 41">
          <a:extLst>
            <a:ext uri="{FF2B5EF4-FFF2-40B4-BE49-F238E27FC236}">
              <a16:creationId xmlns:a16="http://schemas.microsoft.com/office/drawing/2014/main" id="{00000000-0008-0000-0100-00002A000000}"/>
            </a:ext>
          </a:extLst>
        </xdr:cNvPr>
        <xdr:cNvSpPr txBox="1"/>
      </xdr:nvSpPr>
      <xdr:spPr>
        <a:xfrm>
          <a:off x="12813243" y="23292859"/>
          <a:ext cx="1276859" cy="3259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i="0">
              <a:solidFill>
                <a:schemeClr val="dk1"/>
              </a:solidFill>
              <a:effectLst/>
              <a:latin typeface="Verdana" panose="020B0604030504040204" pitchFamily="34" charset="0"/>
              <a:ea typeface="Verdana" panose="020B0604030504040204" pitchFamily="34" charset="0"/>
              <a:cs typeface="+mn-cs"/>
            </a:rPr>
            <a:t>Ranges</a:t>
          </a:r>
        </a:p>
      </xdr:txBody>
    </xdr:sp>
    <xdr:clientData/>
  </xdr:twoCellAnchor>
  <xdr:twoCellAnchor>
    <xdr:from>
      <xdr:col>13</xdr:col>
      <xdr:colOff>21166</xdr:colOff>
      <xdr:row>129</xdr:row>
      <xdr:rowOff>1</xdr:rowOff>
    </xdr:from>
    <xdr:to>
      <xdr:col>25</xdr:col>
      <xdr:colOff>821267</xdr:colOff>
      <xdr:row>130</xdr:row>
      <xdr:rowOff>74083</xdr:rowOff>
    </xdr:to>
    <xdr:sp macro="" textlink="">
      <xdr:nvSpPr>
        <xdr:cNvPr id="43" name="TextBox 42">
          <a:extLst>
            <a:ext uri="{FF2B5EF4-FFF2-40B4-BE49-F238E27FC236}">
              <a16:creationId xmlns:a16="http://schemas.microsoft.com/office/drawing/2014/main" id="{00000000-0008-0000-0100-00002B000000}"/>
            </a:ext>
          </a:extLst>
        </xdr:cNvPr>
        <xdr:cNvSpPr txBox="1"/>
      </xdr:nvSpPr>
      <xdr:spPr>
        <a:xfrm>
          <a:off x="12813241" y="23698201"/>
          <a:ext cx="10706101" cy="2550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Many Excel Functions require the use of ranges of cells. Ranges of cells are entered as followed:</a:t>
          </a:r>
        </a:p>
      </xdr:txBody>
    </xdr:sp>
    <xdr:clientData/>
  </xdr:twoCellAnchor>
  <xdr:twoCellAnchor>
    <xdr:from>
      <xdr:col>13</xdr:col>
      <xdr:colOff>31750</xdr:colOff>
      <xdr:row>130</xdr:row>
      <xdr:rowOff>169333</xdr:rowOff>
    </xdr:from>
    <xdr:to>
      <xdr:col>13</xdr:col>
      <xdr:colOff>709083</xdr:colOff>
      <xdr:row>132</xdr:row>
      <xdr:rowOff>74083</xdr:rowOff>
    </xdr:to>
    <xdr:sp macro="" textlink="">
      <xdr:nvSpPr>
        <xdr:cNvPr id="44" name="Rectangle: Rounded Corners 43">
          <a:extLst>
            <a:ext uri="{FF2B5EF4-FFF2-40B4-BE49-F238E27FC236}">
              <a16:creationId xmlns:a16="http://schemas.microsoft.com/office/drawing/2014/main" id="{00000000-0008-0000-0100-00002C000000}"/>
            </a:ext>
          </a:extLst>
        </xdr:cNvPr>
        <xdr:cNvSpPr/>
      </xdr:nvSpPr>
      <xdr:spPr>
        <a:xfrm>
          <a:off x="12823825" y="24048508"/>
          <a:ext cx="677333" cy="266700"/>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latin typeface="Verdana" panose="020B0604030504040204" pitchFamily="34" charset="0"/>
              <a:ea typeface="Verdana" panose="020B0604030504040204" pitchFamily="34" charset="0"/>
            </a:rPr>
            <a:t>A1:A4</a:t>
          </a:r>
        </a:p>
      </xdr:txBody>
    </xdr:sp>
    <xdr:clientData/>
  </xdr:twoCellAnchor>
  <xdr:twoCellAnchor>
    <xdr:from>
      <xdr:col>13</xdr:col>
      <xdr:colOff>46566</xdr:colOff>
      <xdr:row>132</xdr:row>
      <xdr:rowOff>173568</xdr:rowOff>
    </xdr:from>
    <xdr:to>
      <xdr:col>26</xdr:col>
      <xdr:colOff>10583</xdr:colOff>
      <xdr:row>135</xdr:row>
      <xdr:rowOff>148167</xdr:rowOff>
    </xdr:to>
    <xdr:sp macro="" textlink="">
      <xdr:nvSpPr>
        <xdr:cNvPr id="45" name="TextBox 44">
          <a:extLst>
            <a:ext uri="{FF2B5EF4-FFF2-40B4-BE49-F238E27FC236}">
              <a16:creationId xmlns:a16="http://schemas.microsoft.com/office/drawing/2014/main" id="{00000000-0008-0000-0100-00002D000000}"/>
            </a:ext>
          </a:extLst>
        </xdr:cNvPr>
        <xdr:cNvSpPr txBox="1"/>
      </xdr:nvSpPr>
      <xdr:spPr>
        <a:xfrm>
          <a:off x="12838641" y="24414693"/>
          <a:ext cx="11022542" cy="5175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Enter the upper-left cell followed by a colon (:) and then the bottom-right cell. If you select your range using the keyboard, Excel will automatically enter the appropriate range for you.</a:t>
          </a:r>
        </a:p>
      </xdr:txBody>
    </xdr:sp>
    <xdr:clientData/>
  </xdr:twoCellAnchor>
  <xdr:twoCellAnchor>
    <xdr:from>
      <xdr:col>13</xdr:col>
      <xdr:colOff>0</xdr:colOff>
      <xdr:row>136</xdr:row>
      <xdr:rowOff>52916</xdr:rowOff>
    </xdr:from>
    <xdr:to>
      <xdr:col>26</xdr:col>
      <xdr:colOff>23282</xdr:colOff>
      <xdr:row>137</xdr:row>
      <xdr:rowOff>133350</xdr:rowOff>
    </xdr:to>
    <xdr:sp macro="" textlink="">
      <xdr:nvSpPr>
        <xdr:cNvPr id="46" name="TextBox 45">
          <a:extLst>
            <a:ext uri="{FF2B5EF4-FFF2-40B4-BE49-F238E27FC236}">
              <a16:creationId xmlns:a16="http://schemas.microsoft.com/office/drawing/2014/main" id="{00000000-0008-0000-0100-00002E000000}"/>
            </a:ext>
          </a:extLst>
        </xdr:cNvPr>
        <xdr:cNvSpPr txBox="1"/>
      </xdr:nvSpPr>
      <xdr:spPr>
        <a:xfrm>
          <a:off x="12792075" y="25017941"/>
          <a:ext cx="11081807" cy="261409"/>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5. Type a range starting with</a:t>
          </a:r>
          <a:r>
            <a:rPr lang="en-GB" sz="1200" b="1" i="0" baseline="0">
              <a:solidFill>
                <a:schemeClr val="dk1"/>
              </a:solidFill>
              <a:effectLst/>
              <a:latin typeface="Verdana" panose="020B0604030504040204" pitchFamily="34" charset="0"/>
              <a:ea typeface="Verdana" panose="020B0604030504040204" pitchFamily="34" charset="0"/>
              <a:cs typeface="+mn-cs"/>
            </a:rPr>
            <a:t> Q142</a:t>
          </a:r>
          <a:r>
            <a:rPr lang="en-GB" sz="1200" b="1" i="0">
              <a:solidFill>
                <a:schemeClr val="dk1"/>
              </a:solidFill>
              <a:effectLst/>
              <a:latin typeface="Verdana" panose="020B0604030504040204" pitchFamily="34" charset="0"/>
              <a:ea typeface="Verdana" panose="020B0604030504040204" pitchFamily="34" charset="0"/>
              <a:cs typeface="+mn-cs"/>
            </a:rPr>
            <a:t> and ending with R143 in cell W150 (keeping</a:t>
          </a:r>
          <a:r>
            <a:rPr lang="en-GB" sz="1200" b="1" i="0" baseline="0">
              <a:solidFill>
                <a:schemeClr val="dk1"/>
              </a:solidFill>
              <a:effectLst/>
              <a:latin typeface="Verdana" panose="020B0604030504040204" pitchFamily="34" charset="0"/>
              <a:ea typeface="Verdana" panose="020B0604030504040204" pitchFamily="34" charset="0"/>
              <a:cs typeface="+mn-cs"/>
            </a:rPr>
            <a:t> row &amp; column reference unlocked)</a:t>
          </a:r>
        </a:p>
      </xdr:txBody>
    </xdr:sp>
    <xdr:clientData/>
  </xdr:twoCellAnchor>
  <xdr:twoCellAnchor>
    <xdr:from>
      <xdr:col>13</xdr:col>
      <xdr:colOff>7255</xdr:colOff>
      <xdr:row>152</xdr:row>
      <xdr:rowOff>34428</xdr:rowOff>
    </xdr:from>
    <xdr:to>
      <xdr:col>14</xdr:col>
      <xdr:colOff>394137</xdr:colOff>
      <xdr:row>153</xdr:row>
      <xdr:rowOff>178362</xdr:rowOff>
    </xdr:to>
    <xdr:sp macro="" textlink="">
      <xdr:nvSpPr>
        <xdr:cNvPr id="47" name="TextBox 46">
          <a:extLst>
            <a:ext uri="{FF2B5EF4-FFF2-40B4-BE49-F238E27FC236}">
              <a16:creationId xmlns:a16="http://schemas.microsoft.com/office/drawing/2014/main" id="{00000000-0008-0000-0100-00002F000000}"/>
            </a:ext>
          </a:extLst>
        </xdr:cNvPr>
        <xdr:cNvSpPr txBox="1"/>
      </xdr:nvSpPr>
      <xdr:spPr>
        <a:xfrm>
          <a:off x="12799330" y="27999828"/>
          <a:ext cx="1225082" cy="32490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i="0">
              <a:solidFill>
                <a:schemeClr val="dk1"/>
              </a:solidFill>
              <a:effectLst/>
              <a:latin typeface="Verdana" panose="020B0604030504040204" pitchFamily="34" charset="0"/>
              <a:ea typeface="Verdana" panose="020B0604030504040204" pitchFamily="34" charset="0"/>
              <a:cs typeface="+mn-cs"/>
            </a:rPr>
            <a:t>Text</a:t>
          </a:r>
        </a:p>
      </xdr:txBody>
    </xdr:sp>
    <xdr:clientData/>
  </xdr:twoCellAnchor>
  <xdr:twoCellAnchor>
    <xdr:from>
      <xdr:col>13</xdr:col>
      <xdr:colOff>21166</xdr:colOff>
      <xdr:row>153</xdr:row>
      <xdr:rowOff>169334</xdr:rowOff>
    </xdr:from>
    <xdr:to>
      <xdr:col>25</xdr:col>
      <xdr:colOff>821267</xdr:colOff>
      <xdr:row>156</xdr:row>
      <xdr:rowOff>143933</xdr:rowOff>
    </xdr:to>
    <xdr:sp macro="" textlink="">
      <xdr:nvSpPr>
        <xdr:cNvPr id="48" name="TextBox 47">
          <a:extLst>
            <a:ext uri="{FF2B5EF4-FFF2-40B4-BE49-F238E27FC236}">
              <a16:creationId xmlns:a16="http://schemas.microsoft.com/office/drawing/2014/main" id="{00000000-0008-0000-0100-000030000000}"/>
            </a:ext>
          </a:extLst>
        </xdr:cNvPr>
        <xdr:cNvSpPr txBox="1"/>
      </xdr:nvSpPr>
      <xdr:spPr>
        <a:xfrm>
          <a:off x="12813241" y="28315709"/>
          <a:ext cx="10706101" cy="5175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You might be surprised to learn that you can also enter text with Excel formulas. Whenever you enter text into a formula, you must surround the text with quotations (“)</a:t>
          </a:r>
        </a:p>
      </xdr:txBody>
    </xdr:sp>
    <xdr:clientData/>
  </xdr:twoCellAnchor>
  <xdr:twoCellAnchor>
    <xdr:from>
      <xdr:col>13</xdr:col>
      <xdr:colOff>21167</xdr:colOff>
      <xdr:row>156</xdr:row>
      <xdr:rowOff>158750</xdr:rowOff>
    </xdr:from>
    <xdr:to>
      <xdr:col>14</xdr:col>
      <xdr:colOff>0</xdr:colOff>
      <xdr:row>158</xdr:row>
      <xdr:rowOff>63500</xdr:rowOff>
    </xdr:to>
    <xdr:sp macro="" textlink="">
      <xdr:nvSpPr>
        <xdr:cNvPr id="49" name="Rectangle: Rounded Corners 48">
          <a:extLst>
            <a:ext uri="{FF2B5EF4-FFF2-40B4-BE49-F238E27FC236}">
              <a16:creationId xmlns:a16="http://schemas.microsoft.com/office/drawing/2014/main" id="{00000000-0008-0000-0100-000031000000}"/>
            </a:ext>
          </a:extLst>
        </xdr:cNvPr>
        <xdr:cNvSpPr/>
      </xdr:nvSpPr>
      <xdr:spPr>
        <a:xfrm>
          <a:off x="12813242" y="28848050"/>
          <a:ext cx="817033" cy="266700"/>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latin typeface="Verdana" panose="020B0604030504040204" pitchFamily="34" charset="0"/>
              <a:ea typeface="Verdana" panose="020B0604030504040204" pitchFamily="34" charset="0"/>
            </a:rPr>
            <a:t>="text"</a:t>
          </a:r>
        </a:p>
      </xdr:txBody>
    </xdr:sp>
    <xdr:clientData/>
  </xdr:twoCellAnchor>
  <xdr:twoCellAnchor>
    <xdr:from>
      <xdr:col>13</xdr:col>
      <xdr:colOff>10583</xdr:colOff>
      <xdr:row>161</xdr:row>
      <xdr:rowOff>74084</xdr:rowOff>
    </xdr:from>
    <xdr:to>
      <xdr:col>26</xdr:col>
      <xdr:colOff>33865</xdr:colOff>
      <xdr:row>162</xdr:row>
      <xdr:rowOff>154519</xdr:rowOff>
    </xdr:to>
    <xdr:sp macro="" textlink="">
      <xdr:nvSpPr>
        <xdr:cNvPr id="50" name="TextBox 49">
          <a:extLst>
            <a:ext uri="{FF2B5EF4-FFF2-40B4-BE49-F238E27FC236}">
              <a16:creationId xmlns:a16="http://schemas.microsoft.com/office/drawing/2014/main" id="{00000000-0008-0000-0100-000032000000}"/>
            </a:ext>
          </a:extLst>
        </xdr:cNvPr>
        <xdr:cNvSpPr txBox="1"/>
      </xdr:nvSpPr>
      <xdr:spPr>
        <a:xfrm>
          <a:off x="12802658" y="29668259"/>
          <a:ext cx="11081807" cy="261410"/>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6. Enter "THIS</a:t>
          </a:r>
          <a:r>
            <a:rPr lang="en-GB" sz="1200" b="1" i="0" baseline="0">
              <a:solidFill>
                <a:schemeClr val="dk1"/>
              </a:solidFill>
              <a:effectLst/>
              <a:latin typeface="Verdana" panose="020B0604030504040204" pitchFamily="34" charset="0"/>
              <a:ea typeface="Verdana" panose="020B0604030504040204" pitchFamily="34" charset="0"/>
              <a:cs typeface="+mn-cs"/>
            </a:rPr>
            <a:t> IS TEXT</a:t>
          </a:r>
          <a:r>
            <a:rPr lang="en-GB" sz="1200" b="1" i="0">
              <a:solidFill>
                <a:schemeClr val="dk1"/>
              </a:solidFill>
              <a:effectLst/>
              <a:latin typeface="Verdana" panose="020B0604030504040204" pitchFamily="34" charset="0"/>
              <a:ea typeface="Verdana" panose="020B0604030504040204" pitchFamily="34" charset="0"/>
              <a:cs typeface="+mn-cs"/>
            </a:rPr>
            <a:t>" into a S172 using a formula.</a:t>
          </a:r>
        </a:p>
      </xdr:txBody>
    </xdr:sp>
    <xdr:clientData/>
  </xdr:twoCellAnchor>
  <xdr:twoCellAnchor>
    <xdr:from>
      <xdr:col>13</xdr:col>
      <xdr:colOff>25400</xdr:colOff>
      <xdr:row>158</xdr:row>
      <xdr:rowOff>110069</xdr:rowOff>
    </xdr:from>
    <xdr:to>
      <xdr:col>25</xdr:col>
      <xdr:colOff>825501</xdr:colOff>
      <xdr:row>160</xdr:row>
      <xdr:rowOff>52916</xdr:rowOff>
    </xdr:to>
    <xdr:sp macro="" textlink="">
      <xdr:nvSpPr>
        <xdr:cNvPr id="51" name="TextBox 50">
          <a:extLst>
            <a:ext uri="{FF2B5EF4-FFF2-40B4-BE49-F238E27FC236}">
              <a16:creationId xmlns:a16="http://schemas.microsoft.com/office/drawing/2014/main" id="{00000000-0008-0000-0100-000033000000}"/>
            </a:ext>
          </a:extLst>
        </xdr:cNvPr>
        <xdr:cNvSpPr txBox="1"/>
      </xdr:nvSpPr>
      <xdr:spPr>
        <a:xfrm>
          <a:off x="12817475" y="29161319"/>
          <a:ext cx="10706101" cy="30479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This is considered a “string” of text.</a:t>
          </a:r>
        </a:p>
      </xdr:txBody>
    </xdr:sp>
    <xdr:clientData/>
  </xdr:twoCellAnchor>
  <xdr:twoCellAnchor>
    <xdr:from>
      <xdr:col>13</xdr:col>
      <xdr:colOff>1840</xdr:colOff>
      <xdr:row>177</xdr:row>
      <xdr:rowOff>51765</xdr:rowOff>
    </xdr:from>
    <xdr:to>
      <xdr:col>15</xdr:col>
      <xdr:colOff>372242</xdr:colOff>
      <xdr:row>178</xdr:row>
      <xdr:rowOff>163949</xdr:rowOff>
    </xdr:to>
    <xdr:sp macro="" textlink="">
      <xdr:nvSpPr>
        <xdr:cNvPr id="52" name="TextBox 51">
          <a:extLst>
            <a:ext uri="{FF2B5EF4-FFF2-40B4-BE49-F238E27FC236}">
              <a16:creationId xmlns:a16="http://schemas.microsoft.com/office/drawing/2014/main" id="{00000000-0008-0000-0100-000034000000}"/>
            </a:ext>
          </a:extLst>
        </xdr:cNvPr>
        <xdr:cNvSpPr txBox="1"/>
      </xdr:nvSpPr>
      <xdr:spPr>
        <a:xfrm>
          <a:off x="12793915" y="32646315"/>
          <a:ext cx="2256352" cy="29315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i="0">
              <a:solidFill>
                <a:schemeClr val="dk1"/>
              </a:solidFill>
              <a:effectLst/>
              <a:latin typeface="Verdana" panose="020B0604030504040204" pitchFamily="34" charset="0"/>
              <a:ea typeface="Verdana" panose="020B0604030504040204" pitchFamily="34" charset="0"/>
              <a:cs typeface="+mn-cs"/>
            </a:rPr>
            <a:t>Name Ranges</a:t>
          </a:r>
        </a:p>
      </xdr:txBody>
    </xdr:sp>
    <xdr:clientData/>
  </xdr:twoCellAnchor>
  <xdr:twoCellAnchor>
    <xdr:from>
      <xdr:col>13</xdr:col>
      <xdr:colOff>21166</xdr:colOff>
      <xdr:row>179</xdr:row>
      <xdr:rowOff>10584</xdr:rowOff>
    </xdr:from>
    <xdr:to>
      <xdr:col>25</xdr:col>
      <xdr:colOff>821267</xdr:colOff>
      <xdr:row>186</xdr:row>
      <xdr:rowOff>31750</xdr:rowOff>
    </xdr:to>
    <xdr:sp macro="" textlink="">
      <xdr:nvSpPr>
        <xdr:cNvPr id="53" name="TextBox 52">
          <a:extLst>
            <a:ext uri="{FF2B5EF4-FFF2-40B4-BE49-F238E27FC236}">
              <a16:creationId xmlns:a16="http://schemas.microsoft.com/office/drawing/2014/main" id="{00000000-0008-0000-0100-000035000000}"/>
            </a:ext>
          </a:extLst>
        </xdr:cNvPr>
        <xdr:cNvSpPr txBox="1"/>
      </xdr:nvSpPr>
      <xdr:spPr>
        <a:xfrm>
          <a:off x="12813241" y="32967084"/>
          <a:ext cx="10706101" cy="128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So far we have taught you to reference cells by their row number and column letter, called A1-style cell referencing. Instead, you can name a cell or range of cells and reference the cell or range of cells by using that name. In large, complex spreadsheets you must make use of Named Ranges to make your spreadsheets easier to follow. Named Ranges make your spreadsheets easier to review and reduces errors.</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To create a Named Range, select a group of cells, and type your desired name into the Name Range Box and click Enter:</a:t>
          </a:r>
        </a:p>
      </xdr:txBody>
    </xdr:sp>
    <xdr:clientData/>
  </xdr:twoCellAnchor>
  <xdr:twoCellAnchor>
    <xdr:from>
      <xdr:col>13</xdr:col>
      <xdr:colOff>10583</xdr:colOff>
      <xdr:row>191</xdr:row>
      <xdr:rowOff>52916</xdr:rowOff>
    </xdr:from>
    <xdr:to>
      <xdr:col>26</xdr:col>
      <xdr:colOff>33865</xdr:colOff>
      <xdr:row>192</xdr:row>
      <xdr:rowOff>133350</xdr:rowOff>
    </xdr:to>
    <xdr:sp macro="" textlink="">
      <xdr:nvSpPr>
        <xdr:cNvPr id="54" name="TextBox 53">
          <a:extLst>
            <a:ext uri="{FF2B5EF4-FFF2-40B4-BE49-F238E27FC236}">
              <a16:creationId xmlns:a16="http://schemas.microsoft.com/office/drawing/2014/main" id="{00000000-0008-0000-0100-000036000000}"/>
            </a:ext>
          </a:extLst>
        </xdr:cNvPr>
        <xdr:cNvSpPr txBox="1"/>
      </xdr:nvSpPr>
      <xdr:spPr>
        <a:xfrm>
          <a:off x="12802658" y="35181116"/>
          <a:ext cx="11081807" cy="261409"/>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7. Set cell R201 equal to Named Range "testrange"</a:t>
          </a:r>
        </a:p>
      </xdr:txBody>
    </xdr:sp>
    <xdr:clientData/>
  </xdr:twoCellAnchor>
  <xdr:twoCellAnchor>
    <xdr:from>
      <xdr:col>12</xdr:col>
      <xdr:colOff>74083</xdr:colOff>
      <xdr:row>207</xdr:row>
      <xdr:rowOff>84663</xdr:rowOff>
    </xdr:from>
    <xdr:to>
      <xdr:col>25</xdr:col>
      <xdr:colOff>1090083</xdr:colOff>
      <xdr:row>210</xdr:row>
      <xdr:rowOff>31747</xdr:rowOff>
    </xdr:to>
    <xdr:sp macro="" textlink="">
      <xdr:nvSpPr>
        <xdr:cNvPr id="55" name="TextBox 54">
          <a:extLst>
            <a:ext uri="{FF2B5EF4-FFF2-40B4-BE49-F238E27FC236}">
              <a16:creationId xmlns:a16="http://schemas.microsoft.com/office/drawing/2014/main" id="{00000000-0008-0000-0100-000037000000}"/>
            </a:ext>
          </a:extLst>
        </xdr:cNvPr>
        <xdr:cNvSpPr txBox="1"/>
      </xdr:nvSpPr>
      <xdr:spPr>
        <a:xfrm>
          <a:off x="12780433" y="38203713"/>
          <a:ext cx="11007725" cy="49000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We cover cell references in more detail here, including R1C1-style (where you can use column numbers instead of letters to refer to a cell), external references, circular references, 3d (ranges spanning more than one sheet), and more.</a:t>
          </a:r>
        </a:p>
      </xdr:txBody>
    </xdr:sp>
    <xdr:clientData/>
  </xdr:twoCellAnchor>
  <xdr:twoCellAnchor>
    <xdr:from>
      <xdr:col>13</xdr:col>
      <xdr:colOff>0</xdr:colOff>
      <xdr:row>211</xdr:row>
      <xdr:rowOff>0</xdr:rowOff>
    </xdr:from>
    <xdr:to>
      <xdr:col>19</xdr:col>
      <xdr:colOff>317500</xdr:colOff>
      <xdr:row>212</xdr:row>
      <xdr:rowOff>143934</xdr:rowOff>
    </xdr:to>
    <xdr:sp macro="" textlink="">
      <xdr:nvSpPr>
        <xdr:cNvPr id="56" name="TextBox 55">
          <a:extLst>
            <a:ext uri="{FF2B5EF4-FFF2-40B4-BE49-F238E27FC236}">
              <a16:creationId xmlns:a16="http://schemas.microsoft.com/office/drawing/2014/main" id="{00000000-0008-0000-0100-000038000000}"/>
            </a:ext>
          </a:extLst>
        </xdr:cNvPr>
        <xdr:cNvSpPr txBox="1"/>
      </xdr:nvSpPr>
      <xdr:spPr>
        <a:xfrm>
          <a:off x="12792075" y="38842950"/>
          <a:ext cx="5194300" cy="32490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i="0">
              <a:solidFill>
                <a:schemeClr val="dk1"/>
              </a:solidFill>
              <a:effectLst/>
              <a:latin typeface="Verdana" panose="020B0604030504040204" pitchFamily="34" charset="0"/>
              <a:ea typeface="Verdana" panose="020B0604030504040204" pitchFamily="34" charset="0"/>
              <a:cs typeface="+mn-cs"/>
            </a:rPr>
            <a:t>Excel Formulas - Keyboard Shortcuts</a:t>
          </a:r>
        </a:p>
      </xdr:txBody>
    </xdr:sp>
    <xdr:clientData/>
  </xdr:twoCellAnchor>
  <xdr:twoCellAnchor>
    <xdr:from>
      <xdr:col>13</xdr:col>
      <xdr:colOff>42333</xdr:colOff>
      <xdr:row>213</xdr:row>
      <xdr:rowOff>52916</xdr:rowOff>
    </xdr:from>
    <xdr:to>
      <xdr:col>26</xdr:col>
      <xdr:colOff>6350</xdr:colOff>
      <xdr:row>222</xdr:row>
      <xdr:rowOff>95250</xdr:rowOff>
    </xdr:to>
    <xdr:sp macro="" textlink="">
      <xdr:nvSpPr>
        <xdr:cNvPr id="57" name="TextBox 56">
          <a:extLst>
            <a:ext uri="{FF2B5EF4-FFF2-40B4-BE49-F238E27FC236}">
              <a16:creationId xmlns:a16="http://schemas.microsoft.com/office/drawing/2014/main" id="{00000000-0008-0000-0100-000039000000}"/>
            </a:ext>
          </a:extLst>
        </xdr:cNvPr>
        <xdr:cNvSpPr txBox="1"/>
      </xdr:nvSpPr>
      <xdr:spPr>
        <a:xfrm>
          <a:off x="12834408" y="39257816"/>
          <a:ext cx="11022542" cy="167110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To master Excel, you must become proficient with using the keyboard. In this section we will cover keyboard commands for Excel formulas.. We also recommend that you try out our interactive keyboard shortcut app, specifically the section on formulas.</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To enter something into a cell, you simply navigate to it and start typing. However, what if you want to edit the cell instead of overriding the existing content? Press F2 (PC) or ^ + U.F2 allows you to enter Cell Edit Mode and edit the active cell.</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Once in Cell Edit Mode, you can use the Arrow Keys to navigate within the formula and more:</a:t>
          </a:r>
        </a:p>
      </xdr:txBody>
    </xdr:sp>
    <xdr:clientData/>
  </xdr:twoCellAnchor>
  <xdr:twoCellAnchor>
    <xdr:from>
      <xdr:col>13</xdr:col>
      <xdr:colOff>148163</xdr:colOff>
      <xdr:row>220</xdr:row>
      <xdr:rowOff>158749</xdr:rowOff>
    </xdr:from>
    <xdr:to>
      <xdr:col>18</xdr:col>
      <xdr:colOff>588016</xdr:colOff>
      <xdr:row>230</xdr:row>
      <xdr:rowOff>112427</xdr:rowOff>
    </xdr:to>
    <xdr:pic>
      <xdr:nvPicPr>
        <xdr:cNvPr id="58" name="Picture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23"/>
        <a:stretch>
          <a:fillRect/>
        </a:stretch>
      </xdr:blipFill>
      <xdr:spPr>
        <a:xfrm>
          <a:off x="12940238" y="40630474"/>
          <a:ext cx="4478453" cy="1763428"/>
        </a:xfrm>
        <a:prstGeom prst="rect">
          <a:avLst/>
        </a:prstGeom>
      </xdr:spPr>
    </xdr:pic>
    <xdr:clientData/>
  </xdr:twoCellAnchor>
  <xdr:twoCellAnchor>
    <xdr:from>
      <xdr:col>13</xdr:col>
      <xdr:colOff>0</xdr:colOff>
      <xdr:row>231</xdr:row>
      <xdr:rowOff>31750</xdr:rowOff>
    </xdr:from>
    <xdr:to>
      <xdr:col>25</xdr:col>
      <xdr:colOff>800101</xdr:colOff>
      <xdr:row>235</xdr:row>
      <xdr:rowOff>0</xdr:rowOff>
    </xdr:to>
    <xdr:sp macro="" textlink="">
      <xdr:nvSpPr>
        <xdr:cNvPr id="59" name="TextBox 58">
          <a:extLst>
            <a:ext uri="{FF2B5EF4-FFF2-40B4-BE49-F238E27FC236}">
              <a16:creationId xmlns:a16="http://schemas.microsoft.com/office/drawing/2014/main" id="{00000000-0008-0000-0100-00003B000000}"/>
            </a:ext>
          </a:extLst>
        </xdr:cNvPr>
        <xdr:cNvSpPr txBox="1"/>
      </xdr:nvSpPr>
      <xdr:spPr>
        <a:xfrm>
          <a:off x="12792075" y="42494200"/>
          <a:ext cx="10706101" cy="692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Once in the cell, pressing F2 toggles between Cell Enter Mode and Cell Edit Mode. While in Cell Edit Mode the Arrow Keys navigate within the formula contents. However, while in Cell Enter Mode the Arrow Keys allow you to select a cell reference. You can tell which mode you are in by looking at the bottom left corner of your screen:</a:t>
          </a:r>
        </a:p>
      </xdr:txBody>
    </xdr:sp>
    <xdr:clientData/>
  </xdr:twoCellAnchor>
  <xdr:twoCellAnchor>
    <xdr:from>
      <xdr:col>13</xdr:col>
      <xdr:colOff>31749</xdr:colOff>
      <xdr:row>235</xdr:row>
      <xdr:rowOff>74083</xdr:rowOff>
    </xdr:from>
    <xdr:to>
      <xdr:col>15</xdr:col>
      <xdr:colOff>593724</xdr:colOff>
      <xdr:row>246</xdr:row>
      <xdr:rowOff>169332</xdr:rowOff>
    </xdr:to>
    <xdr:pic>
      <xdr:nvPicPr>
        <xdr:cNvPr id="60" name="Picture 59" descr="Cell Formula Edit Mode">
          <a:extLst>
            <a:ext uri="{FF2B5EF4-FFF2-40B4-BE49-F238E27FC236}">
              <a16:creationId xmlns:a16="http://schemas.microsoft.com/office/drawing/2014/main" id="{00000000-0008-0000-0100-00003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2823824" y="43260433"/>
          <a:ext cx="2333625" cy="20859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10583</xdr:colOff>
      <xdr:row>247</xdr:row>
      <xdr:rowOff>52917</xdr:rowOff>
    </xdr:from>
    <xdr:to>
      <xdr:col>25</xdr:col>
      <xdr:colOff>810684</xdr:colOff>
      <xdr:row>250</xdr:row>
      <xdr:rowOff>1</xdr:rowOff>
    </xdr:to>
    <xdr:sp macro="" textlink="">
      <xdr:nvSpPr>
        <xdr:cNvPr id="61" name="TextBox 60">
          <a:extLst>
            <a:ext uri="{FF2B5EF4-FFF2-40B4-BE49-F238E27FC236}">
              <a16:creationId xmlns:a16="http://schemas.microsoft.com/office/drawing/2014/main" id="{00000000-0008-0000-0100-00003D000000}"/>
            </a:ext>
          </a:extLst>
        </xdr:cNvPr>
        <xdr:cNvSpPr txBox="1"/>
      </xdr:nvSpPr>
      <xdr:spPr>
        <a:xfrm>
          <a:off x="12802658" y="45410967"/>
          <a:ext cx="10706101" cy="49000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This was a brief introduction to working with general formulas in Excel. The next sections will cover specific functions that you can use as well as other basic concepts.</a:t>
          </a:r>
        </a:p>
      </xdr:txBody>
    </xdr:sp>
    <xdr:clientData/>
  </xdr:twoCellAnchor>
  <xdr:twoCellAnchor>
    <xdr:from>
      <xdr:col>13</xdr:col>
      <xdr:colOff>95251</xdr:colOff>
      <xdr:row>186</xdr:row>
      <xdr:rowOff>84666</xdr:rowOff>
    </xdr:from>
    <xdr:to>
      <xdr:col>25</xdr:col>
      <xdr:colOff>480484</xdr:colOff>
      <xdr:row>188</xdr:row>
      <xdr:rowOff>49297</xdr:rowOff>
    </xdr:to>
    <xdr:pic>
      <xdr:nvPicPr>
        <xdr:cNvPr id="62" name="Picture 61">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2887326" y="34307991"/>
          <a:ext cx="10291233" cy="326581"/>
        </a:xfrm>
        <a:prstGeom prst="rect">
          <a:avLst/>
        </a:prstGeom>
      </xdr:spPr>
    </xdr:pic>
    <xdr:clientData/>
  </xdr:twoCellAnchor>
  <xdr:twoCellAnchor>
    <xdr:from>
      <xdr:col>13</xdr:col>
      <xdr:colOff>35982</xdr:colOff>
      <xdr:row>188</xdr:row>
      <xdr:rowOff>173569</xdr:rowOff>
    </xdr:from>
    <xdr:to>
      <xdr:col>25</xdr:col>
      <xdr:colOff>836083</xdr:colOff>
      <xdr:row>190</xdr:row>
      <xdr:rowOff>95250</xdr:rowOff>
    </xdr:to>
    <xdr:sp macro="" textlink="">
      <xdr:nvSpPr>
        <xdr:cNvPr id="63" name="TextBox 62">
          <a:extLst>
            <a:ext uri="{FF2B5EF4-FFF2-40B4-BE49-F238E27FC236}">
              <a16:creationId xmlns:a16="http://schemas.microsoft.com/office/drawing/2014/main" id="{00000000-0008-0000-0100-00003F000000}"/>
            </a:ext>
          </a:extLst>
        </xdr:cNvPr>
        <xdr:cNvSpPr txBox="1"/>
      </xdr:nvSpPr>
      <xdr:spPr>
        <a:xfrm>
          <a:off x="12828057" y="34758844"/>
          <a:ext cx="10706101" cy="2836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Now you can reference the cell in cell formulas:</a:t>
          </a:r>
        </a:p>
      </xdr:txBody>
    </xdr:sp>
    <xdr:clientData/>
  </xdr:twoCellAnchor>
  <mc:AlternateContent xmlns:mc="http://schemas.openxmlformats.org/markup-compatibility/2006">
    <mc:Choice xmlns:a14="http://schemas.microsoft.com/office/drawing/2010/main" Requires="a14">
      <xdr:twoCellAnchor editAs="oneCell">
        <xdr:from>
          <xdr:col>9</xdr:col>
          <xdr:colOff>152400</xdr:colOff>
          <xdr:row>27</xdr:row>
          <xdr:rowOff>19050</xdr:rowOff>
        </xdr:from>
        <xdr:to>
          <xdr:col>11</xdr:col>
          <xdr:colOff>755650</xdr:colOff>
          <xdr:row>29</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100-0000014800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en-IN" sz="1400" b="1" i="0" u="none" strike="noStrike" baseline="0">
                  <a:solidFill>
                    <a:srgbClr val="000000"/>
                  </a:solidFill>
                  <a:latin typeface="Verdana"/>
                  <a:ea typeface="Verdana"/>
                </a:rPr>
                <a:t>RESET CHAPTER 01</a:t>
              </a:r>
            </a:p>
          </xdr:txBody>
        </xdr:sp>
        <xdr:clientData fPrintsWithSheet="0"/>
      </xdr:twoCellAnchor>
    </mc:Choice>
    <mc:Fallback/>
  </mc:AlternateContent>
  <xdr:twoCellAnchor>
    <xdr:from>
      <xdr:col>9</xdr:col>
      <xdr:colOff>94203</xdr:colOff>
      <xdr:row>7</xdr:row>
      <xdr:rowOff>20706</xdr:rowOff>
    </xdr:from>
    <xdr:to>
      <xdr:col>12</xdr:col>
      <xdr:colOff>74107</xdr:colOff>
      <xdr:row>9</xdr:row>
      <xdr:rowOff>1656</xdr:rowOff>
    </xdr:to>
    <xdr:grpSp>
      <xdr:nvGrpSpPr>
        <xdr:cNvPr id="65" name="Group 64">
          <a:hlinkClick xmlns:r="http://schemas.openxmlformats.org/officeDocument/2006/relationships" r:id="rId26"/>
          <a:extLst>
            <a:ext uri="{FF2B5EF4-FFF2-40B4-BE49-F238E27FC236}">
              <a16:creationId xmlns:a16="http://schemas.microsoft.com/office/drawing/2014/main" id="{00000000-0008-0000-0100-000041000000}"/>
            </a:ext>
          </a:extLst>
        </xdr:cNvPr>
        <xdr:cNvGrpSpPr/>
      </xdr:nvGrpSpPr>
      <xdr:grpSpPr>
        <a:xfrm>
          <a:off x="94203" y="1241860"/>
          <a:ext cx="2575728" cy="329851"/>
          <a:chOff x="19049" y="1285875"/>
          <a:chExt cx="2335979" cy="342900"/>
        </a:xfrm>
      </xdr:grpSpPr>
      <xdr:pic macro="[0]!Sheet2.Chapter1Scroll">
        <xdr:nvPicPr>
          <xdr:cNvPr id="66" name="Graphic 65" descr="Play">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9049" y="1285875"/>
            <a:ext cx="298788" cy="342900"/>
          </a:xfrm>
          <a:prstGeom prst="rect">
            <a:avLst/>
          </a:prstGeom>
        </xdr:spPr>
      </xdr:pic>
      <xdr:sp macro="[0]!Sheet2.Chapter1Scroll" textlink="">
        <xdr:nvSpPr>
          <xdr:cNvPr id="67" name="TextBox 66">
            <a:extLst>
              <a:ext uri="{FF2B5EF4-FFF2-40B4-BE49-F238E27FC236}">
                <a16:creationId xmlns:a16="http://schemas.microsoft.com/office/drawing/2014/main" id="{00000000-0008-0000-0100-000043000000}"/>
              </a:ext>
            </a:extLst>
          </xdr:cNvPr>
          <xdr:cNvSpPr txBox="1"/>
        </xdr:nvSpPr>
        <xdr:spPr>
          <a:xfrm>
            <a:off x="314323" y="1314450"/>
            <a:ext cx="204070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ysClr val="windowText" lastClr="000000"/>
                </a:solidFill>
                <a:latin typeface="Verdana" panose="020B0604030504040204" pitchFamily="34" charset="0"/>
                <a:ea typeface="Verdana" panose="020B0604030504040204" pitchFamily="34" charset="0"/>
              </a:rPr>
              <a:t>Intro to </a:t>
            </a:r>
            <a:r>
              <a:rPr lang="en-US" sz="1050">
                <a:solidFill>
                  <a:sysClr val="windowText" lastClr="000000"/>
                </a:solidFill>
                <a:latin typeface="Verdana" panose="020B0604030504040204" pitchFamily="34" charset="0"/>
                <a:ea typeface="Verdana" panose="020B0604030504040204" pitchFamily="34" charset="0"/>
              </a:rPr>
              <a:t>Formulas </a:t>
            </a:r>
            <a:endParaRPr lang="en-GB" sz="1050">
              <a:solidFill>
                <a:sysClr val="windowText" lastClr="000000"/>
              </a:solidFill>
              <a:latin typeface="Verdana" panose="020B0604030504040204" pitchFamily="34" charset="0"/>
              <a:ea typeface="Verdan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9</xdr:col>
          <xdr:colOff>152400</xdr:colOff>
          <xdr:row>29</xdr:row>
          <xdr:rowOff>165100</xdr:rowOff>
        </xdr:from>
        <xdr:to>
          <xdr:col>11</xdr:col>
          <xdr:colOff>755650</xdr:colOff>
          <xdr:row>31</xdr:row>
          <xdr:rowOff>133350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100-0000024800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en-IN" sz="1400" b="1" i="0" u="none" strike="noStrike" baseline="0">
                  <a:solidFill>
                    <a:srgbClr val="000000"/>
                  </a:solidFill>
                  <a:latin typeface="Verdana"/>
                  <a:ea typeface="Verdana"/>
                </a:rPr>
                <a:t>SHOW ALL ANSWERS</a:t>
              </a:r>
            </a:p>
          </xdr:txBody>
        </xdr:sp>
        <xdr:clientData fPrintsWithSheet="0"/>
      </xdr:twoCellAnchor>
    </mc:Choice>
    <mc:Fallback/>
  </mc:AlternateContent>
  <xdr:twoCellAnchor>
    <xdr:from>
      <xdr:col>13</xdr:col>
      <xdr:colOff>583631</xdr:colOff>
      <xdr:row>30</xdr:row>
      <xdr:rowOff>23961</xdr:rowOff>
    </xdr:from>
    <xdr:to>
      <xdr:col>14</xdr:col>
      <xdr:colOff>476856</xdr:colOff>
      <xdr:row>33</xdr:row>
      <xdr:rowOff>92816</xdr:rowOff>
    </xdr:to>
    <xdr:grpSp>
      <xdr:nvGrpSpPr>
        <xdr:cNvPr id="69" name="Group 68">
          <a:extLst>
            <a:ext uri="{FF2B5EF4-FFF2-40B4-BE49-F238E27FC236}">
              <a16:creationId xmlns:a16="http://schemas.microsoft.com/office/drawing/2014/main" id="{00000000-0008-0000-0100-000045000000}"/>
            </a:ext>
          </a:extLst>
        </xdr:cNvPr>
        <xdr:cNvGrpSpPr/>
      </xdr:nvGrpSpPr>
      <xdr:grpSpPr>
        <a:xfrm>
          <a:off x="3291104" y="5355170"/>
          <a:ext cx="674763" cy="634075"/>
          <a:chOff x="12095602" y="4842832"/>
          <a:chExt cx="730966" cy="654126"/>
        </a:xfrm>
      </xdr:grpSpPr>
      <xdr:pic macro="[0]!ShowHint">
        <xdr:nvPicPr>
          <xdr:cNvPr id="70" name="Graphic 69" descr="Lightbulb and gear">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2214127" y="4842832"/>
            <a:ext cx="478222" cy="459764"/>
          </a:xfrm>
          <a:prstGeom prst="rect">
            <a:avLst/>
          </a:prstGeom>
        </xdr:spPr>
      </xdr:pic>
      <xdr:sp macro="[0]!ShowHint" textlink="">
        <xdr:nvSpPr>
          <xdr:cNvPr id="71" name="TextBox 70">
            <a:extLst>
              <a:ext uri="{FF2B5EF4-FFF2-40B4-BE49-F238E27FC236}">
                <a16:creationId xmlns:a16="http://schemas.microsoft.com/office/drawing/2014/main" id="{00000000-0008-0000-0100-000047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583631</xdr:colOff>
      <xdr:row>46</xdr:row>
      <xdr:rowOff>55362</xdr:rowOff>
    </xdr:from>
    <xdr:to>
      <xdr:col>14</xdr:col>
      <xdr:colOff>476856</xdr:colOff>
      <xdr:row>49</xdr:row>
      <xdr:rowOff>124217</xdr:rowOff>
    </xdr:to>
    <xdr:grpSp>
      <xdr:nvGrpSpPr>
        <xdr:cNvPr id="72" name="Group 71">
          <a:extLst>
            <a:ext uri="{FF2B5EF4-FFF2-40B4-BE49-F238E27FC236}">
              <a16:creationId xmlns:a16="http://schemas.microsoft.com/office/drawing/2014/main" id="{00000000-0008-0000-0100-000048000000}"/>
            </a:ext>
          </a:extLst>
        </xdr:cNvPr>
        <xdr:cNvGrpSpPr/>
      </xdr:nvGrpSpPr>
      <xdr:grpSpPr>
        <a:xfrm>
          <a:off x="3291104" y="8331296"/>
          <a:ext cx="674763" cy="634075"/>
          <a:chOff x="12095602" y="4842832"/>
          <a:chExt cx="730966" cy="654126"/>
        </a:xfrm>
      </xdr:grpSpPr>
      <xdr:pic macro="[0]!ShowHint">
        <xdr:nvPicPr>
          <xdr:cNvPr id="73" name="Graphic 72" descr="Lightbulb and gear">
            <a:extLst>
              <a:ext uri="{FF2B5EF4-FFF2-40B4-BE49-F238E27FC236}">
                <a16:creationId xmlns:a16="http://schemas.microsoft.com/office/drawing/2014/main" id="{00000000-0008-0000-0100-00004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2214127" y="4842832"/>
            <a:ext cx="478222" cy="459764"/>
          </a:xfrm>
          <a:prstGeom prst="rect">
            <a:avLst/>
          </a:prstGeom>
        </xdr:spPr>
      </xdr:pic>
      <xdr:sp macro="[0]!ShowHint" textlink="">
        <xdr:nvSpPr>
          <xdr:cNvPr id="74" name="TextBox 73">
            <a:extLst>
              <a:ext uri="{FF2B5EF4-FFF2-40B4-BE49-F238E27FC236}">
                <a16:creationId xmlns:a16="http://schemas.microsoft.com/office/drawing/2014/main" id="{00000000-0008-0000-0100-00004A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583631</xdr:colOff>
      <xdr:row>121</xdr:row>
      <xdr:rowOff>34428</xdr:rowOff>
    </xdr:from>
    <xdr:to>
      <xdr:col>14</xdr:col>
      <xdr:colOff>476856</xdr:colOff>
      <xdr:row>124</xdr:row>
      <xdr:rowOff>103283</xdr:rowOff>
    </xdr:to>
    <xdr:grpSp>
      <xdr:nvGrpSpPr>
        <xdr:cNvPr id="75" name="Group 74">
          <a:extLst>
            <a:ext uri="{FF2B5EF4-FFF2-40B4-BE49-F238E27FC236}">
              <a16:creationId xmlns:a16="http://schemas.microsoft.com/office/drawing/2014/main" id="{00000000-0008-0000-0100-00004B000000}"/>
            </a:ext>
          </a:extLst>
        </xdr:cNvPr>
        <xdr:cNvGrpSpPr/>
      </xdr:nvGrpSpPr>
      <xdr:grpSpPr>
        <a:xfrm>
          <a:off x="3291104" y="21715142"/>
          <a:ext cx="674763" cy="634075"/>
          <a:chOff x="12095602" y="4842832"/>
          <a:chExt cx="730966" cy="654126"/>
        </a:xfrm>
      </xdr:grpSpPr>
      <xdr:pic macro="[0]!ShowHint">
        <xdr:nvPicPr>
          <xdr:cNvPr id="76" name="Graphic 75" descr="Lightbulb and gear">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2214127" y="4842832"/>
            <a:ext cx="478222" cy="459764"/>
          </a:xfrm>
          <a:prstGeom prst="rect">
            <a:avLst/>
          </a:prstGeom>
        </xdr:spPr>
      </xdr:pic>
      <xdr:sp macro="[0]!ShowHint" textlink="">
        <xdr:nvSpPr>
          <xdr:cNvPr id="77" name="TextBox 76">
            <a:extLst>
              <a:ext uri="{FF2B5EF4-FFF2-40B4-BE49-F238E27FC236}">
                <a16:creationId xmlns:a16="http://schemas.microsoft.com/office/drawing/2014/main" id="{00000000-0008-0000-0100-00004D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552230</xdr:colOff>
      <xdr:row>147</xdr:row>
      <xdr:rowOff>34428</xdr:rowOff>
    </xdr:from>
    <xdr:to>
      <xdr:col>14</xdr:col>
      <xdr:colOff>445455</xdr:colOff>
      <xdr:row>150</xdr:row>
      <xdr:rowOff>103283</xdr:rowOff>
    </xdr:to>
    <xdr:grpSp>
      <xdr:nvGrpSpPr>
        <xdr:cNvPr id="78" name="Group 77">
          <a:extLst>
            <a:ext uri="{FF2B5EF4-FFF2-40B4-BE49-F238E27FC236}">
              <a16:creationId xmlns:a16="http://schemas.microsoft.com/office/drawing/2014/main" id="{00000000-0008-0000-0100-00004E000000}"/>
            </a:ext>
          </a:extLst>
        </xdr:cNvPr>
        <xdr:cNvGrpSpPr/>
      </xdr:nvGrpSpPr>
      <xdr:grpSpPr>
        <a:xfrm>
          <a:off x="3259703" y="26453219"/>
          <a:ext cx="674763" cy="634075"/>
          <a:chOff x="12095602" y="4842832"/>
          <a:chExt cx="730966" cy="654126"/>
        </a:xfrm>
      </xdr:grpSpPr>
      <xdr:pic macro="[0]!ShowHint">
        <xdr:nvPicPr>
          <xdr:cNvPr id="79" name="Graphic 78" descr="Lightbulb and gear">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2214127" y="4842832"/>
            <a:ext cx="478222" cy="459764"/>
          </a:xfrm>
          <a:prstGeom prst="rect">
            <a:avLst/>
          </a:prstGeom>
        </xdr:spPr>
      </xdr:pic>
      <xdr:sp macro="[0]!ShowHint" textlink="">
        <xdr:nvSpPr>
          <xdr:cNvPr id="80" name="TextBox 79">
            <a:extLst>
              <a:ext uri="{FF2B5EF4-FFF2-40B4-BE49-F238E27FC236}">
                <a16:creationId xmlns:a16="http://schemas.microsoft.com/office/drawing/2014/main" id="{00000000-0008-0000-0100-000050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573164</xdr:colOff>
      <xdr:row>172</xdr:row>
      <xdr:rowOff>34428</xdr:rowOff>
    </xdr:from>
    <xdr:to>
      <xdr:col>14</xdr:col>
      <xdr:colOff>466389</xdr:colOff>
      <xdr:row>175</xdr:row>
      <xdr:rowOff>103283</xdr:rowOff>
    </xdr:to>
    <xdr:grpSp>
      <xdr:nvGrpSpPr>
        <xdr:cNvPr id="81" name="Group 80">
          <a:extLst>
            <a:ext uri="{FF2B5EF4-FFF2-40B4-BE49-F238E27FC236}">
              <a16:creationId xmlns:a16="http://schemas.microsoft.com/office/drawing/2014/main" id="{00000000-0008-0000-0100-000051000000}"/>
            </a:ext>
          </a:extLst>
        </xdr:cNvPr>
        <xdr:cNvGrpSpPr/>
      </xdr:nvGrpSpPr>
      <xdr:grpSpPr>
        <a:xfrm>
          <a:off x="3280637" y="30967999"/>
          <a:ext cx="674763" cy="634075"/>
          <a:chOff x="12095602" y="4842832"/>
          <a:chExt cx="730966" cy="654126"/>
        </a:xfrm>
      </xdr:grpSpPr>
      <xdr:pic macro="[0]!ShowHint">
        <xdr:nvPicPr>
          <xdr:cNvPr id="82" name="Graphic 81" descr="Lightbulb and gear">
            <a:extLst>
              <a:ext uri="{FF2B5EF4-FFF2-40B4-BE49-F238E27FC236}">
                <a16:creationId xmlns:a16="http://schemas.microsoft.com/office/drawing/2014/main" id="{00000000-0008-0000-0100-000052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2214127" y="4842832"/>
            <a:ext cx="478222" cy="459764"/>
          </a:xfrm>
          <a:prstGeom prst="rect">
            <a:avLst/>
          </a:prstGeom>
        </xdr:spPr>
      </xdr:pic>
      <xdr:sp macro="[0]!ShowHint" textlink="">
        <xdr:nvSpPr>
          <xdr:cNvPr id="83" name="TextBox 82">
            <a:extLst>
              <a:ext uri="{FF2B5EF4-FFF2-40B4-BE49-F238E27FC236}">
                <a16:creationId xmlns:a16="http://schemas.microsoft.com/office/drawing/2014/main" id="{00000000-0008-0000-0100-000053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573164</xdr:colOff>
      <xdr:row>202</xdr:row>
      <xdr:rowOff>23961</xdr:rowOff>
    </xdr:from>
    <xdr:to>
      <xdr:col>14</xdr:col>
      <xdr:colOff>466389</xdr:colOff>
      <xdr:row>205</xdr:row>
      <xdr:rowOff>92816</xdr:rowOff>
    </xdr:to>
    <xdr:grpSp>
      <xdr:nvGrpSpPr>
        <xdr:cNvPr id="84" name="Group 83">
          <a:extLst>
            <a:ext uri="{FF2B5EF4-FFF2-40B4-BE49-F238E27FC236}">
              <a16:creationId xmlns:a16="http://schemas.microsoft.com/office/drawing/2014/main" id="{00000000-0008-0000-0100-000054000000}"/>
            </a:ext>
          </a:extLst>
        </xdr:cNvPr>
        <xdr:cNvGrpSpPr/>
      </xdr:nvGrpSpPr>
      <xdr:grpSpPr>
        <a:xfrm>
          <a:off x="3280637" y="36344565"/>
          <a:ext cx="674763" cy="634075"/>
          <a:chOff x="12095602" y="4842832"/>
          <a:chExt cx="730966" cy="654126"/>
        </a:xfrm>
      </xdr:grpSpPr>
      <xdr:pic macro="[0]!ShowHint">
        <xdr:nvPicPr>
          <xdr:cNvPr id="85" name="Graphic 84" descr="Lightbulb and gear">
            <a:extLst>
              <a:ext uri="{FF2B5EF4-FFF2-40B4-BE49-F238E27FC236}">
                <a16:creationId xmlns:a16="http://schemas.microsoft.com/office/drawing/2014/main" id="{00000000-0008-0000-0100-000055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2214127" y="4842832"/>
            <a:ext cx="478222" cy="459764"/>
          </a:xfrm>
          <a:prstGeom prst="rect">
            <a:avLst/>
          </a:prstGeom>
        </xdr:spPr>
      </xdr:pic>
      <xdr:sp macro="[0]!ShowHint" textlink="">
        <xdr:nvSpPr>
          <xdr:cNvPr id="86" name="TextBox 85">
            <a:extLst>
              <a:ext uri="{FF2B5EF4-FFF2-40B4-BE49-F238E27FC236}">
                <a16:creationId xmlns:a16="http://schemas.microsoft.com/office/drawing/2014/main" id="{00000000-0008-0000-0100-000056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575686</xdr:colOff>
      <xdr:row>70</xdr:row>
      <xdr:rowOff>83736</xdr:rowOff>
    </xdr:from>
    <xdr:to>
      <xdr:col>14</xdr:col>
      <xdr:colOff>468911</xdr:colOff>
      <xdr:row>73</xdr:row>
      <xdr:rowOff>152591</xdr:rowOff>
    </xdr:to>
    <xdr:grpSp>
      <xdr:nvGrpSpPr>
        <xdr:cNvPr id="87" name="Group 86">
          <a:extLst>
            <a:ext uri="{FF2B5EF4-FFF2-40B4-BE49-F238E27FC236}">
              <a16:creationId xmlns:a16="http://schemas.microsoft.com/office/drawing/2014/main" id="{00000000-0008-0000-0100-000057000000}"/>
            </a:ext>
          </a:extLst>
        </xdr:cNvPr>
        <xdr:cNvGrpSpPr/>
      </xdr:nvGrpSpPr>
      <xdr:grpSpPr>
        <a:xfrm>
          <a:off x="3283159" y="12700000"/>
          <a:ext cx="674763" cy="634075"/>
          <a:chOff x="12095602" y="4842832"/>
          <a:chExt cx="730966" cy="654126"/>
        </a:xfrm>
      </xdr:grpSpPr>
      <xdr:pic macro="[0]!ShowHint">
        <xdr:nvPicPr>
          <xdr:cNvPr id="88" name="Graphic 87" descr="Lightbulb and gear">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2214127" y="4842832"/>
            <a:ext cx="478222" cy="459764"/>
          </a:xfrm>
          <a:prstGeom prst="rect">
            <a:avLst/>
          </a:prstGeom>
        </xdr:spPr>
      </xdr:pic>
      <xdr:sp macro="[0]!ShowHint" textlink="">
        <xdr:nvSpPr>
          <xdr:cNvPr id="89" name="TextBox 88">
            <a:extLst>
              <a:ext uri="{FF2B5EF4-FFF2-40B4-BE49-F238E27FC236}">
                <a16:creationId xmlns:a16="http://schemas.microsoft.com/office/drawing/2014/main" id="{00000000-0008-0000-0100-000059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254001</xdr:colOff>
      <xdr:row>9</xdr:row>
      <xdr:rowOff>41413</xdr:rowOff>
    </xdr:from>
    <xdr:to>
      <xdr:col>13</xdr:col>
      <xdr:colOff>20594</xdr:colOff>
      <xdr:row>10</xdr:row>
      <xdr:rowOff>149181</xdr:rowOff>
    </xdr:to>
    <xdr:sp macro="" textlink="G18">
      <xdr:nvSpPr>
        <xdr:cNvPr id="2" name="Rectangle 1">
          <a:extLst>
            <a:ext uri="{FF2B5EF4-FFF2-40B4-BE49-F238E27FC236}">
              <a16:creationId xmlns:a16="http://schemas.microsoft.com/office/drawing/2014/main" id="{00000000-0008-0000-0200-000002000000}"/>
            </a:ext>
          </a:extLst>
        </xdr:cNvPr>
        <xdr:cNvSpPr/>
      </xdr:nvSpPr>
      <xdr:spPr>
        <a:xfrm>
          <a:off x="9620251" y="1660663"/>
          <a:ext cx="835510" cy="2876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553C2D3-986A-4ABD-BF3C-2C9B3D8E4063}" type="TxLink">
            <a:rPr lang="en-US" sz="1100" b="1" i="0" u="none" strike="noStrike">
              <a:solidFill>
                <a:srgbClr val="000000"/>
              </a:solidFill>
              <a:latin typeface="Verdana"/>
              <a:ea typeface="Verdana"/>
            </a:rPr>
            <a:pPr algn="ctr"/>
            <a:t>12/12</a:t>
          </a:fld>
          <a:endParaRPr lang="en-US" sz="1100" b="1"/>
        </a:p>
      </xdr:txBody>
    </xdr:sp>
    <xdr:clientData/>
  </xdr:twoCellAnchor>
  <xdr:twoCellAnchor editAs="oneCell">
    <xdr:from>
      <xdr:col>10</xdr:col>
      <xdr:colOff>258062</xdr:colOff>
      <xdr:row>0</xdr:row>
      <xdr:rowOff>80852</xdr:rowOff>
    </xdr:from>
    <xdr:to>
      <xdr:col>12</xdr:col>
      <xdr:colOff>8472</xdr:colOff>
      <xdr:row>3</xdr:row>
      <xdr:rowOff>166577</xdr:rowOff>
    </xdr:to>
    <xdr:pic>
      <xdr:nvPicPr>
        <xdr:cNvPr id="3" name="Picture 2" descr="AutomateExcel Logo">
          <a:hlinkClick xmlns:r="http://schemas.openxmlformats.org/officeDocument/2006/relationships" r:id="rId1"/>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840087" y="80852"/>
          <a:ext cx="1598260" cy="628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41868</xdr:colOff>
      <xdr:row>4</xdr:row>
      <xdr:rowOff>166134</xdr:rowOff>
    </xdr:from>
    <xdr:to>
      <xdr:col>12</xdr:col>
      <xdr:colOff>10467</xdr:colOff>
      <xdr:row>7</xdr:row>
      <xdr:rowOff>4209</xdr:rowOff>
    </xdr:to>
    <xdr:grpSp>
      <xdr:nvGrpSpPr>
        <xdr:cNvPr id="4" name="Group 3">
          <a:hlinkClick xmlns:r="http://schemas.openxmlformats.org/officeDocument/2006/relationships" r:id="rId3"/>
          <a:extLst>
            <a:ext uri="{FF2B5EF4-FFF2-40B4-BE49-F238E27FC236}">
              <a16:creationId xmlns:a16="http://schemas.microsoft.com/office/drawing/2014/main" id="{00000000-0008-0000-0200-000004000000}"/>
            </a:ext>
          </a:extLst>
        </xdr:cNvPr>
        <xdr:cNvGrpSpPr/>
      </xdr:nvGrpSpPr>
      <xdr:grpSpPr>
        <a:xfrm>
          <a:off x="41868" y="863936"/>
          <a:ext cx="2564423" cy="361427"/>
          <a:chOff x="0" y="895350"/>
          <a:chExt cx="2409825" cy="381000"/>
        </a:xfrm>
      </xdr:grpSpPr>
      <xdr:pic>
        <xdr:nvPicPr>
          <xdr:cNvPr id="5" name="Graphic 4" descr="Home">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0" y="895350"/>
            <a:ext cx="381000" cy="381000"/>
          </a:xfrm>
          <a:prstGeom prst="rect">
            <a:avLst/>
          </a:prstGeom>
        </xdr:spPr>
      </xdr:pic>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23849" y="962025"/>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Home</a:t>
            </a:r>
          </a:p>
        </xdr:txBody>
      </xdr:sp>
    </xdr:grpSp>
    <xdr:clientData/>
  </xdr:twoCellAnchor>
  <xdr:twoCellAnchor>
    <xdr:from>
      <xdr:col>9</xdr:col>
      <xdr:colOff>41868</xdr:colOff>
      <xdr:row>7</xdr:row>
      <xdr:rowOff>23259</xdr:rowOff>
    </xdr:from>
    <xdr:to>
      <xdr:col>12</xdr:col>
      <xdr:colOff>10467</xdr:colOff>
      <xdr:row>9</xdr:row>
      <xdr:rowOff>4209</xdr:rowOff>
    </xdr:to>
    <xdr:grpSp>
      <xdr:nvGrpSpPr>
        <xdr:cNvPr id="7" name="Group 6">
          <a:hlinkClick xmlns:r="http://schemas.openxmlformats.org/officeDocument/2006/relationships" r:id="rId6"/>
          <a:extLst>
            <a:ext uri="{FF2B5EF4-FFF2-40B4-BE49-F238E27FC236}">
              <a16:creationId xmlns:a16="http://schemas.microsoft.com/office/drawing/2014/main" id="{00000000-0008-0000-0200-000007000000}"/>
            </a:ext>
          </a:extLst>
        </xdr:cNvPr>
        <xdr:cNvGrpSpPr/>
      </xdr:nvGrpSpPr>
      <xdr:grpSpPr>
        <a:xfrm>
          <a:off x="41868" y="1244413"/>
          <a:ext cx="2564423" cy="329851"/>
          <a:chOff x="19050" y="1285875"/>
          <a:chExt cx="2381250" cy="342900"/>
        </a:xfrm>
      </xdr:grpSpPr>
      <xdr:pic>
        <xdr:nvPicPr>
          <xdr:cNvPr id="8" name="Graphic 7" descr="Play">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Intro to </a:t>
            </a:r>
            <a:r>
              <a:rPr lang="en-US" sz="1050">
                <a:solidFill>
                  <a:schemeClr val="bg1"/>
                </a:solidFill>
                <a:latin typeface="Verdana" panose="020B0604030504040204" pitchFamily="34" charset="0"/>
                <a:ea typeface="Verdana" panose="020B0604030504040204" pitchFamily="34" charset="0"/>
              </a:rPr>
              <a:t>Formulas </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9</xdr:col>
      <xdr:colOff>41868</xdr:colOff>
      <xdr:row>8</xdr:row>
      <xdr:rowOff>158750</xdr:rowOff>
    </xdr:from>
    <xdr:to>
      <xdr:col>12</xdr:col>
      <xdr:colOff>4395</xdr:colOff>
      <xdr:row>11</xdr:row>
      <xdr:rowOff>31750</xdr:rowOff>
    </xdr:to>
    <xdr:grpSp>
      <xdr:nvGrpSpPr>
        <xdr:cNvPr id="10" name="Group 9">
          <a:hlinkClick xmlns:r="http://schemas.openxmlformats.org/officeDocument/2006/relationships" r:id="rId9"/>
          <a:extLst>
            <a:ext uri="{FF2B5EF4-FFF2-40B4-BE49-F238E27FC236}">
              <a16:creationId xmlns:a16="http://schemas.microsoft.com/office/drawing/2014/main" id="{00000000-0008-0000-0200-00000A000000}"/>
            </a:ext>
          </a:extLst>
        </xdr:cNvPr>
        <xdr:cNvGrpSpPr/>
      </xdr:nvGrpSpPr>
      <xdr:grpSpPr>
        <a:xfrm>
          <a:off x="41868" y="1554354"/>
          <a:ext cx="2558351" cy="396352"/>
          <a:chOff x="19050" y="1241173"/>
          <a:chExt cx="2283061" cy="415314"/>
        </a:xfrm>
      </xdr:grpSpPr>
      <xdr:pic>
        <xdr:nvPicPr>
          <xdr:cNvPr id="11" name="Graphic 10" descr="Play">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00789" cy="342900"/>
          </a:xfrm>
          <a:prstGeom prst="rect">
            <a:avLst/>
          </a:prstGeom>
        </xdr:spPr>
      </xdr:pic>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216135" y="1241173"/>
            <a:ext cx="2085976" cy="415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00">
                <a:solidFill>
                  <a:sysClr val="windowText" lastClr="000000"/>
                </a:solidFill>
                <a:latin typeface="Verdana" panose="020B0604030504040204" pitchFamily="34" charset="0"/>
                <a:ea typeface="Verdana" panose="020B0604030504040204" pitchFamily="34" charset="0"/>
              </a:rPr>
              <a:t>Logical Functions &amp;</a:t>
            </a:r>
          </a:p>
          <a:p>
            <a:r>
              <a:rPr lang="en-US" sz="1000">
                <a:solidFill>
                  <a:sysClr val="windowText" lastClr="000000"/>
                </a:solidFill>
                <a:latin typeface="Verdana" panose="020B0604030504040204" pitchFamily="34" charset="0"/>
                <a:ea typeface="Verdana" panose="020B0604030504040204" pitchFamily="34" charset="0"/>
              </a:rPr>
              <a:t>Comparison</a:t>
            </a:r>
            <a:endParaRPr lang="en-GB" sz="1000">
              <a:solidFill>
                <a:sysClr val="windowText" lastClr="000000"/>
              </a:solidFill>
              <a:latin typeface="Verdana" panose="020B0604030504040204" pitchFamily="34" charset="0"/>
              <a:ea typeface="Verdana" panose="020B0604030504040204" pitchFamily="34" charset="0"/>
            </a:endParaRPr>
          </a:p>
        </xdr:txBody>
      </xdr:sp>
    </xdr:grpSp>
    <xdr:clientData/>
  </xdr:twoCellAnchor>
  <xdr:twoCellAnchor>
    <xdr:from>
      <xdr:col>9</xdr:col>
      <xdr:colOff>41868</xdr:colOff>
      <xdr:row>11</xdr:row>
      <xdr:rowOff>23259</xdr:rowOff>
    </xdr:from>
    <xdr:to>
      <xdr:col>12</xdr:col>
      <xdr:colOff>10467</xdr:colOff>
      <xdr:row>13</xdr:row>
      <xdr:rowOff>4209</xdr:rowOff>
    </xdr:to>
    <xdr:grpSp>
      <xdr:nvGrpSpPr>
        <xdr:cNvPr id="13" name="Group 12">
          <a:hlinkClick xmlns:r="http://schemas.openxmlformats.org/officeDocument/2006/relationships" r:id="rId10"/>
          <a:extLst>
            <a:ext uri="{FF2B5EF4-FFF2-40B4-BE49-F238E27FC236}">
              <a16:creationId xmlns:a16="http://schemas.microsoft.com/office/drawing/2014/main" id="{00000000-0008-0000-0200-00000D000000}"/>
            </a:ext>
          </a:extLst>
        </xdr:cNvPr>
        <xdr:cNvGrpSpPr/>
      </xdr:nvGrpSpPr>
      <xdr:grpSpPr>
        <a:xfrm>
          <a:off x="41868" y="1942215"/>
          <a:ext cx="2564423" cy="329851"/>
          <a:chOff x="19050" y="1285875"/>
          <a:chExt cx="2381250" cy="342900"/>
        </a:xfrm>
      </xdr:grpSpPr>
      <xdr:pic>
        <xdr:nvPicPr>
          <xdr:cNvPr id="14" name="Graphic 13" descr="Play">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latin typeface="Verdana" panose="020B0604030504040204" pitchFamily="34" charset="0"/>
                <a:ea typeface="Verdana" panose="020B0604030504040204" pitchFamily="34" charset="0"/>
              </a:rPr>
              <a:t>Statistical Functions </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9</xdr:col>
      <xdr:colOff>41868</xdr:colOff>
      <xdr:row>13</xdr:row>
      <xdr:rowOff>23259</xdr:rowOff>
    </xdr:from>
    <xdr:to>
      <xdr:col>12</xdr:col>
      <xdr:colOff>10467</xdr:colOff>
      <xdr:row>15</xdr:row>
      <xdr:rowOff>4209</xdr:rowOff>
    </xdr:to>
    <xdr:grpSp>
      <xdr:nvGrpSpPr>
        <xdr:cNvPr id="16" name="Group 15">
          <a:hlinkClick xmlns:r="http://schemas.openxmlformats.org/officeDocument/2006/relationships" r:id="rId11"/>
          <a:extLst>
            <a:ext uri="{FF2B5EF4-FFF2-40B4-BE49-F238E27FC236}">
              <a16:creationId xmlns:a16="http://schemas.microsoft.com/office/drawing/2014/main" id="{00000000-0008-0000-0200-000010000000}"/>
            </a:ext>
          </a:extLst>
        </xdr:cNvPr>
        <xdr:cNvGrpSpPr/>
      </xdr:nvGrpSpPr>
      <xdr:grpSpPr>
        <a:xfrm>
          <a:off x="41868" y="2291116"/>
          <a:ext cx="2564423" cy="329851"/>
          <a:chOff x="19050" y="1285875"/>
          <a:chExt cx="2381250" cy="342900"/>
        </a:xfrm>
      </xdr:grpSpPr>
      <xdr:pic>
        <xdr:nvPicPr>
          <xdr:cNvPr id="17" name="Graphic 16" descr="Play">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Lookup Functions</a:t>
            </a:r>
          </a:p>
        </xdr:txBody>
      </xdr:sp>
    </xdr:grpSp>
    <xdr:clientData/>
  </xdr:twoCellAnchor>
  <xdr:twoCellAnchor>
    <xdr:from>
      <xdr:col>9</xdr:col>
      <xdr:colOff>41868</xdr:colOff>
      <xdr:row>15</xdr:row>
      <xdr:rowOff>23259</xdr:rowOff>
    </xdr:from>
    <xdr:to>
      <xdr:col>12</xdr:col>
      <xdr:colOff>10467</xdr:colOff>
      <xdr:row>17</xdr:row>
      <xdr:rowOff>4209</xdr:rowOff>
    </xdr:to>
    <xdr:grpSp>
      <xdr:nvGrpSpPr>
        <xdr:cNvPr id="19" name="Group 18">
          <a:hlinkClick xmlns:r="http://schemas.openxmlformats.org/officeDocument/2006/relationships" r:id="rId12"/>
          <a:extLst>
            <a:ext uri="{FF2B5EF4-FFF2-40B4-BE49-F238E27FC236}">
              <a16:creationId xmlns:a16="http://schemas.microsoft.com/office/drawing/2014/main" id="{00000000-0008-0000-0200-000013000000}"/>
            </a:ext>
          </a:extLst>
        </xdr:cNvPr>
        <xdr:cNvGrpSpPr/>
      </xdr:nvGrpSpPr>
      <xdr:grpSpPr>
        <a:xfrm>
          <a:off x="41868" y="2640017"/>
          <a:ext cx="2564423" cy="329851"/>
          <a:chOff x="19050" y="1285875"/>
          <a:chExt cx="2381250" cy="342900"/>
        </a:xfrm>
      </xdr:grpSpPr>
      <xdr:pic>
        <xdr:nvPicPr>
          <xdr:cNvPr id="20" name="Graphic 19" descr="Play">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21" name="TextBox 20">
            <a:extLst>
              <a:ext uri="{FF2B5EF4-FFF2-40B4-BE49-F238E27FC236}">
                <a16:creationId xmlns:a16="http://schemas.microsoft.com/office/drawing/2014/main" id="{00000000-0008-0000-0200-000015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Text</a:t>
            </a:r>
            <a:r>
              <a:rPr lang="en-GB" sz="1050" baseline="0">
                <a:solidFill>
                  <a:schemeClr val="bg1"/>
                </a:solidFill>
                <a:latin typeface="Verdana" panose="020B0604030504040204" pitchFamily="34" charset="0"/>
                <a:ea typeface="Verdana" panose="020B0604030504040204" pitchFamily="34" charset="0"/>
              </a:rPr>
              <a:t> Functions</a:t>
            </a:r>
            <a:r>
              <a:rPr lang="en-US" sz="1050">
                <a:solidFill>
                  <a:schemeClr val="bg1"/>
                </a:solidFill>
                <a:latin typeface="Verdana" panose="020B0604030504040204" pitchFamily="34" charset="0"/>
                <a:ea typeface="Verdana" panose="020B0604030504040204" pitchFamily="34" charset="0"/>
              </a:rPr>
              <a:t> </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9</xdr:col>
      <xdr:colOff>41868</xdr:colOff>
      <xdr:row>17</xdr:row>
      <xdr:rowOff>23259</xdr:rowOff>
    </xdr:from>
    <xdr:to>
      <xdr:col>12</xdr:col>
      <xdr:colOff>10467</xdr:colOff>
      <xdr:row>19</xdr:row>
      <xdr:rowOff>4209</xdr:rowOff>
    </xdr:to>
    <xdr:grpSp>
      <xdr:nvGrpSpPr>
        <xdr:cNvPr id="22" name="Group 21">
          <a:hlinkClick xmlns:r="http://schemas.openxmlformats.org/officeDocument/2006/relationships" r:id="rId13"/>
          <a:extLst>
            <a:ext uri="{FF2B5EF4-FFF2-40B4-BE49-F238E27FC236}">
              <a16:creationId xmlns:a16="http://schemas.microsoft.com/office/drawing/2014/main" id="{00000000-0008-0000-0200-000016000000}"/>
            </a:ext>
          </a:extLst>
        </xdr:cNvPr>
        <xdr:cNvGrpSpPr/>
      </xdr:nvGrpSpPr>
      <xdr:grpSpPr>
        <a:xfrm>
          <a:off x="41868" y="2988918"/>
          <a:ext cx="2564423" cy="329851"/>
          <a:chOff x="19050" y="1285875"/>
          <a:chExt cx="2381250" cy="342900"/>
        </a:xfrm>
      </xdr:grpSpPr>
      <xdr:pic>
        <xdr:nvPicPr>
          <xdr:cNvPr id="23" name="Graphic 22" descr="Play">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latin typeface="Verdana" panose="020B0604030504040204" pitchFamily="34" charset="0"/>
                <a:ea typeface="Verdana" panose="020B0604030504040204" pitchFamily="34" charset="0"/>
              </a:rPr>
              <a:t>Date Functions</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12</xdr:col>
      <xdr:colOff>52916</xdr:colOff>
      <xdr:row>5</xdr:row>
      <xdr:rowOff>74083</xdr:rowOff>
    </xdr:from>
    <xdr:to>
      <xdr:col>26</xdr:col>
      <xdr:colOff>0</xdr:colOff>
      <xdr:row>8</xdr:row>
      <xdr:rowOff>62120</xdr:rowOff>
    </xdr:to>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10863791" y="978958"/>
          <a:ext cx="10767484" cy="53096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Excel gives you the ability to test if certain conditions are met. You can compare values, compare text, or test if a cell (or cells) meets certain criteria. The If Function allows you to perform calculations based off of the results of comparisons or other logical tests.</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11503</xdr:colOff>
      <xdr:row>8</xdr:row>
      <xdr:rowOff>146555</xdr:rowOff>
    </xdr:from>
    <xdr:to>
      <xdr:col>17</xdr:col>
      <xdr:colOff>817907</xdr:colOff>
      <xdr:row>10</xdr:row>
      <xdr:rowOff>82825</xdr:rowOff>
    </xdr:to>
    <xdr:sp macro="" textlink="">
      <xdr:nvSpPr>
        <xdr:cNvPr id="29" name="TextBox 28">
          <a:extLst>
            <a:ext uri="{FF2B5EF4-FFF2-40B4-BE49-F238E27FC236}">
              <a16:creationId xmlns:a16="http://schemas.microsoft.com/office/drawing/2014/main" id="{00000000-0008-0000-0200-00001D000000}"/>
            </a:ext>
          </a:extLst>
        </xdr:cNvPr>
        <xdr:cNvSpPr txBox="1"/>
      </xdr:nvSpPr>
      <xdr:spPr>
        <a:xfrm>
          <a:off x="10908103" y="1594355"/>
          <a:ext cx="3787729" cy="29822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Comparison &amp; TRUE/FALSE</a:t>
          </a:r>
        </a:p>
      </xdr:txBody>
    </xdr:sp>
    <xdr:clientData/>
  </xdr:twoCellAnchor>
  <xdr:twoCellAnchor>
    <xdr:from>
      <xdr:col>12</xdr:col>
      <xdr:colOff>81077</xdr:colOff>
      <xdr:row>10</xdr:row>
      <xdr:rowOff>164364</xdr:rowOff>
    </xdr:from>
    <xdr:to>
      <xdr:col>25</xdr:col>
      <xdr:colOff>1004266</xdr:colOff>
      <xdr:row>12</xdr:row>
      <xdr:rowOff>82826</xdr:rowOff>
    </xdr:to>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10891952" y="1974114"/>
          <a:ext cx="10695839" cy="2804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Excel gives you the ability to compare numerical values or strings of text with the following operators:</a:t>
          </a:r>
          <a:endParaRPr lang="en-GB" sz="1200">
            <a:latin typeface="Verdana" panose="020B0604030504040204" pitchFamily="34" charset="0"/>
            <a:ea typeface="Verdana" panose="020B0604030504040204" pitchFamily="34" charset="0"/>
          </a:endParaRPr>
        </a:p>
      </xdr:txBody>
    </xdr:sp>
    <xdr:clientData/>
  </xdr:twoCellAnchor>
  <xdr:twoCellAnchor>
    <xdr:from>
      <xdr:col>12</xdr:col>
      <xdr:colOff>93406</xdr:colOff>
      <xdr:row>12</xdr:row>
      <xdr:rowOff>71905</xdr:rowOff>
    </xdr:from>
    <xdr:to>
      <xdr:col>20</xdr:col>
      <xdr:colOff>369880</xdr:colOff>
      <xdr:row>27</xdr:row>
      <xdr:rowOff>92610</xdr:rowOff>
    </xdr:to>
    <xdr:pic>
      <xdr:nvPicPr>
        <xdr:cNvPr id="31" name="Picture 3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14"/>
        <a:stretch>
          <a:fillRect/>
        </a:stretch>
      </xdr:blipFill>
      <xdr:spPr>
        <a:xfrm>
          <a:off x="2856703" y="2207180"/>
          <a:ext cx="6284551" cy="2689798"/>
        </a:xfrm>
        <a:prstGeom prst="rect">
          <a:avLst/>
        </a:prstGeom>
      </xdr:spPr>
    </xdr:pic>
    <xdr:clientData/>
  </xdr:twoCellAnchor>
  <xdr:twoCellAnchor>
    <xdr:from>
      <xdr:col>13</xdr:col>
      <xdr:colOff>62120</xdr:colOff>
      <xdr:row>27</xdr:row>
      <xdr:rowOff>165653</xdr:rowOff>
    </xdr:from>
    <xdr:to>
      <xdr:col>25</xdr:col>
      <xdr:colOff>993914</xdr:colOff>
      <xdr:row>31</xdr:row>
      <xdr:rowOff>10354</xdr:rowOff>
    </xdr:to>
    <xdr:sp macro="" textlink="">
      <xdr:nvSpPr>
        <xdr:cNvPr id="32" name="TextBox 31">
          <a:extLst>
            <a:ext uri="{FF2B5EF4-FFF2-40B4-BE49-F238E27FC236}">
              <a16:creationId xmlns:a16="http://schemas.microsoft.com/office/drawing/2014/main" id="{00000000-0008-0000-0200-000020000000}"/>
            </a:ext>
          </a:extLst>
        </xdr:cNvPr>
        <xdr:cNvSpPr txBox="1"/>
      </xdr:nvSpPr>
      <xdr:spPr>
        <a:xfrm>
          <a:off x="10958720" y="5051978"/>
          <a:ext cx="10618719" cy="56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Note: Only = and &lt;&gt; can be used with text.</a:t>
          </a:r>
        </a:p>
        <a:p>
          <a:endParaRPr lang="en-GB" sz="5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Example:</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62119</xdr:colOff>
      <xdr:row>31</xdr:row>
      <xdr:rowOff>103533</xdr:rowOff>
    </xdr:from>
    <xdr:to>
      <xdr:col>14</xdr:col>
      <xdr:colOff>355879</xdr:colOff>
      <xdr:row>33</xdr:row>
      <xdr:rowOff>12194</xdr:rowOff>
    </xdr:to>
    <xdr:sp macro="" textlink="">
      <xdr:nvSpPr>
        <xdr:cNvPr id="33" name="Rectangle: Rounded Corners 32">
          <a:extLst>
            <a:ext uri="{FF2B5EF4-FFF2-40B4-BE49-F238E27FC236}">
              <a16:creationId xmlns:a16="http://schemas.microsoft.com/office/drawing/2014/main" id="{00000000-0008-0000-0200-000021000000}"/>
            </a:ext>
          </a:extLst>
        </xdr:cNvPr>
        <xdr:cNvSpPr/>
      </xdr:nvSpPr>
      <xdr:spPr>
        <a:xfrm>
          <a:off x="10958719" y="5713758"/>
          <a:ext cx="1131960" cy="270611"/>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050" b="1">
              <a:latin typeface="Verdana" panose="020B0604030504040204" pitchFamily="34" charset="0"/>
              <a:ea typeface="Verdana" panose="020B0604030504040204" pitchFamily="34" charset="0"/>
            </a:rPr>
            <a:t>=B1&gt;B2+3</a:t>
          </a:r>
        </a:p>
      </xdr:txBody>
    </xdr:sp>
    <xdr:clientData/>
  </xdr:twoCellAnchor>
  <xdr:twoCellAnchor>
    <xdr:from>
      <xdr:col>13</xdr:col>
      <xdr:colOff>59220</xdr:colOff>
      <xdr:row>33</xdr:row>
      <xdr:rowOff>110988</xdr:rowOff>
    </xdr:from>
    <xdr:to>
      <xdr:col>25</xdr:col>
      <xdr:colOff>1024973</xdr:colOff>
      <xdr:row>35</xdr:row>
      <xdr:rowOff>72473</xdr:rowOff>
    </xdr:to>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10955820" y="6083163"/>
          <a:ext cx="10652678" cy="3234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These comparisons return TRUE or FALSE.</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31060</xdr:colOff>
      <xdr:row>36</xdr:row>
      <xdr:rowOff>31059</xdr:rowOff>
    </xdr:from>
    <xdr:to>
      <xdr:col>25</xdr:col>
      <xdr:colOff>983560</xdr:colOff>
      <xdr:row>37</xdr:row>
      <xdr:rowOff>93179</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10927660" y="6546159"/>
          <a:ext cx="10639425" cy="243095"/>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1. Test if cell R45 does not equal cell S45.</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47</xdr:row>
      <xdr:rowOff>23961</xdr:rowOff>
    </xdr:from>
    <xdr:to>
      <xdr:col>14</xdr:col>
      <xdr:colOff>476856</xdr:colOff>
      <xdr:row>50</xdr:row>
      <xdr:rowOff>92816</xdr:rowOff>
    </xdr:to>
    <xdr:grpSp>
      <xdr:nvGrpSpPr>
        <xdr:cNvPr id="36" name="Group 35">
          <a:extLst>
            <a:ext uri="{FF2B5EF4-FFF2-40B4-BE49-F238E27FC236}">
              <a16:creationId xmlns:a16="http://schemas.microsoft.com/office/drawing/2014/main" id="{00000000-0008-0000-0200-000024000000}"/>
            </a:ext>
          </a:extLst>
        </xdr:cNvPr>
        <xdr:cNvGrpSpPr/>
      </xdr:nvGrpSpPr>
      <xdr:grpSpPr>
        <a:xfrm>
          <a:off x="3312038" y="8320829"/>
          <a:ext cx="674763" cy="634075"/>
          <a:chOff x="12095602" y="4842832"/>
          <a:chExt cx="730966" cy="654126"/>
        </a:xfrm>
      </xdr:grpSpPr>
      <xdr:pic macro="[0]!ShowHint">
        <xdr:nvPicPr>
          <xdr:cNvPr id="37" name="Graphic 36" descr="Lightbulb and gear">
            <a:extLst>
              <a:ext uri="{FF2B5EF4-FFF2-40B4-BE49-F238E27FC236}">
                <a16:creationId xmlns:a16="http://schemas.microsoft.com/office/drawing/2014/main" id="{00000000-0008-0000-0200-000025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2214127" y="4842832"/>
            <a:ext cx="478222" cy="459764"/>
          </a:xfrm>
          <a:prstGeom prst="rect">
            <a:avLst/>
          </a:prstGeom>
        </xdr:spPr>
      </xdr:pic>
      <xdr:sp macro="[0]!ShowHint" textlink="">
        <xdr:nvSpPr>
          <xdr:cNvPr id="38" name="TextBox 37">
            <a:extLst>
              <a:ext uri="{FF2B5EF4-FFF2-40B4-BE49-F238E27FC236}">
                <a16:creationId xmlns:a16="http://schemas.microsoft.com/office/drawing/2014/main" id="{00000000-0008-0000-0200-000026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10354</xdr:colOff>
      <xdr:row>52</xdr:row>
      <xdr:rowOff>124239</xdr:rowOff>
    </xdr:from>
    <xdr:to>
      <xdr:col>25</xdr:col>
      <xdr:colOff>973208</xdr:colOff>
      <xdr:row>57</xdr:row>
      <xdr:rowOff>144945</xdr:rowOff>
    </xdr:to>
    <xdr:sp macro="" textlink="">
      <xdr:nvSpPr>
        <xdr:cNvPr id="39" name="TextBox 38">
          <a:extLst>
            <a:ext uri="{FF2B5EF4-FFF2-40B4-BE49-F238E27FC236}">
              <a16:creationId xmlns:a16="http://schemas.microsoft.com/office/drawing/2014/main" id="{00000000-0008-0000-0200-000027000000}"/>
            </a:ext>
          </a:extLst>
        </xdr:cNvPr>
        <xdr:cNvSpPr txBox="1"/>
      </xdr:nvSpPr>
      <xdr:spPr>
        <a:xfrm>
          <a:off x="10906954" y="9630189"/>
          <a:ext cx="10649779" cy="9351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This returns TRUE. If the values did match, it would have returned FALSE.</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You might think that TRUE and FALSE are considered text, but actually they are “Boolean” values. Boolean values are very unique. They can actually be used in math formulas. Excel reads TRUE as 1 and FALSE as 0.</a:t>
          </a:r>
        </a:p>
      </xdr:txBody>
    </xdr:sp>
    <xdr:clientData/>
  </xdr:twoCellAnchor>
  <xdr:twoCellAnchor>
    <xdr:from>
      <xdr:col>13</xdr:col>
      <xdr:colOff>41413</xdr:colOff>
      <xdr:row>58</xdr:row>
      <xdr:rowOff>62119</xdr:rowOff>
    </xdr:from>
    <xdr:to>
      <xdr:col>25</xdr:col>
      <xdr:colOff>983560</xdr:colOff>
      <xdr:row>59</xdr:row>
      <xdr:rowOff>124239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10938013" y="10663444"/>
          <a:ext cx="10629072" cy="243095"/>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2. Multiply the boolean value in cell R67 by cell S67.</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69</xdr:row>
      <xdr:rowOff>23961</xdr:rowOff>
    </xdr:from>
    <xdr:to>
      <xdr:col>14</xdr:col>
      <xdr:colOff>476856</xdr:colOff>
      <xdr:row>72</xdr:row>
      <xdr:rowOff>92816</xdr:rowOff>
    </xdr:to>
    <xdr:grpSp>
      <xdr:nvGrpSpPr>
        <xdr:cNvPr id="41" name="Group 40">
          <a:extLst>
            <a:ext uri="{FF2B5EF4-FFF2-40B4-BE49-F238E27FC236}">
              <a16:creationId xmlns:a16="http://schemas.microsoft.com/office/drawing/2014/main" id="{00000000-0008-0000-0200-000029000000}"/>
            </a:ext>
          </a:extLst>
        </xdr:cNvPr>
        <xdr:cNvGrpSpPr/>
      </xdr:nvGrpSpPr>
      <xdr:grpSpPr>
        <a:xfrm>
          <a:off x="3312038" y="12312258"/>
          <a:ext cx="674763" cy="634074"/>
          <a:chOff x="12095602" y="4842832"/>
          <a:chExt cx="730966" cy="654126"/>
        </a:xfrm>
      </xdr:grpSpPr>
      <xdr:pic macro="[0]!ShowHint">
        <xdr:nvPicPr>
          <xdr:cNvPr id="42" name="Graphic 41" descr="Lightbulb and gear">
            <a:extLst>
              <a:ext uri="{FF2B5EF4-FFF2-40B4-BE49-F238E27FC236}">
                <a16:creationId xmlns:a16="http://schemas.microsoft.com/office/drawing/2014/main" id="{00000000-0008-0000-0200-00002A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2214127" y="4842832"/>
            <a:ext cx="478222" cy="459764"/>
          </a:xfrm>
          <a:prstGeom prst="rect">
            <a:avLst/>
          </a:prstGeom>
        </xdr:spPr>
      </xdr:pic>
      <xdr:sp macro="[0]!ShowHint" textlink="">
        <xdr:nvSpPr>
          <xdr:cNvPr id="43" name="TextBox 42">
            <a:extLst>
              <a:ext uri="{FF2B5EF4-FFF2-40B4-BE49-F238E27FC236}">
                <a16:creationId xmlns:a16="http://schemas.microsoft.com/office/drawing/2014/main" id="{00000000-0008-0000-0200-00002B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31059</xdr:colOff>
      <xdr:row>74</xdr:row>
      <xdr:rowOff>82825</xdr:rowOff>
    </xdr:from>
    <xdr:to>
      <xdr:col>25</xdr:col>
      <xdr:colOff>973207</xdr:colOff>
      <xdr:row>79</xdr:row>
      <xdr:rowOff>113885</xdr:rowOff>
    </xdr:to>
    <xdr:sp macro="" textlink="">
      <xdr:nvSpPr>
        <xdr:cNvPr id="44" name="TextBox 43">
          <a:extLst>
            <a:ext uri="{FF2B5EF4-FFF2-40B4-BE49-F238E27FC236}">
              <a16:creationId xmlns:a16="http://schemas.microsoft.com/office/drawing/2014/main" id="{00000000-0008-0000-0200-00002C000000}"/>
            </a:ext>
          </a:extLst>
        </xdr:cNvPr>
        <xdr:cNvSpPr txBox="1"/>
      </xdr:nvSpPr>
      <xdr:spPr>
        <a:xfrm>
          <a:off x="10927659" y="13684525"/>
          <a:ext cx="10629073" cy="9359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Unless you are an advanced Excel user or have a programming background, you will probably not make use of this property of TRUE/FALSE, but we've included it for completeness.</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You can also compare strings of text. When comparing strings of text, the “Case” (upper or lower) does not matter. “String” will equal “string”.This might seem obvious, but other Text Functions are case dependent</a:t>
          </a:r>
        </a:p>
      </xdr:txBody>
    </xdr:sp>
    <xdr:clientData/>
  </xdr:twoCellAnchor>
  <xdr:twoCellAnchor>
    <xdr:from>
      <xdr:col>13</xdr:col>
      <xdr:colOff>72473</xdr:colOff>
      <xdr:row>80</xdr:row>
      <xdr:rowOff>155299</xdr:rowOff>
    </xdr:from>
    <xdr:to>
      <xdr:col>16</xdr:col>
      <xdr:colOff>489087</xdr:colOff>
      <xdr:row>83</xdr:row>
      <xdr:rowOff>82135</xdr:rowOff>
    </xdr:to>
    <xdr:pic>
      <xdr:nvPicPr>
        <xdr:cNvPr id="45" name="Picture 44" descr="if-function-syntax">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0969073" y="14842849"/>
          <a:ext cx="2559739" cy="4697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62120</xdr:colOff>
      <xdr:row>84</xdr:row>
      <xdr:rowOff>51766</xdr:rowOff>
    </xdr:from>
    <xdr:to>
      <xdr:col>25</xdr:col>
      <xdr:colOff>1004267</xdr:colOff>
      <xdr:row>85</xdr:row>
      <xdr:rowOff>113886</xdr:rowOff>
    </xdr:to>
    <xdr:sp macro="" textlink="">
      <xdr:nvSpPr>
        <xdr:cNvPr id="46" name="TextBox 45">
          <a:extLst>
            <a:ext uri="{FF2B5EF4-FFF2-40B4-BE49-F238E27FC236}">
              <a16:creationId xmlns:a16="http://schemas.microsoft.com/office/drawing/2014/main" id="{00000000-0008-0000-0200-00002E000000}"/>
            </a:ext>
          </a:extLst>
        </xdr:cNvPr>
        <xdr:cNvSpPr txBox="1"/>
      </xdr:nvSpPr>
      <xdr:spPr>
        <a:xfrm>
          <a:off x="10958720" y="15463216"/>
          <a:ext cx="10629072" cy="243095"/>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3. Test if cell R93 equals S93.</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95</xdr:row>
      <xdr:rowOff>23961</xdr:rowOff>
    </xdr:from>
    <xdr:to>
      <xdr:col>14</xdr:col>
      <xdr:colOff>476856</xdr:colOff>
      <xdr:row>98</xdr:row>
      <xdr:rowOff>92816</xdr:rowOff>
    </xdr:to>
    <xdr:grpSp>
      <xdr:nvGrpSpPr>
        <xdr:cNvPr id="47" name="Group 46">
          <a:extLst>
            <a:ext uri="{FF2B5EF4-FFF2-40B4-BE49-F238E27FC236}">
              <a16:creationId xmlns:a16="http://schemas.microsoft.com/office/drawing/2014/main" id="{00000000-0008-0000-0200-00002F000000}"/>
            </a:ext>
          </a:extLst>
        </xdr:cNvPr>
        <xdr:cNvGrpSpPr/>
      </xdr:nvGrpSpPr>
      <xdr:grpSpPr>
        <a:xfrm>
          <a:off x="3312038" y="17001488"/>
          <a:ext cx="674763" cy="634075"/>
          <a:chOff x="12095602" y="4842832"/>
          <a:chExt cx="730966" cy="654126"/>
        </a:xfrm>
      </xdr:grpSpPr>
      <xdr:pic macro="[0]!ShowHint">
        <xdr:nvPicPr>
          <xdr:cNvPr id="48" name="Graphic 47" descr="Lightbulb and gear">
            <a:extLst>
              <a:ext uri="{FF2B5EF4-FFF2-40B4-BE49-F238E27FC236}">
                <a16:creationId xmlns:a16="http://schemas.microsoft.com/office/drawing/2014/main" id="{00000000-0008-0000-0200-00003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2214127" y="4842832"/>
            <a:ext cx="478222" cy="459764"/>
          </a:xfrm>
          <a:prstGeom prst="rect">
            <a:avLst/>
          </a:prstGeom>
        </xdr:spPr>
      </xdr:pic>
      <xdr:sp macro="[0]!ShowHint" textlink="">
        <xdr:nvSpPr>
          <xdr:cNvPr id="49" name="TextBox 48">
            <a:extLst>
              <a:ext uri="{FF2B5EF4-FFF2-40B4-BE49-F238E27FC236}">
                <a16:creationId xmlns:a16="http://schemas.microsoft.com/office/drawing/2014/main" id="{00000000-0008-0000-0200-000031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72473</xdr:colOff>
      <xdr:row>100</xdr:row>
      <xdr:rowOff>41414</xdr:rowOff>
    </xdr:from>
    <xdr:to>
      <xdr:col>16</xdr:col>
      <xdr:colOff>352011</xdr:colOff>
      <xdr:row>102</xdr:row>
      <xdr:rowOff>11276</xdr:rowOff>
    </xdr:to>
    <xdr:sp macro="" textlink="">
      <xdr:nvSpPr>
        <xdr:cNvPr id="50" name="TextBox 49">
          <a:extLst>
            <a:ext uri="{FF2B5EF4-FFF2-40B4-BE49-F238E27FC236}">
              <a16:creationId xmlns:a16="http://schemas.microsoft.com/office/drawing/2014/main" id="{00000000-0008-0000-0200-000032000000}"/>
            </a:ext>
          </a:extLst>
        </xdr:cNvPr>
        <xdr:cNvSpPr txBox="1"/>
      </xdr:nvSpPr>
      <xdr:spPr>
        <a:xfrm>
          <a:off x="10969073" y="18453239"/>
          <a:ext cx="2422663" cy="33181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i="0">
              <a:solidFill>
                <a:schemeClr val="dk1"/>
              </a:solidFill>
              <a:effectLst/>
              <a:latin typeface="Verdana" panose="020B0604030504040204" pitchFamily="34" charset="0"/>
              <a:ea typeface="Verdana" panose="020B0604030504040204" pitchFamily="34" charset="0"/>
              <a:cs typeface="+mn-cs"/>
            </a:rPr>
            <a:t>Logical Functions</a:t>
          </a:r>
        </a:p>
      </xdr:txBody>
    </xdr:sp>
    <xdr:clientData/>
  </xdr:twoCellAnchor>
  <xdr:twoCellAnchor>
    <xdr:from>
      <xdr:col>13</xdr:col>
      <xdr:colOff>72472</xdr:colOff>
      <xdr:row>102</xdr:row>
      <xdr:rowOff>103533</xdr:rowOff>
    </xdr:from>
    <xdr:to>
      <xdr:col>25</xdr:col>
      <xdr:colOff>1014620</xdr:colOff>
      <xdr:row>104</xdr:row>
      <xdr:rowOff>41413</xdr:rowOff>
    </xdr:to>
    <xdr:sp macro="" textlink="">
      <xdr:nvSpPr>
        <xdr:cNvPr id="51" name="TextBox 50">
          <a:extLst>
            <a:ext uri="{FF2B5EF4-FFF2-40B4-BE49-F238E27FC236}">
              <a16:creationId xmlns:a16="http://schemas.microsoft.com/office/drawing/2014/main" id="{00000000-0008-0000-0200-000033000000}"/>
            </a:ext>
          </a:extLst>
        </xdr:cNvPr>
        <xdr:cNvSpPr txBox="1"/>
      </xdr:nvSpPr>
      <xdr:spPr>
        <a:xfrm>
          <a:off x="10969072" y="18877308"/>
          <a:ext cx="10629073" cy="2998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Logical Functions use the TRUE/FALSE (Boolean) logic to evaluate criteria and allow you to do one thing if TRUE or another if FALSE.</a:t>
          </a:r>
        </a:p>
      </xdr:txBody>
    </xdr:sp>
    <xdr:clientData/>
  </xdr:twoCellAnchor>
  <xdr:twoCellAnchor>
    <xdr:from>
      <xdr:col>13</xdr:col>
      <xdr:colOff>79927</xdr:colOff>
      <xdr:row>104</xdr:row>
      <xdr:rowOff>121341</xdr:rowOff>
    </xdr:from>
    <xdr:to>
      <xdr:col>15</xdr:col>
      <xdr:colOff>227772</xdr:colOff>
      <xdr:row>106</xdr:row>
      <xdr:rowOff>91203</xdr:rowOff>
    </xdr:to>
    <xdr:sp macro="" textlink="">
      <xdr:nvSpPr>
        <xdr:cNvPr id="52" name="TextBox 51">
          <a:extLst>
            <a:ext uri="{FF2B5EF4-FFF2-40B4-BE49-F238E27FC236}">
              <a16:creationId xmlns:a16="http://schemas.microsoft.com/office/drawing/2014/main" id="{00000000-0008-0000-0200-000034000000}"/>
            </a:ext>
          </a:extLst>
        </xdr:cNvPr>
        <xdr:cNvSpPr txBox="1"/>
      </xdr:nvSpPr>
      <xdr:spPr>
        <a:xfrm>
          <a:off x="10976527" y="19257066"/>
          <a:ext cx="1824245" cy="33181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i="0">
              <a:solidFill>
                <a:schemeClr val="dk1"/>
              </a:solidFill>
              <a:effectLst/>
              <a:latin typeface="Verdana" panose="020B0604030504040204" pitchFamily="34" charset="0"/>
              <a:ea typeface="Verdana" panose="020B0604030504040204" pitchFamily="34" charset="0"/>
              <a:cs typeface="+mn-cs"/>
            </a:rPr>
            <a:t>IF Functions</a:t>
          </a:r>
        </a:p>
      </xdr:txBody>
    </xdr:sp>
    <xdr:clientData/>
  </xdr:twoCellAnchor>
  <xdr:twoCellAnchor>
    <xdr:from>
      <xdr:col>13</xdr:col>
      <xdr:colOff>79926</xdr:colOff>
      <xdr:row>107</xdr:row>
      <xdr:rowOff>7455</xdr:rowOff>
    </xdr:from>
    <xdr:to>
      <xdr:col>25</xdr:col>
      <xdr:colOff>1022074</xdr:colOff>
      <xdr:row>109</xdr:row>
      <xdr:rowOff>155299</xdr:rowOff>
    </xdr:to>
    <xdr:sp macro="" textlink="">
      <xdr:nvSpPr>
        <xdr:cNvPr id="53" name="TextBox 52">
          <a:extLst>
            <a:ext uri="{FF2B5EF4-FFF2-40B4-BE49-F238E27FC236}">
              <a16:creationId xmlns:a16="http://schemas.microsoft.com/office/drawing/2014/main" id="{00000000-0008-0000-0200-000035000000}"/>
            </a:ext>
          </a:extLst>
        </xdr:cNvPr>
        <xdr:cNvSpPr txBox="1"/>
      </xdr:nvSpPr>
      <xdr:spPr>
        <a:xfrm>
          <a:off x="10976526" y="19686105"/>
          <a:ext cx="10629073" cy="50979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most common logical function is the IF Function. The IF function tests if a condition is TRUE or FALSE, does one thing if TRUE, or another if FALSE.</a:t>
          </a:r>
        </a:p>
      </xdr:txBody>
    </xdr:sp>
    <xdr:clientData/>
  </xdr:twoCellAnchor>
  <xdr:twoCellAnchor>
    <xdr:from>
      <xdr:col>13</xdr:col>
      <xdr:colOff>113885</xdr:colOff>
      <xdr:row>110</xdr:row>
      <xdr:rowOff>62120</xdr:rowOff>
    </xdr:from>
    <xdr:to>
      <xdr:col>18</xdr:col>
      <xdr:colOff>41413</xdr:colOff>
      <xdr:row>111</xdr:row>
      <xdr:rowOff>146786</xdr:rowOff>
    </xdr:to>
    <xdr:sp macro="" textlink="">
      <xdr:nvSpPr>
        <xdr:cNvPr id="54" name="Rectangle: Rounded Corners 53">
          <a:extLst>
            <a:ext uri="{FF2B5EF4-FFF2-40B4-BE49-F238E27FC236}">
              <a16:creationId xmlns:a16="http://schemas.microsoft.com/office/drawing/2014/main" id="{00000000-0008-0000-0200-000036000000}"/>
            </a:ext>
          </a:extLst>
        </xdr:cNvPr>
        <xdr:cNvSpPr/>
      </xdr:nvSpPr>
      <xdr:spPr>
        <a:xfrm>
          <a:off x="11010485" y="20283695"/>
          <a:ext cx="3747053" cy="265641"/>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b="1">
              <a:latin typeface="Verdana" panose="020B0604030504040204" pitchFamily="34" charset="0"/>
              <a:ea typeface="Verdana" panose="020B0604030504040204" pitchFamily="34" charset="0"/>
            </a:rPr>
            <a:t>=if(condition to test, do if TRUE, do if FALSE)</a:t>
          </a:r>
        </a:p>
      </xdr:txBody>
    </xdr:sp>
    <xdr:clientData/>
  </xdr:twoCellAnchor>
  <xdr:twoCellAnchor>
    <xdr:from>
      <xdr:col>13</xdr:col>
      <xdr:colOff>100632</xdr:colOff>
      <xdr:row>112</xdr:row>
      <xdr:rowOff>79927</xdr:rowOff>
    </xdr:from>
    <xdr:to>
      <xdr:col>25</xdr:col>
      <xdr:colOff>1042780</xdr:colOff>
      <xdr:row>114</xdr:row>
      <xdr:rowOff>17807</xdr:rowOff>
    </xdr:to>
    <xdr:sp macro="" textlink="">
      <xdr:nvSpPr>
        <xdr:cNvPr id="55" name="TextBox 54">
          <a:extLst>
            <a:ext uri="{FF2B5EF4-FFF2-40B4-BE49-F238E27FC236}">
              <a16:creationId xmlns:a16="http://schemas.microsoft.com/office/drawing/2014/main" id="{00000000-0008-0000-0200-000037000000}"/>
            </a:ext>
          </a:extLst>
        </xdr:cNvPr>
        <xdr:cNvSpPr txBox="1"/>
      </xdr:nvSpPr>
      <xdr:spPr>
        <a:xfrm>
          <a:off x="10997232" y="20663452"/>
          <a:ext cx="10629073" cy="2998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Ex:</a:t>
          </a:r>
        </a:p>
      </xdr:txBody>
    </xdr:sp>
    <xdr:clientData/>
  </xdr:twoCellAnchor>
  <xdr:twoCellAnchor>
    <xdr:from>
      <xdr:col>13</xdr:col>
      <xdr:colOff>100633</xdr:colOff>
      <xdr:row>115</xdr:row>
      <xdr:rowOff>48867</xdr:rowOff>
    </xdr:from>
    <xdr:to>
      <xdr:col>17</xdr:col>
      <xdr:colOff>579783</xdr:colOff>
      <xdr:row>116</xdr:row>
      <xdr:rowOff>133534</xdr:rowOff>
    </xdr:to>
    <xdr:sp macro="" textlink="">
      <xdr:nvSpPr>
        <xdr:cNvPr id="56" name="Rectangle: Rounded Corners 55">
          <a:extLst>
            <a:ext uri="{FF2B5EF4-FFF2-40B4-BE49-F238E27FC236}">
              <a16:creationId xmlns:a16="http://schemas.microsoft.com/office/drawing/2014/main" id="{00000000-0008-0000-0200-000038000000}"/>
            </a:ext>
          </a:extLst>
        </xdr:cNvPr>
        <xdr:cNvSpPr/>
      </xdr:nvSpPr>
      <xdr:spPr>
        <a:xfrm>
          <a:off x="10997233" y="21175317"/>
          <a:ext cx="3460475" cy="265642"/>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b="1">
              <a:latin typeface="Verdana" panose="020B0604030504040204" pitchFamily="34" charset="0"/>
              <a:ea typeface="Verdana" panose="020B0604030504040204" pitchFamily="34" charset="0"/>
            </a:rPr>
            <a:t>=if(b1 = “AutomateExcel”, c1+c2,”error”)</a:t>
          </a:r>
        </a:p>
      </xdr:txBody>
    </xdr:sp>
    <xdr:clientData/>
  </xdr:twoCellAnchor>
  <xdr:twoCellAnchor>
    <xdr:from>
      <xdr:col>13</xdr:col>
      <xdr:colOff>124239</xdr:colOff>
      <xdr:row>117</xdr:row>
      <xdr:rowOff>144946</xdr:rowOff>
    </xdr:from>
    <xdr:to>
      <xdr:col>16</xdr:col>
      <xdr:colOff>540853</xdr:colOff>
      <xdr:row>120</xdr:row>
      <xdr:rowOff>71782</xdr:rowOff>
    </xdr:to>
    <xdr:pic>
      <xdr:nvPicPr>
        <xdr:cNvPr id="57" name="Picture 56" descr="if-function-syntax">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1020839" y="21633346"/>
          <a:ext cx="2559739" cy="4697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20707</xdr:colOff>
      <xdr:row>121</xdr:row>
      <xdr:rowOff>51766</xdr:rowOff>
    </xdr:from>
    <xdr:to>
      <xdr:col>25</xdr:col>
      <xdr:colOff>962854</xdr:colOff>
      <xdr:row>122</xdr:row>
      <xdr:rowOff>113886</xdr:rowOff>
    </xdr:to>
    <xdr:sp macro="" textlink="">
      <xdr:nvSpPr>
        <xdr:cNvPr id="58" name="TextBox 57">
          <a:extLst>
            <a:ext uri="{FF2B5EF4-FFF2-40B4-BE49-F238E27FC236}">
              <a16:creationId xmlns:a16="http://schemas.microsoft.com/office/drawing/2014/main" id="{00000000-0008-0000-0200-00003A000000}"/>
            </a:ext>
          </a:extLst>
        </xdr:cNvPr>
        <xdr:cNvSpPr txBox="1"/>
      </xdr:nvSpPr>
      <xdr:spPr>
        <a:xfrm>
          <a:off x="10917307" y="22264066"/>
          <a:ext cx="10629072" cy="243095"/>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4. Test if cell R130 &gt; S130. If TRUE output “warning”. If false output “” (“” will return a blank string of text)</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132</xdr:row>
      <xdr:rowOff>23961</xdr:rowOff>
    </xdr:from>
    <xdr:to>
      <xdr:col>14</xdr:col>
      <xdr:colOff>476856</xdr:colOff>
      <xdr:row>135</xdr:row>
      <xdr:rowOff>92816</xdr:rowOff>
    </xdr:to>
    <xdr:grpSp>
      <xdr:nvGrpSpPr>
        <xdr:cNvPr id="59" name="Group 58">
          <a:extLst>
            <a:ext uri="{FF2B5EF4-FFF2-40B4-BE49-F238E27FC236}">
              <a16:creationId xmlns:a16="http://schemas.microsoft.com/office/drawing/2014/main" id="{00000000-0008-0000-0200-00003B000000}"/>
            </a:ext>
          </a:extLst>
        </xdr:cNvPr>
        <xdr:cNvGrpSpPr/>
      </xdr:nvGrpSpPr>
      <xdr:grpSpPr>
        <a:xfrm>
          <a:off x="3312038" y="23609675"/>
          <a:ext cx="674763" cy="634075"/>
          <a:chOff x="12095602" y="4842832"/>
          <a:chExt cx="730966" cy="654126"/>
        </a:xfrm>
      </xdr:grpSpPr>
      <xdr:pic macro="[0]!ShowHint">
        <xdr:nvPicPr>
          <xdr:cNvPr id="60" name="Graphic 59" descr="Lightbulb and gear">
            <a:extLst>
              <a:ext uri="{FF2B5EF4-FFF2-40B4-BE49-F238E27FC236}">
                <a16:creationId xmlns:a16="http://schemas.microsoft.com/office/drawing/2014/main" id="{00000000-0008-0000-0200-00003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2214127" y="4842832"/>
            <a:ext cx="478222" cy="459764"/>
          </a:xfrm>
          <a:prstGeom prst="rect">
            <a:avLst/>
          </a:prstGeom>
        </xdr:spPr>
      </xdr:pic>
      <xdr:sp macro="[0]!ShowHint" textlink="">
        <xdr:nvSpPr>
          <xdr:cNvPr id="61" name="TextBox 60">
            <a:extLst>
              <a:ext uri="{FF2B5EF4-FFF2-40B4-BE49-F238E27FC236}">
                <a16:creationId xmlns:a16="http://schemas.microsoft.com/office/drawing/2014/main" id="{00000000-0008-0000-0200-00003D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72472</xdr:colOff>
      <xdr:row>137</xdr:row>
      <xdr:rowOff>72473</xdr:rowOff>
    </xdr:from>
    <xdr:to>
      <xdr:col>16</xdr:col>
      <xdr:colOff>489086</xdr:colOff>
      <xdr:row>139</xdr:row>
      <xdr:rowOff>177248</xdr:rowOff>
    </xdr:to>
    <xdr:pic>
      <xdr:nvPicPr>
        <xdr:cNvPr id="62" name="Picture 61" descr="if-function-syntax">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0969072" y="25285148"/>
          <a:ext cx="2559739" cy="466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62120</xdr:colOff>
      <xdr:row>140</xdr:row>
      <xdr:rowOff>62119</xdr:rowOff>
    </xdr:from>
    <xdr:to>
      <xdr:col>25</xdr:col>
      <xdr:colOff>1004267</xdr:colOff>
      <xdr:row>141</xdr:row>
      <xdr:rowOff>124240</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10958720" y="25827244"/>
          <a:ext cx="10629072" cy="243096"/>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5. Test if cell S149 equals “stop”. If TRUE, set equal to T148. If FALSE, add Q149 and R149.</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151</xdr:row>
      <xdr:rowOff>23961</xdr:rowOff>
    </xdr:from>
    <xdr:to>
      <xdr:col>14</xdr:col>
      <xdr:colOff>476856</xdr:colOff>
      <xdr:row>154</xdr:row>
      <xdr:rowOff>92816</xdr:rowOff>
    </xdr:to>
    <xdr:grpSp>
      <xdr:nvGrpSpPr>
        <xdr:cNvPr id="64" name="Group 63">
          <a:extLst>
            <a:ext uri="{FF2B5EF4-FFF2-40B4-BE49-F238E27FC236}">
              <a16:creationId xmlns:a16="http://schemas.microsoft.com/office/drawing/2014/main" id="{00000000-0008-0000-0200-000040000000}"/>
            </a:ext>
          </a:extLst>
        </xdr:cNvPr>
        <xdr:cNvGrpSpPr/>
      </xdr:nvGrpSpPr>
      <xdr:grpSpPr>
        <a:xfrm>
          <a:off x="3312038" y="27077752"/>
          <a:ext cx="674763" cy="634075"/>
          <a:chOff x="12095602" y="4842832"/>
          <a:chExt cx="730966" cy="654126"/>
        </a:xfrm>
      </xdr:grpSpPr>
      <xdr:pic macro="[0]!ShowHint">
        <xdr:nvPicPr>
          <xdr:cNvPr id="65" name="Graphic 64" descr="Lightbulb and gear">
            <a:extLst>
              <a:ext uri="{FF2B5EF4-FFF2-40B4-BE49-F238E27FC236}">
                <a16:creationId xmlns:a16="http://schemas.microsoft.com/office/drawing/2014/main" id="{00000000-0008-0000-0200-000041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2214127" y="4842832"/>
            <a:ext cx="478222" cy="459764"/>
          </a:xfrm>
          <a:prstGeom prst="rect">
            <a:avLst/>
          </a:prstGeom>
        </xdr:spPr>
      </xdr:pic>
      <xdr:sp macro="[0]!ShowHint" textlink="">
        <xdr:nvSpPr>
          <xdr:cNvPr id="66" name="TextBox 65">
            <a:extLst>
              <a:ext uri="{FF2B5EF4-FFF2-40B4-BE49-F238E27FC236}">
                <a16:creationId xmlns:a16="http://schemas.microsoft.com/office/drawing/2014/main" id="{00000000-0008-0000-0200-000042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41413</xdr:colOff>
      <xdr:row>156</xdr:row>
      <xdr:rowOff>31060</xdr:rowOff>
    </xdr:from>
    <xdr:to>
      <xdr:col>16</xdr:col>
      <xdr:colOff>714375</xdr:colOff>
      <xdr:row>158</xdr:row>
      <xdr:rowOff>922</xdr:rowOff>
    </xdr:to>
    <xdr:sp macro="" textlink="">
      <xdr:nvSpPr>
        <xdr:cNvPr id="67" name="TextBox 66">
          <a:extLst>
            <a:ext uri="{FF2B5EF4-FFF2-40B4-BE49-F238E27FC236}">
              <a16:creationId xmlns:a16="http://schemas.microsoft.com/office/drawing/2014/main" id="{00000000-0008-0000-0200-000043000000}"/>
            </a:ext>
          </a:extLst>
        </xdr:cNvPr>
        <xdr:cNvSpPr txBox="1"/>
      </xdr:nvSpPr>
      <xdr:spPr>
        <a:xfrm>
          <a:off x="10938013" y="28806085"/>
          <a:ext cx="2816087" cy="33181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i="0">
              <a:solidFill>
                <a:schemeClr val="dk1"/>
              </a:solidFill>
              <a:effectLst/>
              <a:latin typeface="Verdana" panose="020B0604030504040204" pitchFamily="34" charset="0"/>
              <a:ea typeface="Verdana" panose="020B0604030504040204" pitchFamily="34" charset="0"/>
              <a:cs typeface="+mn-cs"/>
            </a:rPr>
            <a:t>Nested IF Functions</a:t>
          </a:r>
        </a:p>
      </xdr:txBody>
    </xdr:sp>
    <xdr:clientData/>
  </xdr:twoCellAnchor>
  <xdr:twoCellAnchor>
    <xdr:from>
      <xdr:col>13</xdr:col>
      <xdr:colOff>31059</xdr:colOff>
      <xdr:row>158</xdr:row>
      <xdr:rowOff>155299</xdr:rowOff>
    </xdr:from>
    <xdr:to>
      <xdr:col>25</xdr:col>
      <xdr:colOff>1024972</xdr:colOff>
      <xdr:row>161</xdr:row>
      <xdr:rowOff>127138</xdr:rowOff>
    </xdr:to>
    <xdr:sp macro="" textlink="">
      <xdr:nvSpPr>
        <xdr:cNvPr id="68" name="TextBox 67">
          <a:extLst>
            <a:ext uri="{FF2B5EF4-FFF2-40B4-BE49-F238E27FC236}">
              <a16:creationId xmlns:a16="http://schemas.microsoft.com/office/drawing/2014/main" id="{00000000-0008-0000-0200-000044000000}"/>
            </a:ext>
          </a:extLst>
        </xdr:cNvPr>
        <xdr:cNvSpPr txBox="1"/>
      </xdr:nvSpPr>
      <xdr:spPr>
        <a:xfrm>
          <a:off x="10927659" y="29292274"/>
          <a:ext cx="10680838" cy="5147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You can actually use multiple functions within a single cell formula. When one function is placed inside another function, it is called “nesting”:</a:t>
          </a:r>
        </a:p>
      </xdr:txBody>
    </xdr:sp>
    <xdr:clientData/>
  </xdr:twoCellAnchor>
  <xdr:twoCellAnchor>
    <xdr:from>
      <xdr:col>13</xdr:col>
      <xdr:colOff>31060</xdr:colOff>
      <xdr:row>162</xdr:row>
      <xdr:rowOff>62119</xdr:rowOff>
    </xdr:from>
    <xdr:to>
      <xdr:col>19</xdr:col>
      <xdr:colOff>207065</xdr:colOff>
      <xdr:row>163</xdr:row>
      <xdr:rowOff>146785</xdr:rowOff>
    </xdr:to>
    <xdr:sp macro="" textlink="">
      <xdr:nvSpPr>
        <xdr:cNvPr id="69" name="Rectangle: Rounded Corners 68">
          <a:extLst>
            <a:ext uri="{FF2B5EF4-FFF2-40B4-BE49-F238E27FC236}">
              <a16:creationId xmlns:a16="http://schemas.microsoft.com/office/drawing/2014/main" id="{00000000-0008-0000-0200-000045000000}"/>
            </a:ext>
          </a:extLst>
        </xdr:cNvPr>
        <xdr:cNvSpPr/>
      </xdr:nvSpPr>
      <xdr:spPr>
        <a:xfrm>
          <a:off x="10927660" y="29922994"/>
          <a:ext cx="4833730" cy="265641"/>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b="1">
              <a:latin typeface="Verdana" panose="020B0604030504040204" pitchFamily="34" charset="0"/>
              <a:ea typeface="Verdana" panose="020B0604030504040204" pitchFamily="34" charset="0"/>
            </a:rPr>
            <a:t>=if(b2&gt;b3,if(b2&gt;b4,”b2 is max”,”b4 is max”),”b3 is max”)</a:t>
          </a:r>
        </a:p>
      </xdr:txBody>
    </xdr:sp>
    <xdr:clientData/>
  </xdr:twoCellAnchor>
  <xdr:twoCellAnchor>
    <xdr:from>
      <xdr:col>13</xdr:col>
      <xdr:colOff>59220</xdr:colOff>
      <xdr:row>164</xdr:row>
      <xdr:rowOff>90281</xdr:rowOff>
    </xdr:from>
    <xdr:to>
      <xdr:col>26</xdr:col>
      <xdr:colOff>7454</xdr:colOff>
      <xdr:row>169</xdr:row>
      <xdr:rowOff>113886</xdr:rowOff>
    </xdr:to>
    <xdr:sp macro="" textlink="">
      <xdr:nvSpPr>
        <xdr:cNvPr id="70" name="TextBox 69">
          <a:extLst>
            <a:ext uri="{FF2B5EF4-FFF2-40B4-BE49-F238E27FC236}">
              <a16:creationId xmlns:a16="http://schemas.microsoft.com/office/drawing/2014/main" id="{00000000-0008-0000-0200-000046000000}"/>
            </a:ext>
          </a:extLst>
        </xdr:cNvPr>
        <xdr:cNvSpPr txBox="1"/>
      </xdr:nvSpPr>
      <xdr:spPr>
        <a:xfrm>
          <a:off x="10955820" y="30313106"/>
          <a:ext cx="10682909" cy="9284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Be careful with nested functions! The more complicated your formulas, the harder they are to review, and the greater the chance for errors. If you need to create complicated formulas, think about breaking them into multiple cells.</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In the next section we will introduce you to other “helper” functions that are often nested inside an IF Function.</a:t>
          </a:r>
        </a:p>
      </xdr:txBody>
    </xdr:sp>
    <xdr:clientData/>
  </xdr:twoCellAnchor>
  <xdr:twoCellAnchor>
    <xdr:from>
      <xdr:col>13</xdr:col>
      <xdr:colOff>48867</xdr:colOff>
      <xdr:row>170</xdr:row>
      <xdr:rowOff>59221</xdr:rowOff>
    </xdr:from>
    <xdr:to>
      <xdr:col>17</xdr:col>
      <xdr:colOff>807554</xdr:colOff>
      <xdr:row>172</xdr:row>
      <xdr:rowOff>29083</xdr:rowOff>
    </xdr:to>
    <xdr:sp macro="" textlink="">
      <xdr:nvSpPr>
        <xdr:cNvPr id="71" name="TextBox 70">
          <a:extLst>
            <a:ext uri="{FF2B5EF4-FFF2-40B4-BE49-F238E27FC236}">
              <a16:creationId xmlns:a16="http://schemas.microsoft.com/office/drawing/2014/main" id="{00000000-0008-0000-0200-000047000000}"/>
            </a:ext>
          </a:extLst>
        </xdr:cNvPr>
        <xdr:cNvSpPr txBox="1"/>
      </xdr:nvSpPr>
      <xdr:spPr>
        <a:xfrm>
          <a:off x="10945467" y="31367896"/>
          <a:ext cx="3740012" cy="33181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i="0">
              <a:solidFill>
                <a:schemeClr val="dk1"/>
              </a:solidFill>
              <a:effectLst/>
              <a:latin typeface="Verdana" panose="020B0604030504040204" pitchFamily="34" charset="0"/>
              <a:ea typeface="Verdana" panose="020B0604030504040204" pitchFamily="34" charset="0"/>
              <a:cs typeface="+mn-cs"/>
            </a:rPr>
            <a:t>AND, OR, and XOR Functions</a:t>
          </a:r>
        </a:p>
      </xdr:txBody>
    </xdr:sp>
    <xdr:clientData/>
  </xdr:twoCellAnchor>
  <xdr:twoCellAnchor>
    <xdr:from>
      <xdr:col>13</xdr:col>
      <xdr:colOff>69573</xdr:colOff>
      <xdr:row>172</xdr:row>
      <xdr:rowOff>110988</xdr:rowOff>
    </xdr:from>
    <xdr:to>
      <xdr:col>26</xdr:col>
      <xdr:colOff>17807</xdr:colOff>
      <xdr:row>174</xdr:row>
      <xdr:rowOff>82827</xdr:rowOff>
    </xdr:to>
    <xdr:sp macro="" textlink="">
      <xdr:nvSpPr>
        <xdr:cNvPr id="72" name="TextBox 71">
          <a:extLst>
            <a:ext uri="{FF2B5EF4-FFF2-40B4-BE49-F238E27FC236}">
              <a16:creationId xmlns:a16="http://schemas.microsoft.com/office/drawing/2014/main" id="{00000000-0008-0000-0200-000048000000}"/>
            </a:ext>
          </a:extLst>
        </xdr:cNvPr>
        <xdr:cNvSpPr txBox="1"/>
      </xdr:nvSpPr>
      <xdr:spPr>
        <a:xfrm>
          <a:off x="10966173" y="31781613"/>
          <a:ext cx="10682909" cy="33378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AND, OR, and XOR Functions perform logical tests and return TRUE or FALSE.</a:t>
          </a:r>
        </a:p>
      </xdr:txBody>
    </xdr:sp>
    <xdr:clientData/>
  </xdr:twoCellAnchor>
  <xdr:twoCellAnchor>
    <xdr:from>
      <xdr:col>13</xdr:col>
      <xdr:colOff>10353</xdr:colOff>
      <xdr:row>174</xdr:row>
      <xdr:rowOff>155299</xdr:rowOff>
    </xdr:from>
    <xdr:to>
      <xdr:col>20</xdr:col>
      <xdr:colOff>548723</xdr:colOff>
      <xdr:row>185</xdr:row>
      <xdr:rowOff>40407</xdr:rowOff>
    </xdr:to>
    <xdr:pic>
      <xdr:nvPicPr>
        <xdr:cNvPr id="73" name="Picture 72">
          <a:extLst>
            <a:ext uri="{FF2B5EF4-FFF2-40B4-BE49-F238E27FC236}">
              <a16:creationId xmlns:a16="http://schemas.microsoft.com/office/drawing/2014/main" id="{00000000-0008-0000-0200-000049000000}"/>
            </a:ext>
          </a:extLst>
        </xdr:cNvPr>
        <xdr:cNvPicPr>
          <a:picLocks noChangeAspect="1"/>
        </xdr:cNvPicPr>
      </xdr:nvPicPr>
      <xdr:blipFill>
        <a:blip xmlns:r="http://schemas.openxmlformats.org/officeDocument/2006/relationships" r:embed="rId18"/>
        <a:stretch>
          <a:fillRect/>
        </a:stretch>
      </xdr:blipFill>
      <xdr:spPr>
        <a:xfrm>
          <a:off x="10906953" y="32187874"/>
          <a:ext cx="6034295" cy="1875833"/>
        </a:xfrm>
        <a:prstGeom prst="rect">
          <a:avLst/>
        </a:prstGeom>
      </xdr:spPr>
    </xdr:pic>
    <xdr:clientData/>
  </xdr:twoCellAnchor>
  <xdr:twoCellAnchor>
    <xdr:from>
      <xdr:col>13</xdr:col>
      <xdr:colOff>77028</xdr:colOff>
      <xdr:row>185</xdr:row>
      <xdr:rowOff>139150</xdr:rowOff>
    </xdr:from>
    <xdr:to>
      <xdr:col>26</xdr:col>
      <xdr:colOff>25262</xdr:colOff>
      <xdr:row>187</xdr:row>
      <xdr:rowOff>110989</xdr:rowOff>
    </xdr:to>
    <xdr:sp macro="" textlink="">
      <xdr:nvSpPr>
        <xdr:cNvPr id="74" name="TextBox 73">
          <a:extLst>
            <a:ext uri="{FF2B5EF4-FFF2-40B4-BE49-F238E27FC236}">
              <a16:creationId xmlns:a16="http://schemas.microsoft.com/office/drawing/2014/main" id="{00000000-0008-0000-0200-00004A000000}"/>
            </a:ext>
          </a:extLst>
        </xdr:cNvPr>
        <xdr:cNvSpPr txBox="1"/>
      </xdr:nvSpPr>
      <xdr:spPr>
        <a:xfrm>
          <a:off x="10973628" y="34162450"/>
          <a:ext cx="10682909" cy="33378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syntax for all of these functions are the same: Each condition should be separated by a comma.</a:t>
          </a:r>
        </a:p>
      </xdr:txBody>
    </xdr:sp>
    <xdr:clientData/>
  </xdr:twoCellAnchor>
  <xdr:twoCellAnchor>
    <xdr:from>
      <xdr:col>13</xdr:col>
      <xdr:colOff>41413</xdr:colOff>
      <xdr:row>188</xdr:row>
      <xdr:rowOff>31060</xdr:rowOff>
    </xdr:from>
    <xdr:to>
      <xdr:col>16</xdr:col>
      <xdr:colOff>414130</xdr:colOff>
      <xdr:row>189</xdr:row>
      <xdr:rowOff>115727</xdr:rowOff>
    </xdr:to>
    <xdr:sp macro="" textlink="">
      <xdr:nvSpPr>
        <xdr:cNvPr id="75" name="Rectangle: Rounded Corners 74">
          <a:extLst>
            <a:ext uri="{FF2B5EF4-FFF2-40B4-BE49-F238E27FC236}">
              <a16:creationId xmlns:a16="http://schemas.microsoft.com/office/drawing/2014/main" id="{00000000-0008-0000-0200-00004B000000}"/>
            </a:ext>
          </a:extLst>
        </xdr:cNvPr>
        <xdr:cNvSpPr/>
      </xdr:nvSpPr>
      <xdr:spPr>
        <a:xfrm>
          <a:off x="10938013" y="34597285"/>
          <a:ext cx="2515842" cy="265642"/>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b="1">
              <a:latin typeface="Verdana" panose="020B0604030504040204" pitchFamily="34" charset="0"/>
              <a:ea typeface="Verdana" panose="020B0604030504040204" pitchFamily="34" charset="0"/>
            </a:rPr>
            <a:t>=and(a1&gt;a2,a1&gt;a3,a1&gt;a4)</a:t>
          </a:r>
        </a:p>
      </xdr:txBody>
    </xdr:sp>
    <xdr:clientData/>
  </xdr:twoCellAnchor>
  <xdr:twoCellAnchor>
    <xdr:from>
      <xdr:col>13</xdr:col>
      <xdr:colOff>134591</xdr:colOff>
      <xdr:row>190</xdr:row>
      <xdr:rowOff>93179</xdr:rowOff>
    </xdr:from>
    <xdr:to>
      <xdr:col>15</xdr:col>
      <xdr:colOff>83440</xdr:colOff>
      <xdr:row>193</xdr:row>
      <xdr:rowOff>18771</xdr:rowOff>
    </xdr:to>
    <xdr:pic>
      <xdr:nvPicPr>
        <xdr:cNvPr id="76" name="Picture 75" descr="or-function-syntax">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1031191" y="35021354"/>
          <a:ext cx="1625249" cy="4685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51767</xdr:colOff>
      <xdr:row>194</xdr:row>
      <xdr:rowOff>51767</xdr:rowOff>
    </xdr:from>
    <xdr:to>
      <xdr:col>25</xdr:col>
      <xdr:colOff>993914</xdr:colOff>
      <xdr:row>195</xdr:row>
      <xdr:rowOff>113887</xdr:rowOff>
    </xdr:to>
    <xdr:sp macro="" textlink="">
      <xdr:nvSpPr>
        <xdr:cNvPr id="77" name="TextBox 76">
          <a:extLst>
            <a:ext uri="{FF2B5EF4-FFF2-40B4-BE49-F238E27FC236}">
              <a16:creationId xmlns:a16="http://schemas.microsoft.com/office/drawing/2014/main" id="{00000000-0008-0000-0200-00004D000000}"/>
            </a:ext>
          </a:extLst>
        </xdr:cNvPr>
        <xdr:cNvSpPr txBox="1"/>
      </xdr:nvSpPr>
      <xdr:spPr>
        <a:xfrm>
          <a:off x="10948367" y="35703842"/>
          <a:ext cx="10629072" cy="243095"/>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6. Test if cell S202 or S203 is equal to “warning”.</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205</xdr:row>
      <xdr:rowOff>23961</xdr:rowOff>
    </xdr:from>
    <xdr:to>
      <xdr:col>14</xdr:col>
      <xdr:colOff>476856</xdr:colOff>
      <xdr:row>208</xdr:row>
      <xdr:rowOff>92816</xdr:rowOff>
    </xdr:to>
    <xdr:grpSp>
      <xdr:nvGrpSpPr>
        <xdr:cNvPr id="78" name="Group 77">
          <a:extLst>
            <a:ext uri="{FF2B5EF4-FFF2-40B4-BE49-F238E27FC236}">
              <a16:creationId xmlns:a16="http://schemas.microsoft.com/office/drawing/2014/main" id="{00000000-0008-0000-0200-00004E000000}"/>
            </a:ext>
          </a:extLst>
        </xdr:cNvPr>
        <xdr:cNvGrpSpPr/>
      </xdr:nvGrpSpPr>
      <xdr:grpSpPr>
        <a:xfrm>
          <a:off x="3312038" y="36651598"/>
          <a:ext cx="674763" cy="634075"/>
          <a:chOff x="12095602" y="4842832"/>
          <a:chExt cx="730966" cy="654126"/>
        </a:xfrm>
      </xdr:grpSpPr>
      <xdr:pic macro="[0]!ShowHint">
        <xdr:nvPicPr>
          <xdr:cNvPr id="79" name="Graphic 78" descr="Lightbulb and gear">
            <a:extLst>
              <a:ext uri="{FF2B5EF4-FFF2-40B4-BE49-F238E27FC236}">
                <a16:creationId xmlns:a16="http://schemas.microsoft.com/office/drawing/2014/main" id="{00000000-0008-0000-0200-00004F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2214127" y="4842832"/>
            <a:ext cx="478222" cy="459764"/>
          </a:xfrm>
          <a:prstGeom prst="rect">
            <a:avLst/>
          </a:prstGeom>
        </xdr:spPr>
      </xdr:pic>
      <xdr:sp macro="[0]!ShowHint" textlink="">
        <xdr:nvSpPr>
          <xdr:cNvPr id="80" name="TextBox 79">
            <a:extLst>
              <a:ext uri="{FF2B5EF4-FFF2-40B4-BE49-F238E27FC236}">
                <a16:creationId xmlns:a16="http://schemas.microsoft.com/office/drawing/2014/main" id="{00000000-0008-0000-0200-000050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51766</xdr:colOff>
      <xdr:row>210</xdr:row>
      <xdr:rowOff>39932</xdr:rowOff>
    </xdr:from>
    <xdr:to>
      <xdr:col>26</xdr:col>
      <xdr:colOff>0</xdr:colOff>
      <xdr:row>212</xdr:row>
      <xdr:rowOff>11773</xdr:rowOff>
    </xdr:to>
    <xdr:sp macro="" textlink="">
      <xdr:nvSpPr>
        <xdr:cNvPr id="81" name="TextBox 80">
          <a:extLst>
            <a:ext uri="{FF2B5EF4-FFF2-40B4-BE49-F238E27FC236}">
              <a16:creationId xmlns:a16="http://schemas.microsoft.com/office/drawing/2014/main" id="{00000000-0008-0000-0200-000051000000}"/>
            </a:ext>
          </a:extLst>
        </xdr:cNvPr>
        <xdr:cNvSpPr txBox="1"/>
      </xdr:nvSpPr>
      <xdr:spPr>
        <a:xfrm>
          <a:off x="10948366" y="38692382"/>
          <a:ext cx="10682909" cy="3337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These functions return either TRUE or FALSE and are often used within IF Functions.</a:t>
          </a:r>
        </a:p>
      </xdr:txBody>
    </xdr:sp>
    <xdr:clientData/>
  </xdr:twoCellAnchor>
  <xdr:twoCellAnchor>
    <xdr:from>
      <xdr:col>13</xdr:col>
      <xdr:colOff>62120</xdr:colOff>
      <xdr:row>212</xdr:row>
      <xdr:rowOff>72473</xdr:rowOff>
    </xdr:from>
    <xdr:to>
      <xdr:col>16</xdr:col>
      <xdr:colOff>481219</xdr:colOff>
      <xdr:row>215</xdr:row>
      <xdr:rowOff>355</xdr:rowOff>
    </xdr:to>
    <xdr:pic>
      <xdr:nvPicPr>
        <xdr:cNvPr id="82" name="Picture 81" descr="if-function-syntax">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0958720" y="39086873"/>
          <a:ext cx="2562224" cy="4708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51767</xdr:colOff>
      <xdr:row>215</xdr:row>
      <xdr:rowOff>62120</xdr:rowOff>
    </xdr:from>
    <xdr:to>
      <xdr:col>25</xdr:col>
      <xdr:colOff>993914</xdr:colOff>
      <xdr:row>218</xdr:row>
      <xdr:rowOff>51766</xdr:rowOff>
    </xdr:to>
    <xdr:sp macro="" textlink="">
      <xdr:nvSpPr>
        <xdr:cNvPr id="83" name="TextBox 82">
          <a:extLst>
            <a:ext uri="{FF2B5EF4-FFF2-40B4-BE49-F238E27FC236}">
              <a16:creationId xmlns:a16="http://schemas.microsoft.com/office/drawing/2014/main" id="{00000000-0008-0000-0200-000053000000}"/>
            </a:ext>
          </a:extLst>
        </xdr:cNvPr>
        <xdr:cNvSpPr txBox="1"/>
      </xdr:nvSpPr>
      <xdr:spPr>
        <a:xfrm>
          <a:off x="10948367" y="39619445"/>
          <a:ext cx="10629072" cy="532571"/>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7. Nesting an AND Function within a IF Function, Test if cell S224 and S225 both equal “warning”. If so, output “Uh oh!”, if not output "XYZ".</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228</xdr:row>
      <xdr:rowOff>23961</xdr:rowOff>
    </xdr:from>
    <xdr:to>
      <xdr:col>14</xdr:col>
      <xdr:colOff>476856</xdr:colOff>
      <xdr:row>231</xdr:row>
      <xdr:rowOff>92816</xdr:rowOff>
    </xdr:to>
    <xdr:grpSp>
      <xdr:nvGrpSpPr>
        <xdr:cNvPr id="84" name="Group 83">
          <a:extLst>
            <a:ext uri="{FF2B5EF4-FFF2-40B4-BE49-F238E27FC236}">
              <a16:creationId xmlns:a16="http://schemas.microsoft.com/office/drawing/2014/main" id="{00000000-0008-0000-0200-000054000000}"/>
            </a:ext>
          </a:extLst>
        </xdr:cNvPr>
        <xdr:cNvGrpSpPr/>
      </xdr:nvGrpSpPr>
      <xdr:grpSpPr>
        <a:xfrm>
          <a:off x="3312038" y="40817477"/>
          <a:ext cx="674763" cy="634075"/>
          <a:chOff x="12095602" y="4842832"/>
          <a:chExt cx="730966" cy="654126"/>
        </a:xfrm>
      </xdr:grpSpPr>
      <xdr:pic macro="[0]!ShowHint">
        <xdr:nvPicPr>
          <xdr:cNvPr id="85" name="Graphic 84" descr="Lightbulb and gear">
            <a:extLst>
              <a:ext uri="{FF2B5EF4-FFF2-40B4-BE49-F238E27FC236}">
                <a16:creationId xmlns:a16="http://schemas.microsoft.com/office/drawing/2014/main" id="{00000000-0008-0000-0200-000055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2214127" y="4842832"/>
            <a:ext cx="478222" cy="459764"/>
          </a:xfrm>
          <a:prstGeom prst="rect">
            <a:avLst/>
          </a:prstGeom>
        </xdr:spPr>
      </xdr:pic>
      <xdr:sp macro="[0]!ShowHint" textlink="">
        <xdr:nvSpPr>
          <xdr:cNvPr id="86" name="TextBox 85">
            <a:extLst>
              <a:ext uri="{FF2B5EF4-FFF2-40B4-BE49-F238E27FC236}">
                <a16:creationId xmlns:a16="http://schemas.microsoft.com/office/drawing/2014/main" id="{00000000-0008-0000-0200-000056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51766</xdr:colOff>
      <xdr:row>233</xdr:row>
      <xdr:rowOff>51766</xdr:rowOff>
    </xdr:from>
    <xdr:to>
      <xdr:col>15</xdr:col>
      <xdr:colOff>22363</xdr:colOff>
      <xdr:row>235</xdr:row>
      <xdr:rowOff>147430</xdr:rowOff>
    </xdr:to>
    <xdr:pic>
      <xdr:nvPicPr>
        <xdr:cNvPr id="87" name="Picture 86">
          <a:extLst>
            <a:ext uri="{FF2B5EF4-FFF2-40B4-BE49-F238E27FC236}">
              <a16:creationId xmlns:a16="http://schemas.microsoft.com/office/drawing/2014/main" id="{00000000-0008-0000-0200-00005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0948366" y="42971416"/>
          <a:ext cx="1646997" cy="457614"/>
        </a:xfrm>
        <a:prstGeom prst="rect">
          <a:avLst/>
        </a:prstGeom>
      </xdr:spPr>
    </xdr:pic>
    <xdr:clientData/>
  </xdr:twoCellAnchor>
  <xdr:twoCellAnchor>
    <xdr:from>
      <xdr:col>13</xdr:col>
      <xdr:colOff>41413</xdr:colOff>
      <xdr:row>236</xdr:row>
      <xdr:rowOff>72474</xdr:rowOff>
    </xdr:from>
    <xdr:to>
      <xdr:col>25</xdr:col>
      <xdr:colOff>983560</xdr:colOff>
      <xdr:row>237</xdr:row>
      <xdr:rowOff>134593</xdr:rowOff>
    </xdr:to>
    <xdr:sp macro="" textlink="">
      <xdr:nvSpPr>
        <xdr:cNvPr id="88" name="TextBox 87">
          <a:extLst>
            <a:ext uri="{FF2B5EF4-FFF2-40B4-BE49-F238E27FC236}">
              <a16:creationId xmlns:a16="http://schemas.microsoft.com/office/drawing/2014/main" id="{00000000-0008-0000-0200-000058000000}"/>
            </a:ext>
          </a:extLst>
        </xdr:cNvPr>
        <xdr:cNvSpPr txBox="1"/>
      </xdr:nvSpPr>
      <xdr:spPr>
        <a:xfrm>
          <a:off x="10938013" y="43544574"/>
          <a:ext cx="10629072" cy="243094"/>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8. Test if only one of S244 or S245 equals “warning”.</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247</xdr:row>
      <xdr:rowOff>23961</xdr:rowOff>
    </xdr:from>
    <xdr:to>
      <xdr:col>14</xdr:col>
      <xdr:colOff>476856</xdr:colOff>
      <xdr:row>250</xdr:row>
      <xdr:rowOff>92816</xdr:rowOff>
    </xdr:to>
    <xdr:grpSp>
      <xdr:nvGrpSpPr>
        <xdr:cNvPr id="89" name="Group 88">
          <a:extLst>
            <a:ext uri="{FF2B5EF4-FFF2-40B4-BE49-F238E27FC236}">
              <a16:creationId xmlns:a16="http://schemas.microsoft.com/office/drawing/2014/main" id="{00000000-0008-0000-0200-000059000000}"/>
            </a:ext>
          </a:extLst>
        </xdr:cNvPr>
        <xdr:cNvGrpSpPr/>
      </xdr:nvGrpSpPr>
      <xdr:grpSpPr>
        <a:xfrm>
          <a:off x="3312038" y="44285554"/>
          <a:ext cx="674763" cy="634075"/>
          <a:chOff x="12095602" y="4842832"/>
          <a:chExt cx="730966" cy="654126"/>
        </a:xfrm>
      </xdr:grpSpPr>
      <xdr:pic macro="[0]!ShowHint">
        <xdr:nvPicPr>
          <xdr:cNvPr id="90" name="Graphic 89" descr="Lightbulb and gear">
            <a:extLst>
              <a:ext uri="{FF2B5EF4-FFF2-40B4-BE49-F238E27FC236}">
                <a16:creationId xmlns:a16="http://schemas.microsoft.com/office/drawing/2014/main" id="{00000000-0008-0000-0200-00005A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2214127" y="4842832"/>
            <a:ext cx="478222" cy="459764"/>
          </a:xfrm>
          <a:prstGeom prst="rect">
            <a:avLst/>
          </a:prstGeom>
        </xdr:spPr>
      </xdr:pic>
      <xdr:sp macro="[0]!ShowHint" textlink="">
        <xdr:nvSpPr>
          <xdr:cNvPr id="91" name="TextBox 90">
            <a:extLst>
              <a:ext uri="{FF2B5EF4-FFF2-40B4-BE49-F238E27FC236}">
                <a16:creationId xmlns:a16="http://schemas.microsoft.com/office/drawing/2014/main" id="{00000000-0008-0000-0200-00005B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20706</xdr:colOff>
      <xdr:row>252</xdr:row>
      <xdr:rowOff>20708</xdr:rowOff>
    </xdr:from>
    <xdr:to>
      <xdr:col>17</xdr:col>
      <xdr:colOff>569429</xdr:colOff>
      <xdr:row>253</xdr:row>
      <xdr:rowOff>166575</xdr:rowOff>
    </xdr:to>
    <xdr:sp macro="" textlink="">
      <xdr:nvSpPr>
        <xdr:cNvPr id="92" name="TextBox 91">
          <a:extLst>
            <a:ext uri="{FF2B5EF4-FFF2-40B4-BE49-F238E27FC236}">
              <a16:creationId xmlns:a16="http://schemas.microsoft.com/office/drawing/2014/main" id="{00000000-0008-0000-0200-00005C000000}"/>
            </a:ext>
          </a:extLst>
        </xdr:cNvPr>
        <xdr:cNvSpPr txBox="1"/>
      </xdr:nvSpPr>
      <xdr:spPr>
        <a:xfrm>
          <a:off x="10917306" y="46493183"/>
          <a:ext cx="3530048" cy="32684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i="0">
              <a:solidFill>
                <a:schemeClr val="dk1"/>
              </a:solidFill>
              <a:effectLst/>
              <a:latin typeface="Verdana" panose="020B0604030504040204" pitchFamily="34" charset="0"/>
              <a:ea typeface="Verdana" panose="020B0604030504040204" pitchFamily="34" charset="0"/>
              <a:cs typeface="+mn-cs"/>
            </a:rPr>
            <a:t>IS and IFERROR Functions</a:t>
          </a:r>
        </a:p>
      </xdr:txBody>
    </xdr:sp>
    <xdr:clientData/>
  </xdr:twoCellAnchor>
  <xdr:twoCellAnchor>
    <xdr:from>
      <xdr:col>13</xdr:col>
      <xdr:colOff>41413</xdr:colOff>
      <xdr:row>254</xdr:row>
      <xdr:rowOff>144946</xdr:rowOff>
    </xdr:from>
    <xdr:to>
      <xdr:col>25</xdr:col>
      <xdr:colOff>1035326</xdr:colOff>
      <xdr:row>256</xdr:row>
      <xdr:rowOff>116785</xdr:rowOff>
    </xdr:to>
    <xdr:sp macro="" textlink="">
      <xdr:nvSpPr>
        <xdr:cNvPr id="93" name="TextBox 92">
          <a:extLst>
            <a:ext uri="{FF2B5EF4-FFF2-40B4-BE49-F238E27FC236}">
              <a16:creationId xmlns:a16="http://schemas.microsoft.com/office/drawing/2014/main" id="{00000000-0008-0000-0200-00005D000000}"/>
            </a:ext>
          </a:extLst>
        </xdr:cNvPr>
        <xdr:cNvSpPr txBox="1"/>
      </xdr:nvSpPr>
      <xdr:spPr>
        <a:xfrm>
          <a:off x="10938013" y="46979371"/>
          <a:ext cx="10680838" cy="33378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You can perform specific logical tests using the IS Functions:</a:t>
          </a:r>
        </a:p>
      </xdr:txBody>
    </xdr:sp>
    <xdr:clientData/>
  </xdr:twoCellAnchor>
  <xdr:twoCellAnchor>
    <xdr:from>
      <xdr:col>13</xdr:col>
      <xdr:colOff>41413</xdr:colOff>
      <xdr:row>257</xdr:row>
      <xdr:rowOff>31060</xdr:rowOff>
    </xdr:from>
    <xdr:to>
      <xdr:col>22</xdr:col>
      <xdr:colOff>20876</xdr:colOff>
      <xdr:row>281</xdr:row>
      <xdr:rowOff>84252</xdr:rowOff>
    </xdr:to>
    <xdr:pic>
      <xdr:nvPicPr>
        <xdr:cNvPr id="94" name="Picture 93">
          <a:extLst>
            <a:ext uri="{FF2B5EF4-FFF2-40B4-BE49-F238E27FC236}">
              <a16:creationId xmlns:a16="http://schemas.microsoft.com/office/drawing/2014/main" id="{00000000-0008-0000-0200-00005E000000}"/>
            </a:ext>
          </a:extLst>
        </xdr:cNvPr>
        <xdr:cNvPicPr>
          <a:picLocks noChangeAspect="1"/>
        </xdr:cNvPicPr>
      </xdr:nvPicPr>
      <xdr:blipFill>
        <a:blip xmlns:r="http://schemas.openxmlformats.org/officeDocument/2006/relationships" r:embed="rId21"/>
        <a:stretch>
          <a:fillRect/>
        </a:stretch>
      </xdr:blipFill>
      <xdr:spPr>
        <a:xfrm>
          <a:off x="10938013" y="47408410"/>
          <a:ext cx="7151788" cy="4396592"/>
        </a:xfrm>
        <a:prstGeom prst="rect">
          <a:avLst/>
        </a:prstGeom>
      </xdr:spPr>
    </xdr:pic>
    <xdr:clientData/>
  </xdr:twoCellAnchor>
  <xdr:twoCellAnchor>
    <xdr:from>
      <xdr:col>13</xdr:col>
      <xdr:colOff>103532</xdr:colOff>
      <xdr:row>282</xdr:row>
      <xdr:rowOff>113886</xdr:rowOff>
    </xdr:from>
    <xdr:to>
      <xdr:col>14</xdr:col>
      <xdr:colOff>455957</xdr:colOff>
      <xdr:row>285</xdr:row>
      <xdr:rowOff>42656</xdr:rowOff>
    </xdr:to>
    <xdr:pic>
      <xdr:nvPicPr>
        <xdr:cNvPr id="95" name="Picture 94" descr="isnumber-function-syntax">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000132" y="52015611"/>
          <a:ext cx="1190625" cy="4716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51767</xdr:colOff>
      <xdr:row>286</xdr:row>
      <xdr:rowOff>62119</xdr:rowOff>
    </xdr:from>
    <xdr:to>
      <xdr:col>25</xdr:col>
      <xdr:colOff>993914</xdr:colOff>
      <xdr:row>287</xdr:row>
      <xdr:rowOff>124238</xdr:rowOff>
    </xdr:to>
    <xdr:sp macro="" textlink="">
      <xdr:nvSpPr>
        <xdr:cNvPr id="96" name="TextBox 95">
          <a:extLst>
            <a:ext uri="{FF2B5EF4-FFF2-40B4-BE49-F238E27FC236}">
              <a16:creationId xmlns:a16="http://schemas.microsoft.com/office/drawing/2014/main" id="{00000000-0008-0000-0200-000060000000}"/>
            </a:ext>
          </a:extLst>
        </xdr:cNvPr>
        <xdr:cNvSpPr txBox="1"/>
      </xdr:nvSpPr>
      <xdr:spPr>
        <a:xfrm>
          <a:off x="10948367" y="52687744"/>
          <a:ext cx="10629072" cy="243094"/>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9. Test if cell R295 is a number.</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297</xdr:row>
      <xdr:rowOff>23961</xdr:rowOff>
    </xdr:from>
    <xdr:to>
      <xdr:col>14</xdr:col>
      <xdr:colOff>476856</xdr:colOff>
      <xdr:row>300</xdr:row>
      <xdr:rowOff>92816</xdr:rowOff>
    </xdr:to>
    <xdr:grpSp>
      <xdr:nvGrpSpPr>
        <xdr:cNvPr id="97" name="Group 96">
          <a:extLst>
            <a:ext uri="{FF2B5EF4-FFF2-40B4-BE49-F238E27FC236}">
              <a16:creationId xmlns:a16="http://schemas.microsoft.com/office/drawing/2014/main" id="{00000000-0008-0000-0200-000061000000}"/>
            </a:ext>
          </a:extLst>
        </xdr:cNvPr>
        <xdr:cNvGrpSpPr/>
      </xdr:nvGrpSpPr>
      <xdr:grpSpPr>
        <a:xfrm>
          <a:off x="3312038" y="53161598"/>
          <a:ext cx="674763" cy="634075"/>
          <a:chOff x="12095602" y="4842832"/>
          <a:chExt cx="730966" cy="654126"/>
        </a:xfrm>
      </xdr:grpSpPr>
      <xdr:pic macro="[0]!ShowHint">
        <xdr:nvPicPr>
          <xdr:cNvPr id="98" name="Graphic 97" descr="Lightbulb and gear">
            <a:extLst>
              <a:ext uri="{FF2B5EF4-FFF2-40B4-BE49-F238E27FC236}">
                <a16:creationId xmlns:a16="http://schemas.microsoft.com/office/drawing/2014/main" id="{00000000-0008-0000-0200-00006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2214127" y="4842832"/>
            <a:ext cx="478222" cy="459764"/>
          </a:xfrm>
          <a:prstGeom prst="rect">
            <a:avLst/>
          </a:prstGeom>
        </xdr:spPr>
      </xdr:pic>
      <xdr:sp macro="[0]!ShowHint" textlink="">
        <xdr:nvSpPr>
          <xdr:cNvPr id="99" name="TextBox 98">
            <a:extLst>
              <a:ext uri="{FF2B5EF4-FFF2-40B4-BE49-F238E27FC236}">
                <a16:creationId xmlns:a16="http://schemas.microsoft.com/office/drawing/2014/main" id="{00000000-0008-0000-0200-000063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93179</xdr:colOff>
      <xdr:row>302</xdr:row>
      <xdr:rowOff>47920</xdr:rowOff>
    </xdr:from>
    <xdr:to>
      <xdr:col>14</xdr:col>
      <xdr:colOff>273714</xdr:colOff>
      <xdr:row>304</xdr:row>
      <xdr:rowOff>161806</xdr:rowOff>
    </xdr:to>
    <xdr:pic>
      <xdr:nvPicPr>
        <xdr:cNvPr id="100" name="Picture 99">
          <a:extLst>
            <a:ext uri="{FF2B5EF4-FFF2-40B4-BE49-F238E27FC236}">
              <a16:creationId xmlns:a16="http://schemas.microsoft.com/office/drawing/2014/main" id="{00000000-0008-0000-0200-000064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0989779" y="55673920"/>
          <a:ext cx="1018735" cy="475836"/>
        </a:xfrm>
        <a:prstGeom prst="rect">
          <a:avLst/>
        </a:prstGeom>
      </xdr:spPr>
    </xdr:pic>
    <xdr:clientData/>
  </xdr:twoCellAnchor>
  <xdr:twoCellAnchor>
    <xdr:from>
      <xdr:col>13</xdr:col>
      <xdr:colOff>82826</xdr:colOff>
      <xdr:row>305</xdr:row>
      <xdr:rowOff>51767</xdr:rowOff>
    </xdr:from>
    <xdr:to>
      <xdr:col>25</xdr:col>
      <xdr:colOff>1024973</xdr:colOff>
      <xdr:row>306</xdr:row>
      <xdr:rowOff>113886</xdr:rowOff>
    </xdr:to>
    <xdr:sp macro="" textlink="">
      <xdr:nvSpPr>
        <xdr:cNvPr id="101" name="TextBox 100">
          <a:extLst>
            <a:ext uri="{FF2B5EF4-FFF2-40B4-BE49-F238E27FC236}">
              <a16:creationId xmlns:a16="http://schemas.microsoft.com/office/drawing/2014/main" id="{00000000-0008-0000-0200-000065000000}"/>
            </a:ext>
          </a:extLst>
        </xdr:cNvPr>
        <xdr:cNvSpPr txBox="1"/>
      </xdr:nvSpPr>
      <xdr:spPr>
        <a:xfrm>
          <a:off x="10979426" y="56220692"/>
          <a:ext cx="10629072" cy="243094"/>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10. Test if cell R314 is text.</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316</xdr:row>
      <xdr:rowOff>23961</xdr:rowOff>
    </xdr:from>
    <xdr:to>
      <xdr:col>14</xdr:col>
      <xdr:colOff>476856</xdr:colOff>
      <xdr:row>319</xdr:row>
      <xdr:rowOff>92816</xdr:rowOff>
    </xdr:to>
    <xdr:grpSp>
      <xdr:nvGrpSpPr>
        <xdr:cNvPr id="102" name="Group 101">
          <a:extLst>
            <a:ext uri="{FF2B5EF4-FFF2-40B4-BE49-F238E27FC236}">
              <a16:creationId xmlns:a16="http://schemas.microsoft.com/office/drawing/2014/main" id="{00000000-0008-0000-0200-000066000000}"/>
            </a:ext>
          </a:extLst>
        </xdr:cNvPr>
        <xdr:cNvGrpSpPr/>
      </xdr:nvGrpSpPr>
      <xdr:grpSpPr>
        <a:xfrm>
          <a:off x="3312038" y="56629675"/>
          <a:ext cx="674763" cy="634075"/>
          <a:chOff x="12095602" y="4842832"/>
          <a:chExt cx="730966" cy="654126"/>
        </a:xfrm>
      </xdr:grpSpPr>
      <xdr:pic macro="[0]!ShowHint">
        <xdr:nvPicPr>
          <xdr:cNvPr id="103" name="Graphic 102" descr="Lightbulb and gear">
            <a:extLst>
              <a:ext uri="{FF2B5EF4-FFF2-40B4-BE49-F238E27FC236}">
                <a16:creationId xmlns:a16="http://schemas.microsoft.com/office/drawing/2014/main" id="{00000000-0008-0000-0200-00006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2214127" y="4842832"/>
            <a:ext cx="478222" cy="459764"/>
          </a:xfrm>
          <a:prstGeom prst="rect">
            <a:avLst/>
          </a:prstGeom>
        </xdr:spPr>
      </xdr:pic>
      <xdr:sp macro="[0]!ShowHint" textlink="">
        <xdr:nvSpPr>
          <xdr:cNvPr id="104" name="TextBox 103">
            <a:extLst>
              <a:ext uri="{FF2B5EF4-FFF2-40B4-BE49-F238E27FC236}">
                <a16:creationId xmlns:a16="http://schemas.microsoft.com/office/drawing/2014/main" id="{00000000-0008-0000-0200-000068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82826</xdr:colOff>
      <xdr:row>321</xdr:row>
      <xdr:rowOff>51766</xdr:rowOff>
    </xdr:from>
    <xdr:to>
      <xdr:col>14</xdr:col>
      <xdr:colOff>310598</xdr:colOff>
      <xdr:row>323</xdr:row>
      <xdr:rowOff>139405</xdr:rowOff>
    </xdr:to>
    <xdr:pic>
      <xdr:nvPicPr>
        <xdr:cNvPr id="105" name="Picture 104">
          <a:extLst>
            <a:ext uri="{FF2B5EF4-FFF2-40B4-BE49-F238E27FC236}">
              <a16:creationId xmlns:a16="http://schemas.microsoft.com/office/drawing/2014/main" id="{00000000-0008-0000-0200-00006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0979426" y="59221066"/>
          <a:ext cx="1065972" cy="449589"/>
        </a:xfrm>
        <a:prstGeom prst="rect">
          <a:avLst/>
        </a:prstGeom>
      </xdr:spPr>
    </xdr:pic>
    <xdr:clientData/>
  </xdr:twoCellAnchor>
  <xdr:twoCellAnchor>
    <xdr:from>
      <xdr:col>13</xdr:col>
      <xdr:colOff>62120</xdr:colOff>
      <xdr:row>324</xdr:row>
      <xdr:rowOff>62120</xdr:rowOff>
    </xdr:from>
    <xdr:to>
      <xdr:col>25</xdr:col>
      <xdr:colOff>1004267</xdr:colOff>
      <xdr:row>325</xdr:row>
      <xdr:rowOff>124239</xdr:rowOff>
    </xdr:to>
    <xdr:sp macro="" textlink="">
      <xdr:nvSpPr>
        <xdr:cNvPr id="106" name="TextBox 105">
          <a:extLst>
            <a:ext uri="{FF2B5EF4-FFF2-40B4-BE49-F238E27FC236}">
              <a16:creationId xmlns:a16="http://schemas.microsoft.com/office/drawing/2014/main" id="{00000000-0008-0000-0200-00006A000000}"/>
            </a:ext>
          </a:extLst>
        </xdr:cNvPr>
        <xdr:cNvSpPr txBox="1"/>
      </xdr:nvSpPr>
      <xdr:spPr>
        <a:xfrm>
          <a:off x="10958720" y="59774345"/>
          <a:ext cx="10629072" cy="243094"/>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11. Test if cell R333 is blank.</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335</xdr:row>
      <xdr:rowOff>23961</xdr:rowOff>
    </xdr:from>
    <xdr:to>
      <xdr:col>14</xdr:col>
      <xdr:colOff>476856</xdr:colOff>
      <xdr:row>338</xdr:row>
      <xdr:rowOff>92816</xdr:rowOff>
    </xdr:to>
    <xdr:grpSp>
      <xdr:nvGrpSpPr>
        <xdr:cNvPr id="107" name="Group 106">
          <a:extLst>
            <a:ext uri="{FF2B5EF4-FFF2-40B4-BE49-F238E27FC236}">
              <a16:creationId xmlns:a16="http://schemas.microsoft.com/office/drawing/2014/main" id="{00000000-0008-0000-0200-00006B000000}"/>
            </a:ext>
          </a:extLst>
        </xdr:cNvPr>
        <xdr:cNvGrpSpPr/>
      </xdr:nvGrpSpPr>
      <xdr:grpSpPr>
        <a:xfrm>
          <a:off x="3312038" y="60097752"/>
          <a:ext cx="674763" cy="634075"/>
          <a:chOff x="12095602" y="4842832"/>
          <a:chExt cx="730966" cy="654126"/>
        </a:xfrm>
      </xdr:grpSpPr>
      <xdr:pic macro="[0]!ShowHint">
        <xdr:nvPicPr>
          <xdr:cNvPr id="108" name="Graphic 107" descr="Lightbulb and gear">
            <a:extLst>
              <a:ext uri="{FF2B5EF4-FFF2-40B4-BE49-F238E27FC236}">
                <a16:creationId xmlns:a16="http://schemas.microsoft.com/office/drawing/2014/main" id="{00000000-0008-0000-0200-00006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2214127" y="4842832"/>
            <a:ext cx="478222" cy="459764"/>
          </a:xfrm>
          <a:prstGeom prst="rect">
            <a:avLst/>
          </a:prstGeom>
        </xdr:spPr>
      </xdr:pic>
      <xdr:sp macro="[0]!ShowHint" textlink="">
        <xdr:nvSpPr>
          <xdr:cNvPr id="109" name="TextBox 108">
            <a:extLst>
              <a:ext uri="{FF2B5EF4-FFF2-40B4-BE49-F238E27FC236}">
                <a16:creationId xmlns:a16="http://schemas.microsoft.com/office/drawing/2014/main" id="{00000000-0008-0000-0200-00006D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62119</xdr:colOff>
      <xdr:row>340</xdr:row>
      <xdr:rowOff>51767</xdr:rowOff>
    </xdr:from>
    <xdr:to>
      <xdr:col>16</xdr:col>
      <xdr:colOff>486603</xdr:colOff>
      <xdr:row>342</xdr:row>
      <xdr:rowOff>21629</xdr:rowOff>
    </xdr:to>
    <xdr:sp macro="" textlink="">
      <xdr:nvSpPr>
        <xdr:cNvPr id="110" name="TextBox 109">
          <a:extLst>
            <a:ext uri="{FF2B5EF4-FFF2-40B4-BE49-F238E27FC236}">
              <a16:creationId xmlns:a16="http://schemas.microsoft.com/office/drawing/2014/main" id="{00000000-0008-0000-0200-00006E000000}"/>
            </a:ext>
          </a:extLst>
        </xdr:cNvPr>
        <xdr:cNvSpPr txBox="1"/>
      </xdr:nvSpPr>
      <xdr:spPr>
        <a:xfrm>
          <a:off x="10958719" y="62764367"/>
          <a:ext cx="2567609" cy="33181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i="0">
              <a:solidFill>
                <a:schemeClr val="dk1"/>
              </a:solidFill>
              <a:effectLst/>
              <a:latin typeface="Verdana" panose="020B0604030504040204" pitchFamily="34" charset="0"/>
              <a:ea typeface="Verdana" panose="020B0604030504040204" pitchFamily="34" charset="0"/>
              <a:cs typeface="+mn-cs"/>
            </a:rPr>
            <a:t>IFERROR Functions</a:t>
          </a:r>
        </a:p>
      </xdr:txBody>
    </xdr:sp>
    <xdr:clientData/>
  </xdr:twoCellAnchor>
  <xdr:twoCellAnchor>
    <xdr:from>
      <xdr:col>13</xdr:col>
      <xdr:colOff>41413</xdr:colOff>
      <xdr:row>342</xdr:row>
      <xdr:rowOff>176004</xdr:rowOff>
    </xdr:from>
    <xdr:to>
      <xdr:col>25</xdr:col>
      <xdr:colOff>1035326</xdr:colOff>
      <xdr:row>345</xdr:row>
      <xdr:rowOff>144945</xdr:rowOff>
    </xdr:to>
    <xdr:sp macro="" textlink="">
      <xdr:nvSpPr>
        <xdr:cNvPr id="111" name="TextBox 110">
          <a:extLst>
            <a:ext uri="{FF2B5EF4-FFF2-40B4-BE49-F238E27FC236}">
              <a16:creationId xmlns:a16="http://schemas.microsoft.com/office/drawing/2014/main" id="{00000000-0008-0000-0200-00006F000000}"/>
            </a:ext>
          </a:extLst>
        </xdr:cNvPr>
        <xdr:cNvSpPr txBox="1"/>
      </xdr:nvSpPr>
      <xdr:spPr>
        <a:xfrm>
          <a:off x="10938013" y="63250554"/>
          <a:ext cx="10680838" cy="5118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IFERROR Function tests if a calculation results in an error. If not, it returns the original result, if it does result in an error then it returns another value. Example:</a:t>
          </a:r>
        </a:p>
      </xdr:txBody>
    </xdr:sp>
    <xdr:clientData/>
  </xdr:twoCellAnchor>
  <xdr:twoCellAnchor>
    <xdr:from>
      <xdr:col>13</xdr:col>
      <xdr:colOff>82825</xdr:colOff>
      <xdr:row>346</xdr:row>
      <xdr:rowOff>62120</xdr:rowOff>
    </xdr:from>
    <xdr:to>
      <xdr:col>17</xdr:col>
      <xdr:colOff>579781</xdr:colOff>
      <xdr:row>347</xdr:row>
      <xdr:rowOff>146787</xdr:rowOff>
    </xdr:to>
    <xdr:sp macro="" textlink="">
      <xdr:nvSpPr>
        <xdr:cNvPr id="112" name="Rectangle: Rounded Corners 111">
          <a:extLst>
            <a:ext uri="{FF2B5EF4-FFF2-40B4-BE49-F238E27FC236}">
              <a16:creationId xmlns:a16="http://schemas.microsoft.com/office/drawing/2014/main" id="{00000000-0008-0000-0200-000070000000}"/>
            </a:ext>
          </a:extLst>
        </xdr:cNvPr>
        <xdr:cNvSpPr/>
      </xdr:nvSpPr>
      <xdr:spPr>
        <a:xfrm>
          <a:off x="10979425" y="63860570"/>
          <a:ext cx="3478281" cy="265642"/>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b="1">
              <a:latin typeface="Verdana" panose="020B0604030504040204" pitchFamily="34" charset="0"/>
              <a:ea typeface="Verdana" panose="020B0604030504040204" pitchFamily="34" charset="0"/>
            </a:rPr>
            <a:t>IFERROR(VLOOKUP(a1,data,5,false),””)</a:t>
          </a:r>
        </a:p>
      </xdr:txBody>
    </xdr:sp>
    <xdr:clientData/>
  </xdr:twoCellAnchor>
  <xdr:twoCellAnchor>
    <xdr:from>
      <xdr:col>13</xdr:col>
      <xdr:colOff>62120</xdr:colOff>
      <xdr:row>348</xdr:row>
      <xdr:rowOff>103533</xdr:rowOff>
    </xdr:from>
    <xdr:to>
      <xdr:col>26</xdr:col>
      <xdr:colOff>10354</xdr:colOff>
      <xdr:row>360</xdr:row>
      <xdr:rowOff>0</xdr:rowOff>
    </xdr:to>
    <xdr:sp macro="" textlink="">
      <xdr:nvSpPr>
        <xdr:cNvPr id="113" name="TextBox 112">
          <a:extLst>
            <a:ext uri="{FF2B5EF4-FFF2-40B4-BE49-F238E27FC236}">
              <a16:creationId xmlns:a16="http://schemas.microsoft.com/office/drawing/2014/main" id="{00000000-0008-0000-0200-000071000000}"/>
            </a:ext>
          </a:extLst>
        </xdr:cNvPr>
        <xdr:cNvSpPr txBox="1"/>
      </xdr:nvSpPr>
      <xdr:spPr>
        <a:xfrm>
          <a:off x="10958720" y="64263933"/>
          <a:ext cx="10682909" cy="20681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This example is using a vlookup (we will learn about this function later) to return a value. IF the lookup value can not be found, it returns 'blank' instead of an error.</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We recommend using the IFERROR Function to make your spreadsheets look more professional. If you show your manager or a client a spreadsheet filled with errors (even if they are valid), they will be concerned. Instead use the IFERROR to handle valid errors!</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There are two particularly common cases when you should use an IFERROR:</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Calibri" panose="020F0502020204030204" pitchFamily="34" charset="0"/>
              <a:ea typeface="Verdana" panose="020B0604030504040204" pitchFamily="34" charset="0"/>
              <a:cs typeface="Calibri" panose="020F0502020204030204" pitchFamily="34" charset="0"/>
            </a:rPr>
            <a:t>• </a:t>
          </a:r>
          <a:r>
            <a:rPr lang="en-GB" sz="1200" b="0" i="0">
              <a:solidFill>
                <a:schemeClr val="dk1"/>
              </a:solidFill>
              <a:effectLst/>
              <a:latin typeface="Verdana" panose="020B0604030504040204" pitchFamily="34" charset="0"/>
              <a:ea typeface="Verdana" panose="020B0604030504040204" pitchFamily="34" charset="0"/>
              <a:cs typeface="+mn-cs"/>
            </a:rPr>
            <a:t>When doing any kind of lookup where a lookup value may (correctly) not be found.</a:t>
          </a:r>
        </a:p>
        <a:p>
          <a:r>
            <a:rPr lang="en-GB" sz="1200" b="0" i="0">
              <a:solidFill>
                <a:schemeClr val="dk1"/>
              </a:solidFill>
              <a:effectLst/>
              <a:latin typeface="+mn-lt"/>
              <a:ea typeface="+mn-ea"/>
              <a:cs typeface="+mn-cs"/>
            </a:rPr>
            <a:t>• </a:t>
          </a:r>
          <a:r>
            <a:rPr lang="en-GB" sz="1200" b="0" i="0">
              <a:solidFill>
                <a:schemeClr val="dk1"/>
              </a:solidFill>
              <a:effectLst/>
              <a:latin typeface="Verdana" panose="020B0604030504040204" pitchFamily="34" charset="0"/>
              <a:ea typeface="Verdana" panose="020B0604030504040204" pitchFamily="34" charset="0"/>
              <a:cs typeface="+mn-cs"/>
            </a:rPr>
            <a:t>When dividing numbers where the denominator could equal 0.</a:t>
          </a:r>
        </a:p>
      </xdr:txBody>
    </xdr:sp>
    <xdr:clientData/>
  </xdr:twoCellAnchor>
  <xdr:twoCellAnchor>
    <xdr:from>
      <xdr:col>13</xdr:col>
      <xdr:colOff>134593</xdr:colOff>
      <xdr:row>360</xdr:row>
      <xdr:rowOff>134592</xdr:rowOff>
    </xdr:from>
    <xdr:to>
      <xdr:col>15</xdr:col>
      <xdr:colOff>248893</xdr:colOff>
      <xdr:row>363</xdr:row>
      <xdr:rowOff>44311</xdr:rowOff>
    </xdr:to>
    <xdr:pic>
      <xdr:nvPicPr>
        <xdr:cNvPr id="114" name="Picture 113" descr="iferror-function-syntax">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1031193" y="66466692"/>
          <a:ext cx="1790700" cy="4526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31060</xdr:colOff>
      <xdr:row>364</xdr:row>
      <xdr:rowOff>31060</xdr:rowOff>
    </xdr:from>
    <xdr:to>
      <xdr:col>25</xdr:col>
      <xdr:colOff>973207</xdr:colOff>
      <xdr:row>367</xdr:row>
      <xdr:rowOff>41413</xdr:rowOff>
    </xdr:to>
    <xdr:sp macro="" textlink="">
      <xdr:nvSpPr>
        <xdr:cNvPr id="115" name="TextBox 114">
          <a:extLst>
            <a:ext uri="{FF2B5EF4-FFF2-40B4-BE49-F238E27FC236}">
              <a16:creationId xmlns:a16="http://schemas.microsoft.com/office/drawing/2014/main" id="{00000000-0008-0000-0200-000073000000}"/>
            </a:ext>
          </a:extLst>
        </xdr:cNvPr>
        <xdr:cNvSpPr txBox="1"/>
      </xdr:nvSpPr>
      <xdr:spPr>
        <a:xfrm>
          <a:off x="10927660" y="67087060"/>
          <a:ext cx="10629072" cy="553278"/>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12. Calculate the percentage of units sold in row 375. Use the IFERROR Function to return 0 instead of an error value if the denominator is 0.</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377</xdr:row>
      <xdr:rowOff>23961</xdr:rowOff>
    </xdr:from>
    <xdr:to>
      <xdr:col>14</xdr:col>
      <xdr:colOff>476856</xdr:colOff>
      <xdr:row>380</xdr:row>
      <xdr:rowOff>92816</xdr:rowOff>
    </xdr:to>
    <xdr:grpSp>
      <xdr:nvGrpSpPr>
        <xdr:cNvPr id="116" name="Group 115">
          <a:extLst>
            <a:ext uri="{FF2B5EF4-FFF2-40B4-BE49-F238E27FC236}">
              <a16:creationId xmlns:a16="http://schemas.microsoft.com/office/drawing/2014/main" id="{00000000-0008-0000-0200-000074000000}"/>
            </a:ext>
          </a:extLst>
        </xdr:cNvPr>
        <xdr:cNvGrpSpPr/>
      </xdr:nvGrpSpPr>
      <xdr:grpSpPr>
        <a:xfrm>
          <a:off x="3312038" y="67906159"/>
          <a:ext cx="674763" cy="634075"/>
          <a:chOff x="12095602" y="4842832"/>
          <a:chExt cx="730966" cy="654126"/>
        </a:xfrm>
      </xdr:grpSpPr>
      <xdr:pic macro="[0]!ShowHint">
        <xdr:nvPicPr>
          <xdr:cNvPr id="117" name="Graphic 116" descr="Lightbulb and gear">
            <a:extLst>
              <a:ext uri="{FF2B5EF4-FFF2-40B4-BE49-F238E27FC236}">
                <a16:creationId xmlns:a16="http://schemas.microsoft.com/office/drawing/2014/main" id="{00000000-0008-0000-0200-000075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2214127" y="4842832"/>
            <a:ext cx="478222" cy="459764"/>
          </a:xfrm>
          <a:prstGeom prst="rect">
            <a:avLst/>
          </a:prstGeom>
        </xdr:spPr>
      </xdr:pic>
      <xdr:sp macro="[0]!ShowHint" textlink="">
        <xdr:nvSpPr>
          <xdr:cNvPr id="118" name="TextBox 117">
            <a:extLst>
              <a:ext uri="{FF2B5EF4-FFF2-40B4-BE49-F238E27FC236}">
                <a16:creationId xmlns:a16="http://schemas.microsoft.com/office/drawing/2014/main" id="{00000000-0008-0000-0200-000076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editAs="oneCell">
    <xdr:from>
      <xdr:col>10</xdr:col>
      <xdr:colOff>51631</xdr:colOff>
      <xdr:row>24</xdr:row>
      <xdr:rowOff>9777</xdr:rowOff>
    </xdr:from>
    <xdr:to>
      <xdr:col>10</xdr:col>
      <xdr:colOff>331057</xdr:colOff>
      <xdr:row>25</xdr:row>
      <xdr:rowOff>109214</xdr:rowOff>
    </xdr:to>
    <xdr:pic>
      <xdr:nvPicPr>
        <xdr:cNvPr id="119" name="Picture 118">
          <a:hlinkClick xmlns:r="http://schemas.openxmlformats.org/officeDocument/2006/relationships" r:id="rId26"/>
          <a:extLst>
            <a:ext uri="{FF2B5EF4-FFF2-40B4-BE49-F238E27FC236}">
              <a16:creationId xmlns:a16="http://schemas.microsoft.com/office/drawing/2014/main" id="{00000000-0008-0000-0200-00007700000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837473B0-CC2E-450A-ABE3-18F120FF3D39}">
              <a1611:picAttrSrcUrl xmlns:a1611="http://schemas.microsoft.com/office/drawing/2016/11/main" r:id="rId28"/>
            </a:ext>
          </a:extLst>
        </a:blip>
        <a:stretch>
          <a:fillRect/>
        </a:stretch>
      </xdr:blipFill>
      <xdr:spPr>
        <a:xfrm>
          <a:off x="8497131" y="4327777"/>
          <a:ext cx="279426" cy="279354"/>
        </a:xfrm>
        <a:prstGeom prst="rect">
          <a:avLst/>
        </a:prstGeom>
      </xdr:spPr>
    </xdr:pic>
    <xdr:clientData/>
  </xdr:twoCellAnchor>
  <xdr:twoCellAnchor editAs="oneCell">
    <xdr:from>
      <xdr:col>10</xdr:col>
      <xdr:colOff>369158</xdr:colOff>
      <xdr:row>24</xdr:row>
      <xdr:rowOff>9777</xdr:rowOff>
    </xdr:from>
    <xdr:to>
      <xdr:col>10</xdr:col>
      <xdr:colOff>644325</xdr:colOff>
      <xdr:row>25</xdr:row>
      <xdr:rowOff>104982</xdr:rowOff>
    </xdr:to>
    <xdr:pic>
      <xdr:nvPicPr>
        <xdr:cNvPr id="120" name="Picture 119">
          <a:hlinkClick xmlns:r="http://schemas.openxmlformats.org/officeDocument/2006/relationships" r:id="rId29"/>
          <a:extLst>
            <a:ext uri="{FF2B5EF4-FFF2-40B4-BE49-F238E27FC236}">
              <a16:creationId xmlns:a16="http://schemas.microsoft.com/office/drawing/2014/main" id="{00000000-0008-0000-0200-000078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837473B0-CC2E-450A-ABE3-18F120FF3D39}">
              <a1611:picAttrSrcUrl xmlns:a1611="http://schemas.microsoft.com/office/drawing/2016/11/main" r:id="rId31"/>
            </a:ext>
          </a:extLst>
        </a:blip>
        <a:stretch>
          <a:fillRect/>
        </a:stretch>
      </xdr:blipFill>
      <xdr:spPr>
        <a:xfrm>
          <a:off x="8814658" y="4327777"/>
          <a:ext cx="275167" cy="275122"/>
        </a:xfrm>
        <a:prstGeom prst="rect">
          <a:avLst/>
        </a:prstGeom>
      </xdr:spPr>
    </xdr:pic>
    <xdr:clientData/>
  </xdr:twoCellAnchor>
  <xdr:twoCellAnchor editAs="oneCell">
    <xdr:from>
      <xdr:col>10</xdr:col>
      <xdr:colOff>776252</xdr:colOff>
      <xdr:row>24</xdr:row>
      <xdr:rowOff>21346</xdr:rowOff>
    </xdr:from>
    <xdr:to>
      <xdr:col>11</xdr:col>
      <xdr:colOff>121162</xdr:colOff>
      <xdr:row>25</xdr:row>
      <xdr:rowOff>105395</xdr:rowOff>
    </xdr:to>
    <xdr:pic>
      <xdr:nvPicPr>
        <xdr:cNvPr id="121" name="Picture 120" descr="LinkedIn: Jobs, Business News &amp; Social Networking – Aplikácie v ...">
          <a:hlinkClick xmlns:r="http://schemas.openxmlformats.org/officeDocument/2006/relationships" r:id="rId32"/>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33" cstate="print">
          <a:extLst>
            <a:ext uri="{28A0092B-C50C-407E-A947-70E740481C1C}">
              <a14:useLocalDpi xmlns:a14="http://schemas.microsoft.com/office/drawing/2010/main" val="0"/>
            </a:ext>
          </a:extLst>
        </a:blip>
        <a:srcRect/>
        <a:stretch>
          <a:fillRect/>
        </a:stretch>
      </xdr:blipFill>
      <xdr:spPr bwMode="auto">
        <a:xfrm>
          <a:off x="9221752" y="4339346"/>
          <a:ext cx="265660" cy="2639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152400</xdr:colOff>
          <xdr:row>26</xdr:row>
          <xdr:rowOff>114300</xdr:rowOff>
        </xdr:from>
        <xdr:to>
          <xdr:col>11</xdr:col>
          <xdr:colOff>781050</xdr:colOff>
          <xdr:row>28</xdr:row>
          <xdr:rowOff>127000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en-IN" sz="1400" b="1" i="0" u="none" strike="noStrike" baseline="0">
                  <a:solidFill>
                    <a:srgbClr val="000000"/>
                  </a:solidFill>
                  <a:latin typeface="Verdana"/>
                  <a:ea typeface="Verdana"/>
                </a:rPr>
                <a:t>RESET CHAPTER 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29</xdr:row>
          <xdr:rowOff>107950</xdr:rowOff>
        </xdr:from>
        <xdr:to>
          <xdr:col>11</xdr:col>
          <xdr:colOff>774700</xdr:colOff>
          <xdr:row>31</xdr:row>
          <xdr:rowOff>107950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en-IN" sz="1400" b="1" i="0" u="none" strike="noStrike" baseline="0">
                  <a:solidFill>
                    <a:srgbClr val="000000"/>
                  </a:solidFill>
                  <a:latin typeface="Verdana"/>
                  <a:ea typeface="Verdana"/>
                </a:rPr>
                <a:t>SHOW ALL ANSWERS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11</xdr:col>
      <xdr:colOff>352424</xdr:colOff>
      <xdr:row>11</xdr:row>
      <xdr:rowOff>41868</xdr:rowOff>
    </xdr:from>
    <xdr:to>
      <xdr:col>11</xdr:col>
      <xdr:colOff>914463</xdr:colOff>
      <xdr:row>12</xdr:row>
      <xdr:rowOff>149636</xdr:rowOff>
    </xdr:to>
    <xdr:sp macro="" textlink="G18">
      <xdr:nvSpPr>
        <xdr:cNvPr id="2" name="Rectangle 1">
          <a:extLst>
            <a:ext uri="{FF2B5EF4-FFF2-40B4-BE49-F238E27FC236}">
              <a16:creationId xmlns:a16="http://schemas.microsoft.com/office/drawing/2014/main" id="{00000000-0008-0000-0300-000002000000}"/>
            </a:ext>
          </a:extLst>
        </xdr:cNvPr>
        <xdr:cNvSpPr/>
      </xdr:nvSpPr>
      <xdr:spPr>
        <a:xfrm>
          <a:off x="9744074" y="2032593"/>
          <a:ext cx="562039" cy="28874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553C2D3-986A-4ABD-BF3C-2C9B3D8E4063}" type="TxLink">
            <a:rPr lang="en-US" sz="1100" b="1" i="0" u="none" strike="noStrike">
              <a:solidFill>
                <a:srgbClr val="000000"/>
              </a:solidFill>
              <a:latin typeface="Verdana"/>
              <a:ea typeface="Verdana"/>
            </a:rPr>
            <a:pPr algn="ctr"/>
            <a:t>8/8</a:t>
          </a:fld>
          <a:endParaRPr lang="en-US" sz="1100" b="1"/>
        </a:p>
      </xdr:txBody>
    </xdr:sp>
    <xdr:clientData/>
  </xdr:twoCellAnchor>
  <xdr:twoCellAnchor editAs="oneCell">
    <xdr:from>
      <xdr:col>10</xdr:col>
      <xdr:colOff>258062</xdr:colOff>
      <xdr:row>0</xdr:row>
      <xdr:rowOff>80852</xdr:rowOff>
    </xdr:from>
    <xdr:to>
      <xdr:col>12</xdr:col>
      <xdr:colOff>8474</xdr:colOff>
      <xdr:row>3</xdr:row>
      <xdr:rowOff>166577</xdr:rowOff>
    </xdr:to>
    <xdr:pic>
      <xdr:nvPicPr>
        <xdr:cNvPr id="3" name="Picture 2" descr="AutomateExcel Logo">
          <a:hlinkClick xmlns:r="http://schemas.openxmlformats.org/officeDocument/2006/relationships" r:id="rId1"/>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35337" y="80852"/>
          <a:ext cx="1598263" cy="628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0</xdr:colOff>
      <xdr:row>4</xdr:row>
      <xdr:rowOff>166134</xdr:rowOff>
    </xdr:from>
    <xdr:to>
      <xdr:col>11</xdr:col>
      <xdr:colOff>895350</xdr:colOff>
      <xdr:row>7</xdr:row>
      <xdr:rowOff>4209</xdr:rowOff>
    </xdr:to>
    <xdr:grpSp>
      <xdr:nvGrpSpPr>
        <xdr:cNvPr id="4" name="Group 3">
          <a:hlinkClick xmlns:r="http://schemas.openxmlformats.org/officeDocument/2006/relationships" r:id="rId3"/>
          <a:extLst>
            <a:ext uri="{FF2B5EF4-FFF2-40B4-BE49-F238E27FC236}">
              <a16:creationId xmlns:a16="http://schemas.microsoft.com/office/drawing/2014/main" id="{00000000-0008-0000-0300-000004000000}"/>
            </a:ext>
          </a:extLst>
        </xdr:cNvPr>
        <xdr:cNvGrpSpPr/>
      </xdr:nvGrpSpPr>
      <xdr:grpSpPr>
        <a:xfrm>
          <a:off x="0" y="863936"/>
          <a:ext cx="2594149" cy="361427"/>
          <a:chOff x="0" y="895350"/>
          <a:chExt cx="2409825" cy="381000"/>
        </a:xfrm>
      </xdr:grpSpPr>
      <xdr:pic>
        <xdr:nvPicPr>
          <xdr:cNvPr id="5" name="Graphic 4" descr="Home">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0" y="895350"/>
            <a:ext cx="381000" cy="381000"/>
          </a:xfrm>
          <a:prstGeom prst="rect">
            <a:avLst/>
          </a:prstGeom>
        </xdr:spPr>
      </xdr:pic>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323849" y="962025"/>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Home</a:t>
            </a:r>
          </a:p>
        </xdr:txBody>
      </xdr:sp>
    </xdr:grpSp>
    <xdr:clientData/>
  </xdr:twoCellAnchor>
  <xdr:twoCellAnchor>
    <xdr:from>
      <xdr:col>9</xdr:col>
      <xdr:colOff>0</xdr:colOff>
      <xdr:row>7</xdr:row>
      <xdr:rowOff>23259</xdr:rowOff>
    </xdr:from>
    <xdr:to>
      <xdr:col>11</xdr:col>
      <xdr:colOff>895350</xdr:colOff>
      <xdr:row>9</xdr:row>
      <xdr:rowOff>4209</xdr:rowOff>
    </xdr:to>
    <xdr:grpSp>
      <xdr:nvGrpSpPr>
        <xdr:cNvPr id="7" name="Group 6">
          <a:hlinkClick xmlns:r="http://schemas.openxmlformats.org/officeDocument/2006/relationships" r:id="rId6"/>
          <a:extLst>
            <a:ext uri="{FF2B5EF4-FFF2-40B4-BE49-F238E27FC236}">
              <a16:creationId xmlns:a16="http://schemas.microsoft.com/office/drawing/2014/main" id="{00000000-0008-0000-0300-000007000000}"/>
            </a:ext>
          </a:extLst>
        </xdr:cNvPr>
        <xdr:cNvGrpSpPr/>
      </xdr:nvGrpSpPr>
      <xdr:grpSpPr>
        <a:xfrm>
          <a:off x="0" y="1244413"/>
          <a:ext cx="2594149" cy="329851"/>
          <a:chOff x="19050" y="1285875"/>
          <a:chExt cx="2381250" cy="342900"/>
        </a:xfrm>
      </xdr:grpSpPr>
      <xdr:pic>
        <xdr:nvPicPr>
          <xdr:cNvPr id="8" name="Graphic 7" descr="Play">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Intro to </a:t>
            </a:r>
            <a:r>
              <a:rPr lang="en-US" sz="1050">
                <a:solidFill>
                  <a:schemeClr val="bg1"/>
                </a:solidFill>
                <a:latin typeface="Verdana" panose="020B0604030504040204" pitchFamily="34" charset="0"/>
                <a:ea typeface="Verdana" panose="020B0604030504040204" pitchFamily="34" charset="0"/>
              </a:rPr>
              <a:t>Formulas </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9</xdr:col>
      <xdr:colOff>0</xdr:colOff>
      <xdr:row>9</xdr:row>
      <xdr:rowOff>23259</xdr:rowOff>
    </xdr:from>
    <xdr:to>
      <xdr:col>11</xdr:col>
      <xdr:colOff>895350</xdr:colOff>
      <xdr:row>11</xdr:row>
      <xdr:rowOff>4209</xdr:rowOff>
    </xdr:to>
    <xdr:grpSp>
      <xdr:nvGrpSpPr>
        <xdr:cNvPr id="10" name="Group 9">
          <a:hlinkClick xmlns:r="http://schemas.openxmlformats.org/officeDocument/2006/relationships" r:id="rId9"/>
          <a:extLst>
            <a:ext uri="{FF2B5EF4-FFF2-40B4-BE49-F238E27FC236}">
              <a16:creationId xmlns:a16="http://schemas.microsoft.com/office/drawing/2014/main" id="{00000000-0008-0000-0300-00000A000000}"/>
            </a:ext>
          </a:extLst>
        </xdr:cNvPr>
        <xdr:cNvGrpSpPr/>
      </xdr:nvGrpSpPr>
      <xdr:grpSpPr>
        <a:xfrm>
          <a:off x="0" y="1593314"/>
          <a:ext cx="2594149" cy="329851"/>
          <a:chOff x="19050" y="1285875"/>
          <a:chExt cx="2347829" cy="342900"/>
        </a:xfrm>
      </xdr:grpSpPr>
      <xdr:pic>
        <xdr:nvPicPr>
          <xdr:cNvPr id="11" name="Graphic 10" descr="Play">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00789" cy="342900"/>
          </a:xfrm>
          <a:prstGeom prst="rect">
            <a:avLst/>
          </a:prstGeom>
        </xdr:spPr>
      </xdr:pic>
      <xdr:sp macro="" textlink="">
        <xdr:nvSpPr>
          <xdr:cNvPr id="12" name="TextBox 11">
            <a:extLst>
              <a:ext uri="{FF2B5EF4-FFF2-40B4-BE49-F238E27FC236}">
                <a16:creationId xmlns:a16="http://schemas.microsoft.com/office/drawing/2014/main" id="{00000000-0008-0000-0300-00000C000000}"/>
              </a:ext>
            </a:extLst>
          </xdr:cNvPr>
          <xdr:cNvSpPr txBox="1"/>
        </xdr:nvSpPr>
        <xdr:spPr>
          <a:xfrm>
            <a:off x="280903"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latin typeface="Verdana" panose="020B0604030504040204" pitchFamily="34" charset="0"/>
                <a:ea typeface="Verdana" panose="020B0604030504040204" pitchFamily="34" charset="0"/>
              </a:rPr>
              <a:t>Logical Functions &amp; Comparison</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9</xdr:col>
      <xdr:colOff>0</xdr:colOff>
      <xdr:row>11</xdr:row>
      <xdr:rowOff>23259</xdr:rowOff>
    </xdr:from>
    <xdr:to>
      <xdr:col>11</xdr:col>
      <xdr:colOff>895350</xdr:colOff>
      <xdr:row>13</xdr:row>
      <xdr:rowOff>4209</xdr:rowOff>
    </xdr:to>
    <xdr:grpSp>
      <xdr:nvGrpSpPr>
        <xdr:cNvPr id="13" name="Group 12">
          <a:hlinkClick xmlns:r="http://schemas.openxmlformats.org/officeDocument/2006/relationships" r:id="rId10"/>
          <a:extLst>
            <a:ext uri="{FF2B5EF4-FFF2-40B4-BE49-F238E27FC236}">
              <a16:creationId xmlns:a16="http://schemas.microsoft.com/office/drawing/2014/main" id="{00000000-0008-0000-0300-00000D000000}"/>
            </a:ext>
          </a:extLst>
        </xdr:cNvPr>
        <xdr:cNvGrpSpPr/>
      </xdr:nvGrpSpPr>
      <xdr:grpSpPr>
        <a:xfrm>
          <a:off x="0" y="1942215"/>
          <a:ext cx="2594149" cy="329851"/>
          <a:chOff x="19050" y="1285875"/>
          <a:chExt cx="2381250" cy="342900"/>
        </a:xfrm>
      </xdr:grpSpPr>
      <xdr:pic>
        <xdr:nvPicPr>
          <xdr:cNvPr id="14" name="Graphic 13" descr="Play">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15" name="TextBox 14">
            <a:extLst>
              <a:ext uri="{FF2B5EF4-FFF2-40B4-BE49-F238E27FC236}">
                <a16:creationId xmlns:a16="http://schemas.microsoft.com/office/drawing/2014/main" id="{00000000-0008-0000-0300-00000F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ysClr val="windowText" lastClr="000000"/>
                </a:solidFill>
                <a:latin typeface="Verdana" panose="020B0604030504040204" pitchFamily="34" charset="0"/>
                <a:ea typeface="Verdana" panose="020B0604030504040204" pitchFamily="34" charset="0"/>
              </a:rPr>
              <a:t>Statistical Functions </a:t>
            </a:r>
            <a:endParaRPr lang="en-GB" sz="1050">
              <a:solidFill>
                <a:sysClr val="windowText" lastClr="000000"/>
              </a:solidFill>
              <a:latin typeface="Verdana" panose="020B0604030504040204" pitchFamily="34" charset="0"/>
              <a:ea typeface="Verdana" panose="020B0604030504040204" pitchFamily="34" charset="0"/>
            </a:endParaRPr>
          </a:p>
        </xdr:txBody>
      </xdr:sp>
    </xdr:grpSp>
    <xdr:clientData/>
  </xdr:twoCellAnchor>
  <xdr:twoCellAnchor>
    <xdr:from>
      <xdr:col>9</xdr:col>
      <xdr:colOff>0</xdr:colOff>
      <xdr:row>13</xdr:row>
      <xdr:rowOff>23259</xdr:rowOff>
    </xdr:from>
    <xdr:to>
      <xdr:col>11</xdr:col>
      <xdr:colOff>895350</xdr:colOff>
      <xdr:row>15</xdr:row>
      <xdr:rowOff>4209</xdr:rowOff>
    </xdr:to>
    <xdr:grpSp>
      <xdr:nvGrpSpPr>
        <xdr:cNvPr id="16" name="Group 15">
          <a:hlinkClick xmlns:r="http://schemas.openxmlformats.org/officeDocument/2006/relationships" r:id="rId11"/>
          <a:extLst>
            <a:ext uri="{FF2B5EF4-FFF2-40B4-BE49-F238E27FC236}">
              <a16:creationId xmlns:a16="http://schemas.microsoft.com/office/drawing/2014/main" id="{00000000-0008-0000-0300-000010000000}"/>
            </a:ext>
          </a:extLst>
        </xdr:cNvPr>
        <xdr:cNvGrpSpPr/>
      </xdr:nvGrpSpPr>
      <xdr:grpSpPr>
        <a:xfrm>
          <a:off x="0" y="2291116"/>
          <a:ext cx="2594149" cy="329851"/>
          <a:chOff x="19050" y="1285875"/>
          <a:chExt cx="2381250" cy="342900"/>
        </a:xfrm>
      </xdr:grpSpPr>
      <xdr:pic>
        <xdr:nvPicPr>
          <xdr:cNvPr id="17" name="Graphic 16" descr="Play">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Lookup Functions</a:t>
            </a:r>
          </a:p>
        </xdr:txBody>
      </xdr:sp>
    </xdr:grpSp>
    <xdr:clientData/>
  </xdr:twoCellAnchor>
  <xdr:twoCellAnchor>
    <xdr:from>
      <xdr:col>9</xdr:col>
      <xdr:colOff>0</xdr:colOff>
      <xdr:row>15</xdr:row>
      <xdr:rowOff>23259</xdr:rowOff>
    </xdr:from>
    <xdr:to>
      <xdr:col>11</xdr:col>
      <xdr:colOff>895350</xdr:colOff>
      <xdr:row>17</xdr:row>
      <xdr:rowOff>4209</xdr:rowOff>
    </xdr:to>
    <xdr:grpSp>
      <xdr:nvGrpSpPr>
        <xdr:cNvPr id="19" name="Group 18">
          <a:hlinkClick xmlns:r="http://schemas.openxmlformats.org/officeDocument/2006/relationships" r:id="rId12"/>
          <a:extLst>
            <a:ext uri="{FF2B5EF4-FFF2-40B4-BE49-F238E27FC236}">
              <a16:creationId xmlns:a16="http://schemas.microsoft.com/office/drawing/2014/main" id="{00000000-0008-0000-0300-000013000000}"/>
            </a:ext>
          </a:extLst>
        </xdr:cNvPr>
        <xdr:cNvGrpSpPr/>
      </xdr:nvGrpSpPr>
      <xdr:grpSpPr>
        <a:xfrm>
          <a:off x="0" y="2640017"/>
          <a:ext cx="2594149" cy="329851"/>
          <a:chOff x="19050" y="1285875"/>
          <a:chExt cx="2381250" cy="342900"/>
        </a:xfrm>
      </xdr:grpSpPr>
      <xdr:pic>
        <xdr:nvPicPr>
          <xdr:cNvPr id="20" name="Graphic 19" descr="Play">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Text</a:t>
            </a:r>
            <a:r>
              <a:rPr lang="en-GB" sz="1050" baseline="0">
                <a:solidFill>
                  <a:schemeClr val="bg1"/>
                </a:solidFill>
                <a:latin typeface="Verdana" panose="020B0604030504040204" pitchFamily="34" charset="0"/>
                <a:ea typeface="Verdana" panose="020B0604030504040204" pitchFamily="34" charset="0"/>
              </a:rPr>
              <a:t> Functions</a:t>
            </a:r>
            <a:r>
              <a:rPr lang="en-US" sz="1050">
                <a:solidFill>
                  <a:schemeClr val="bg1"/>
                </a:solidFill>
                <a:latin typeface="Verdana" panose="020B0604030504040204" pitchFamily="34" charset="0"/>
                <a:ea typeface="Verdana" panose="020B0604030504040204" pitchFamily="34" charset="0"/>
              </a:rPr>
              <a:t> </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9</xdr:col>
      <xdr:colOff>0</xdr:colOff>
      <xdr:row>17</xdr:row>
      <xdr:rowOff>23259</xdr:rowOff>
    </xdr:from>
    <xdr:to>
      <xdr:col>11</xdr:col>
      <xdr:colOff>895350</xdr:colOff>
      <xdr:row>19</xdr:row>
      <xdr:rowOff>4209</xdr:rowOff>
    </xdr:to>
    <xdr:grpSp>
      <xdr:nvGrpSpPr>
        <xdr:cNvPr id="22" name="Group 21">
          <a:hlinkClick xmlns:r="http://schemas.openxmlformats.org/officeDocument/2006/relationships" r:id="rId13"/>
          <a:extLst>
            <a:ext uri="{FF2B5EF4-FFF2-40B4-BE49-F238E27FC236}">
              <a16:creationId xmlns:a16="http://schemas.microsoft.com/office/drawing/2014/main" id="{00000000-0008-0000-0300-000016000000}"/>
            </a:ext>
          </a:extLst>
        </xdr:cNvPr>
        <xdr:cNvGrpSpPr/>
      </xdr:nvGrpSpPr>
      <xdr:grpSpPr>
        <a:xfrm>
          <a:off x="0" y="2988918"/>
          <a:ext cx="2594149" cy="329851"/>
          <a:chOff x="19050" y="1285875"/>
          <a:chExt cx="2381250" cy="342900"/>
        </a:xfrm>
      </xdr:grpSpPr>
      <xdr:pic>
        <xdr:nvPicPr>
          <xdr:cNvPr id="23" name="Graphic 22" descr="Play">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24" name="TextBox 23">
            <a:extLst>
              <a:ext uri="{FF2B5EF4-FFF2-40B4-BE49-F238E27FC236}">
                <a16:creationId xmlns:a16="http://schemas.microsoft.com/office/drawing/2014/main" id="{00000000-0008-0000-0300-000018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latin typeface="Verdana" panose="020B0604030504040204" pitchFamily="34" charset="0"/>
                <a:ea typeface="Verdana" panose="020B0604030504040204" pitchFamily="34" charset="0"/>
              </a:rPr>
              <a:t>Date Functions</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12</xdr:col>
      <xdr:colOff>63501</xdr:colOff>
      <xdr:row>5</xdr:row>
      <xdr:rowOff>105834</xdr:rowOff>
    </xdr:from>
    <xdr:to>
      <xdr:col>25</xdr:col>
      <xdr:colOff>740834</xdr:colOff>
      <xdr:row>8</xdr:row>
      <xdr:rowOff>105834</xdr:rowOff>
    </xdr:to>
    <xdr:sp macro="" textlink="">
      <xdr:nvSpPr>
        <xdr:cNvPr id="28" name="TextBox 27">
          <a:extLst>
            <a:ext uri="{FF2B5EF4-FFF2-40B4-BE49-F238E27FC236}">
              <a16:creationId xmlns:a16="http://schemas.microsoft.com/office/drawing/2014/main" id="{00000000-0008-0000-0300-00001C000000}"/>
            </a:ext>
          </a:extLst>
        </xdr:cNvPr>
        <xdr:cNvSpPr txBox="1"/>
      </xdr:nvSpPr>
      <xdr:spPr>
        <a:xfrm>
          <a:off x="10655301" y="1010709"/>
          <a:ext cx="10573808" cy="542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There are numerous Excel functions to count, sum, and average ranges of numbers. You can perform a simple calculation over a range or set criteria so that only certain cells in that range are included in the calculation.</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21169</xdr:colOff>
      <xdr:row>9</xdr:row>
      <xdr:rowOff>42333</xdr:rowOff>
    </xdr:from>
    <xdr:to>
      <xdr:col>18</xdr:col>
      <xdr:colOff>376814</xdr:colOff>
      <xdr:row>10</xdr:row>
      <xdr:rowOff>154566</xdr:rowOff>
    </xdr:to>
    <xdr:sp macro="" textlink="">
      <xdr:nvSpPr>
        <xdr:cNvPr id="29" name="TextBox 28">
          <a:extLst>
            <a:ext uri="{FF2B5EF4-FFF2-40B4-BE49-F238E27FC236}">
              <a16:creationId xmlns:a16="http://schemas.microsoft.com/office/drawing/2014/main" id="{00000000-0008-0000-0300-00001D000000}"/>
            </a:ext>
          </a:extLst>
        </xdr:cNvPr>
        <xdr:cNvSpPr txBox="1"/>
      </xdr:nvSpPr>
      <xdr:spPr>
        <a:xfrm>
          <a:off x="10435867" y="1643789"/>
          <a:ext cx="4542458" cy="2901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SUM, COUNT, and AVERAGE Functions</a:t>
          </a:r>
        </a:p>
      </xdr:txBody>
    </xdr:sp>
    <xdr:clientData/>
  </xdr:twoCellAnchor>
  <xdr:twoCellAnchor>
    <xdr:from>
      <xdr:col>13</xdr:col>
      <xdr:colOff>25401</xdr:colOff>
      <xdr:row>11</xdr:row>
      <xdr:rowOff>99484</xdr:rowOff>
    </xdr:from>
    <xdr:to>
      <xdr:col>25</xdr:col>
      <xdr:colOff>787401</xdr:colOff>
      <xdr:row>14</xdr:row>
      <xdr:rowOff>99484</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702926" y="2090209"/>
          <a:ext cx="10572750" cy="542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So far, our formulas have only referenced individual cells. Formulas can also be used to perform calculations on entire ranges of cells. To add a series of cells, you could type:</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52917</xdr:colOff>
      <xdr:row>15</xdr:row>
      <xdr:rowOff>42333</xdr:rowOff>
    </xdr:from>
    <xdr:to>
      <xdr:col>15</xdr:col>
      <xdr:colOff>222250</xdr:colOff>
      <xdr:row>16</xdr:row>
      <xdr:rowOff>126956</xdr:rowOff>
    </xdr:to>
    <xdr:sp macro="" textlink="">
      <xdr:nvSpPr>
        <xdr:cNvPr id="31" name="Rectangle: Rounded Corners 30">
          <a:extLst>
            <a:ext uri="{FF2B5EF4-FFF2-40B4-BE49-F238E27FC236}">
              <a16:creationId xmlns:a16="http://schemas.microsoft.com/office/drawing/2014/main" id="{00000000-0008-0000-0300-00001F000000}"/>
            </a:ext>
          </a:extLst>
        </xdr:cNvPr>
        <xdr:cNvSpPr/>
      </xdr:nvSpPr>
      <xdr:spPr>
        <a:xfrm>
          <a:off x="10730442" y="2756958"/>
          <a:ext cx="1845733" cy="265598"/>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050" b="1">
              <a:latin typeface="Verdana" panose="020B0604030504040204" pitchFamily="34" charset="0"/>
              <a:ea typeface="Verdana" panose="020B0604030504040204" pitchFamily="34" charset="0"/>
            </a:rPr>
            <a:t>=a1+a1+a3+a4+a5</a:t>
          </a:r>
        </a:p>
      </xdr:txBody>
    </xdr:sp>
    <xdr:clientData/>
  </xdr:twoCellAnchor>
  <xdr:twoCellAnchor>
    <xdr:from>
      <xdr:col>13</xdr:col>
      <xdr:colOff>40218</xdr:colOff>
      <xdr:row>17</xdr:row>
      <xdr:rowOff>71967</xdr:rowOff>
    </xdr:from>
    <xdr:to>
      <xdr:col>25</xdr:col>
      <xdr:colOff>802218</xdr:colOff>
      <xdr:row>19</xdr:row>
      <xdr:rowOff>10583</xdr:rowOff>
    </xdr:to>
    <xdr:sp macro="" textlink="">
      <xdr:nvSpPr>
        <xdr:cNvPr id="32" name="TextBox 31">
          <a:extLst>
            <a:ext uri="{FF2B5EF4-FFF2-40B4-BE49-F238E27FC236}">
              <a16:creationId xmlns:a16="http://schemas.microsoft.com/office/drawing/2014/main" id="{00000000-0008-0000-0300-000020000000}"/>
            </a:ext>
          </a:extLst>
        </xdr:cNvPr>
        <xdr:cNvSpPr txBox="1"/>
      </xdr:nvSpPr>
      <xdr:spPr>
        <a:xfrm>
          <a:off x="10717743" y="3148542"/>
          <a:ext cx="10572750" cy="3005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However, that is not feasible when working with large data sets. Instead you should use the SUM Function:</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78317</xdr:colOff>
      <xdr:row>19</xdr:row>
      <xdr:rowOff>78316</xdr:rowOff>
    </xdr:from>
    <xdr:to>
      <xdr:col>14</xdr:col>
      <xdr:colOff>624417</xdr:colOff>
      <xdr:row>20</xdr:row>
      <xdr:rowOff>162940</xdr:rowOff>
    </xdr:to>
    <xdr:sp macro="" textlink="">
      <xdr:nvSpPr>
        <xdr:cNvPr id="33" name="Rectangle: Rounded Corners 32">
          <a:extLst>
            <a:ext uri="{FF2B5EF4-FFF2-40B4-BE49-F238E27FC236}">
              <a16:creationId xmlns:a16="http://schemas.microsoft.com/office/drawing/2014/main" id="{00000000-0008-0000-0300-000021000000}"/>
            </a:ext>
          </a:extLst>
        </xdr:cNvPr>
        <xdr:cNvSpPr/>
      </xdr:nvSpPr>
      <xdr:spPr>
        <a:xfrm>
          <a:off x="10755842" y="3516841"/>
          <a:ext cx="1384300" cy="265599"/>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GB" sz="1050" b="1">
              <a:solidFill>
                <a:schemeClr val="lt1"/>
              </a:solidFill>
              <a:latin typeface="Verdana" panose="020B0604030504040204" pitchFamily="34" charset="0"/>
              <a:ea typeface="Verdana" panose="020B0604030504040204" pitchFamily="34" charset="0"/>
              <a:cs typeface="+mn-cs"/>
            </a:rPr>
            <a:t>=sum(a1:a5)</a:t>
          </a:r>
        </a:p>
      </xdr:txBody>
    </xdr:sp>
    <xdr:clientData/>
  </xdr:twoCellAnchor>
  <xdr:twoCellAnchor>
    <xdr:from>
      <xdr:col>13</xdr:col>
      <xdr:colOff>76201</xdr:colOff>
      <xdr:row>21</xdr:row>
      <xdr:rowOff>97366</xdr:rowOff>
    </xdr:from>
    <xdr:to>
      <xdr:col>25</xdr:col>
      <xdr:colOff>836083</xdr:colOff>
      <xdr:row>28</xdr:row>
      <xdr:rowOff>127000</xdr:rowOff>
    </xdr:to>
    <xdr:sp macro="" textlink="">
      <xdr:nvSpPr>
        <xdr:cNvPr id="34" name="TextBox 33">
          <a:extLst>
            <a:ext uri="{FF2B5EF4-FFF2-40B4-BE49-F238E27FC236}">
              <a16:creationId xmlns:a16="http://schemas.microsoft.com/office/drawing/2014/main" id="{00000000-0008-0000-0300-000022000000}"/>
            </a:ext>
          </a:extLst>
        </xdr:cNvPr>
        <xdr:cNvSpPr txBox="1"/>
      </xdr:nvSpPr>
      <xdr:spPr>
        <a:xfrm>
          <a:off x="10753726" y="3897841"/>
          <a:ext cx="10570632" cy="129645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This will sum the entire range from A1 to A5. Notice how the range is entered using a colon (:) to separate the first and last cells in the range. Instead of typing the range, you could also select your range of cells using the keyboard: Hold down SHIFT while using the Arrow Keys. If you are not familiar with how to use the keyboard to navigate and select cells, we recommend going through our Keyboard Shortcut App</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Now practice with the AVERAGE Function.</a:t>
          </a:r>
        </a:p>
        <a:p>
          <a:br>
            <a:rPr lang="en-GB" sz="1200" b="0" i="0">
              <a:solidFill>
                <a:schemeClr val="dk1"/>
              </a:solidFill>
              <a:effectLst/>
              <a:latin typeface="Verdana" panose="020B0604030504040204" pitchFamily="34" charset="0"/>
              <a:ea typeface="Verdana" panose="020B0604030504040204" pitchFamily="34" charset="0"/>
              <a:cs typeface="+mn-cs"/>
            </a:rPr>
          </a:b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84666</xdr:colOff>
      <xdr:row>29</xdr:row>
      <xdr:rowOff>63501</xdr:rowOff>
    </xdr:from>
    <xdr:to>
      <xdr:col>16</xdr:col>
      <xdr:colOff>350064</xdr:colOff>
      <xdr:row>32</xdr:row>
      <xdr:rowOff>30183</xdr:rowOff>
    </xdr:to>
    <xdr:pic>
      <xdr:nvPicPr>
        <xdr:cNvPr id="35" name="Picture 34">
          <a:extLst>
            <a:ext uri="{FF2B5EF4-FFF2-40B4-BE49-F238E27FC236}">
              <a16:creationId xmlns:a16="http://schemas.microsoft.com/office/drawing/2014/main" id="{00000000-0008-0000-0300-000023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762191" y="5311776"/>
          <a:ext cx="2408523" cy="509607"/>
        </a:xfrm>
        <a:prstGeom prst="rect">
          <a:avLst/>
        </a:prstGeom>
      </xdr:spPr>
    </xdr:pic>
    <xdr:clientData/>
  </xdr:twoCellAnchor>
  <xdr:twoCellAnchor>
    <xdr:from>
      <xdr:col>13</xdr:col>
      <xdr:colOff>42334</xdr:colOff>
      <xdr:row>32</xdr:row>
      <xdr:rowOff>169334</xdr:rowOff>
    </xdr:from>
    <xdr:to>
      <xdr:col>25</xdr:col>
      <xdr:colOff>804333</xdr:colOff>
      <xdr:row>34</xdr:row>
      <xdr:rowOff>70727</xdr:rowOff>
    </xdr:to>
    <xdr:sp macro="" textlink="">
      <xdr:nvSpPr>
        <xdr:cNvPr id="36" name="TextBox 35">
          <a:extLst>
            <a:ext uri="{FF2B5EF4-FFF2-40B4-BE49-F238E27FC236}">
              <a16:creationId xmlns:a16="http://schemas.microsoft.com/office/drawing/2014/main" id="{00000000-0008-0000-0300-000024000000}"/>
            </a:ext>
          </a:extLst>
        </xdr:cNvPr>
        <xdr:cNvSpPr txBox="1"/>
      </xdr:nvSpPr>
      <xdr:spPr>
        <a:xfrm>
          <a:off x="10719859" y="5960534"/>
          <a:ext cx="10572749" cy="263343"/>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1. Average range R41 to R44.</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509548</xdr:colOff>
      <xdr:row>44</xdr:row>
      <xdr:rowOff>13377</xdr:rowOff>
    </xdr:from>
    <xdr:to>
      <xdr:col>14</xdr:col>
      <xdr:colOff>402773</xdr:colOff>
      <xdr:row>47</xdr:row>
      <xdr:rowOff>82232</xdr:rowOff>
    </xdr:to>
    <xdr:grpSp>
      <xdr:nvGrpSpPr>
        <xdr:cNvPr id="37" name="Group 36">
          <a:extLst>
            <a:ext uri="{FF2B5EF4-FFF2-40B4-BE49-F238E27FC236}">
              <a16:creationId xmlns:a16="http://schemas.microsoft.com/office/drawing/2014/main" id="{00000000-0008-0000-0300-000025000000}"/>
            </a:ext>
          </a:extLst>
        </xdr:cNvPr>
        <xdr:cNvGrpSpPr/>
      </xdr:nvGrpSpPr>
      <xdr:grpSpPr>
        <a:xfrm>
          <a:off x="3210043" y="7786893"/>
          <a:ext cx="674763" cy="634075"/>
          <a:chOff x="12095602" y="4842832"/>
          <a:chExt cx="730966" cy="654126"/>
        </a:xfrm>
      </xdr:grpSpPr>
      <xdr:pic macro="[0]!ShowHint">
        <xdr:nvPicPr>
          <xdr:cNvPr id="38" name="Graphic 37" descr="Lightbulb and gear">
            <a:extLst>
              <a:ext uri="{FF2B5EF4-FFF2-40B4-BE49-F238E27FC236}">
                <a16:creationId xmlns:a16="http://schemas.microsoft.com/office/drawing/2014/main" id="{00000000-0008-0000-0300-000026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2214127" y="4842832"/>
            <a:ext cx="478222" cy="459764"/>
          </a:xfrm>
          <a:prstGeom prst="rect">
            <a:avLst/>
          </a:prstGeom>
        </xdr:spPr>
      </xdr:pic>
      <xdr:sp macro="[0]!ShowHint" textlink="">
        <xdr:nvSpPr>
          <xdr:cNvPr id="39" name="TextBox 38">
            <a:extLst>
              <a:ext uri="{FF2B5EF4-FFF2-40B4-BE49-F238E27FC236}">
                <a16:creationId xmlns:a16="http://schemas.microsoft.com/office/drawing/2014/main" id="{00000000-0008-0000-0300-000027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10583</xdr:colOff>
      <xdr:row>49</xdr:row>
      <xdr:rowOff>63502</xdr:rowOff>
    </xdr:from>
    <xdr:to>
      <xdr:col>25</xdr:col>
      <xdr:colOff>770465</xdr:colOff>
      <xdr:row>54</xdr:row>
      <xdr:rowOff>42334</xdr:rowOff>
    </xdr:to>
    <xdr:sp macro="" textlink="">
      <xdr:nvSpPr>
        <xdr:cNvPr id="40" name="TextBox 39">
          <a:extLst>
            <a:ext uri="{FF2B5EF4-FFF2-40B4-BE49-F238E27FC236}">
              <a16:creationId xmlns:a16="http://schemas.microsoft.com/office/drawing/2014/main" id="{00000000-0008-0000-0300-000028000000}"/>
            </a:ext>
          </a:extLst>
        </xdr:cNvPr>
        <xdr:cNvSpPr txBox="1"/>
      </xdr:nvSpPr>
      <xdr:spPr>
        <a:xfrm>
          <a:off x="10688108" y="9036052"/>
          <a:ext cx="10570632" cy="88370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SUM, COUNT, and AVERAGE Functions will ignore cells that contain text, numbers stored as text, or blank values. </a:t>
          </a:r>
          <a:r>
            <a:rPr lang="en-GB" sz="1200" b="1" i="0">
              <a:solidFill>
                <a:schemeClr val="dk1"/>
              </a:solidFill>
              <a:effectLst/>
              <a:latin typeface="Verdana" panose="020B0604030504040204" pitchFamily="34" charset="0"/>
              <a:ea typeface="Verdana" panose="020B0604030504040204" pitchFamily="34" charset="0"/>
              <a:cs typeface="+mn-cs"/>
            </a:rPr>
            <a:t>They will only include cells with valid numbers.</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In order to accommodate different scenarios, Excel provides several variations of these basic functions:</a:t>
          </a:r>
        </a:p>
      </xdr:txBody>
    </xdr:sp>
    <xdr:clientData/>
  </xdr:twoCellAnchor>
  <xdr:twoCellAnchor>
    <xdr:from>
      <xdr:col>13</xdr:col>
      <xdr:colOff>10583</xdr:colOff>
      <xdr:row>54</xdr:row>
      <xdr:rowOff>169333</xdr:rowOff>
    </xdr:from>
    <xdr:to>
      <xdr:col>22</xdr:col>
      <xdr:colOff>9830</xdr:colOff>
      <xdr:row>64</xdr:row>
      <xdr:rowOff>169333</xdr:rowOff>
    </xdr:to>
    <xdr:pic>
      <xdr:nvPicPr>
        <xdr:cNvPr id="41" name="Picture 40">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17"/>
        <a:stretch>
          <a:fillRect/>
        </a:stretch>
      </xdr:blipFill>
      <xdr:spPr>
        <a:xfrm>
          <a:off x="10688108" y="10046758"/>
          <a:ext cx="7695447" cy="1809750"/>
        </a:xfrm>
        <a:prstGeom prst="rect">
          <a:avLst/>
        </a:prstGeom>
      </xdr:spPr>
    </xdr:pic>
    <xdr:clientData/>
  </xdr:twoCellAnchor>
  <xdr:twoCellAnchor>
    <xdr:from>
      <xdr:col>13</xdr:col>
      <xdr:colOff>104669</xdr:colOff>
      <xdr:row>65</xdr:row>
      <xdr:rowOff>47619</xdr:rowOff>
    </xdr:from>
    <xdr:to>
      <xdr:col>14</xdr:col>
      <xdr:colOff>818762</xdr:colOff>
      <xdr:row>67</xdr:row>
      <xdr:rowOff>146537</xdr:rowOff>
    </xdr:to>
    <xdr:pic>
      <xdr:nvPicPr>
        <xdr:cNvPr id="42" name="Picture 41">
          <a:extLst>
            <a:ext uri="{FF2B5EF4-FFF2-40B4-BE49-F238E27FC236}">
              <a16:creationId xmlns:a16="http://schemas.microsoft.com/office/drawing/2014/main" id="{00000000-0008-0000-0300-00002A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82194" y="11915769"/>
          <a:ext cx="1552293" cy="460868"/>
        </a:xfrm>
        <a:prstGeom prst="rect">
          <a:avLst/>
        </a:prstGeom>
      </xdr:spPr>
    </xdr:pic>
    <xdr:clientData/>
  </xdr:twoCellAnchor>
  <xdr:twoCellAnchor>
    <xdr:from>
      <xdr:col>13</xdr:col>
      <xdr:colOff>42333</xdr:colOff>
      <xdr:row>68</xdr:row>
      <xdr:rowOff>84667</xdr:rowOff>
    </xdr:from>
    <xdr:to>
      <xdr:col>25</xdr:col>
      <xdr:colOff>804332</xdr:colOff>
      <xdr:row>69</xdr:row>
      <xdr:rowOff>165977</xdr:rowOff>
    </xdr:to>
    <xdr:sp macro="" textlink="">
      <xdr:nvSpPr>
        <xdr:cNvPr id="43" name="TextBox 42">
          <a:extLst>
            <a:ext uri="{FF2B5EF4-FFF2-40B4-BE49-F238E27FC236}">
              <a16:creationId xmlns:a16="http://schemas.microsoft.com/office/drawing/2014/main" id="{00000000-0008-0000-0300-00002B000000}"/>
            </a:ext>
          </a:extLst>
        </xdr:cNvPr>
        <xdr:cNvSpPr txBox="1"/>
      </xdr:nvSpPr>
      <xdr:spPr>
        <a:xfrm>
          <a:off x="10719858" y="12495742"/>
          <a:ext cx="10572749" cy="262285"/>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2. Count the number of blank cells in range R76 to R79 using COUNTBLANK.</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477798</xdr:colOff>
      <xdr:row>78</xdr:row>
      <xdr:rowOff>172128</xdr:rowOff>
    </xdr:from>
    <xdr:to>
      <xdr:col>14</xdr:col>
      <xdr:colOff>371023</xdr:colOff>
      <xdr:row>82</xdr:row>
      <xdr:rowOff>50483</xdr:rowOff>
    </xdr:to>
    <xdr:grpSp>
      <xdr:nvGrpSpPr>
        <xdr:cNvPr id="44" name="Group 43">
          <a:extLst>
            <a:ext uri="{FF2B5EF4-FFF2-40B4-BE49-F238E27FC236}">
              <a16:creationId xmlns:a16="http://schemas.microsoft.com/office/drawing/2014/main" id="{00000000-0008-0000-0300-00002C000000}"/>
            </a:ext>
          </a:extLst>
        </xdr:cNvPr>
        <xdr:cNvGrpSpPr/>
      </xdr:nvGrpSpPr>
      <xdr:grpSpPr>
        <a:xfrm>
          <a:off x="3178293" y="14016524"/>
          <a:ext cx="674763" cy="631981"/>
          <a:chOff x="12095602" y="4842832"/>
          <a:chExt cx="730966" cy="654126"/>
        </a:xfrm>
      </xdr:grpSpPr>
      <xdr:pic macro="[0]!ShowHint">
        <xdr:nvPicPr>
          <xdr:cNvPr id="45" name="Graphic 44" descr="Lightbulb and gear">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2214127" y="4842832"/>
            <a:ext cx="478222" cy="459764"/>
          </a:xfrm>
          <a:prstGeom prst="rect">
            <a:avLst/>
          </a:prstGeom>
        </xdr:spPr>
      </xdr:pic>
      <xdr:sp macro="[0]!ShowHint" textlink="">
        <xdr:nvSpPr>
          <xdr:cNvPr id="46" name="TextBox 45">
            <a:extLst>
              <a:ext uri="{FF2B5EF4-FFF2-40B4-BE49-F238E27FC236}">
                <a16:creationId xmlns:a16="http://schemas.microsoft.com/office/drawing/2014/main" id="{00000000-0008-0000-0300-00002E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73735</xdr:colOff>
      <xdr:row>84</xdr:row>
      <xdr:rowOff>63617</xdr:rowOff>
    </xdr:from>
    <xdr:to>
      <xdr:col>16</xdr:col>
      <xdr:colOff>116881</xdr:colOff>
      <xdr:row>87</xdr:row>
      <xdr:rowOff>94204</xdr:rowOff>
    </xdr:to>
    <xdr:pic>
      <xdr:nvPicPr>
        <xdr:cNvPr id="47" name="Picture 46">
          <a:extLst>
            <a:ext uri="{FF2B5EF4-FFF2-40B4-BE49-F238E27FC236}">
              <a16:creationId xmlns:a16="http://schemas.microsoft.com/office/drawing/2014/main" id="{00000000-0008-0000-0300-00002F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0751260" y="15475067"/>
          <a:ext cx="2186271" cy="573512"/>
        </a:xfrm>
        <a:prstGeom prst="rect">
          <a:avLst/>
        </a:prstGeom>
      </xdr:spPr>
    </xdr:pic>
    <xdr:clientData/>
  </xdr:twoCellAnchor>
  <xdr:twoCellAnchor>
    <xdr:from>
      <xdr:col>13</xdr:col>
      <xdr:colOff>52916</xdr:colOff>
      <xdr:row>88</xdr:row>
      <xdr:rowOff>63501</xdr:rowOff>
    </xdr:from>
    <xdr:to>
      <xdr:col>25</xdr:col>
      <xdr:colOff>814915</xdr:colOff>
      <xdr:row>89</xdr:row>
      <xdr:rowOff>144811</xdr:rowOff>
    </xdr:to>
    <xdr:sp macro="" textlink="">
      <xdr:nvSpPr>
        <xdr:cNvPr id="48" name="TextBox 47">
          <a:extLst>
            <a:ext uri="{FF2B5EF4-FFF2-40B4-BE49-F238E27FC236}">
              <a16:creationId xmlns:a16="http://schemas.microsoft.com/office/drawing/2014/main" id="{00000000-0008-0000-0300-000030000000}"/>
            </a:ext>
          </a:extLst>
        </xdr:cNvPr>
        <xdr:cNvSpPr txBox="1"/>
      </xdr:nvSpPr>
      <xdr:spPr>
        <a:xfrm>
          <a:off x="10730441" y="16198851"/>
          <a:ext cx="10572749" cy="262285"/>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3. Count all non-blank cells in range R96 to 99.</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477798</xdr:colOff>
      <xdr:row>98</xdr:row>
      <xdr:rowOff>172128</xdr:rowOff>
    </xdr:from>
    <xdr:to>
      <xdr:col>14</xdr:col>
      <xdr:colOff>371023</xdr:colOff>
      <xdr:row>102</xdr:row>
      <xdr:rowOff>50483</xdr:rowOff>
    </xdr:to>
    <xdr:grpSp>
      <xdr:nvGrpSpPr>
        <xdr:cNvPr id="49" name="Group 48">
          <a:extLst>
            <a:ext uri="{FF2B5EF4-FFF2-40B4-BE49-F238E27FC236}">
              <a16:creationId xmlns:a16="http://schemas.microsoft.com/office/drawing/2014/main" id="{00000000-0008-0000-0300-000031000000}"/>
            </a:ext>
          </a:extLst>
        </xdr:cNvPr>
        <xdr:cNvGrpSpPr/>
      </xdr:nvGrpSpPr>
      <xdr:grpSpPr>
        <a:xfrm>
          <a:off x="3178293" y="17659051"/>
          <a:ext cx="674763" cy="631981"/>
          <a:chOff x="12095602" y="4842832"/>
          <a:chExt cx="730966" cy="654126"/>
        </a:xfrm>
      </xdr:grpSpPr>
      <xdr:pic macro="[0]!ShowHint">
        <xdr:nvPicPr>
          <xdr:cNvPr id="50" name="Graphic 49" descr="Lightbulb and gear">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2214127" y="4842832"/>
            <a:ext cx="478222" cy="459764"/>
          </a:xfrm>
          <a:prstGeom prst="rect">
            <a:avLst/>
          </a:prstGeom>
        </xdr:spPr>
      </xdr:pic>
      <xdr:sp macro="[0]!ShowHint" textlink="">
        <xdr:nvSpPr>
          <xdr:cNvPr id="51" name="TextBox 50">
            <a:extLst>
              <a:ext uri="{FF2B5EF4-FFF2-40B4-BE49-F238E27FC236}">
                <a16:creationId xmlns:a16="http://schemas.microsoft.com/office/drawing/2014/main" id="{00000000-0008-0000-0300-000033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42333</xdr:colOff>
      <xdr:row>104</xdr:row>
      <xdr:rowOff>42333</xdr:rowOff>
    </xdr:from>
    <xdr:to>
      <xdr:col>19</xdr:col>
      <xdr:colOff>638489</xdr:colOff>
      <xdr:row>105</xdr:row>
      <xdr:rowOff>154566</xdr:rowOff>
    </xdr:to>
    <xdr:sp macro="" textlink="">
      <xdr:nvSpPr>
        <xdr:cNvPr id="52" name="TextBox 51">
          <a:extLst>
            <a:ext uri="{FF2B5EF4-FFF2-40B4-BE49-F238E27FC236}">
              <a16:creationId xmlns:a16="http://schemas.microsoft.com/office/drawing/2014/main" id="{00000000-0008-0000-0300-000034000000}"/>
            </a:ext>
          </a:extLst>
        </xdr:cNvPr>
        <xdr:cNvSpPr txBox="1"/>
      </xdr:nvSpPr>
      <xdr:spPr>
        <a:xfrm>
          <a:off x="10457031" y="18893459"/>
          <a:ext cx="5620332" cy="2901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SUMIFs, COUNTIFs, and AVERAGEIFs Functions</a:t>
          </a:r>
        </a:p>
      </xdr:txBody>
    </xdr:sp>
    <xdr:clientData/>
  </xdr:twoCellAnchor>
  <xdr:twoCellAnchor>
    <xdr:from>
      <xdr:col>13</xdr:col>
      <xdr:colOff>0</xdr:colOff>
      <xdr:row>106</xdr:row>
      <xdr:rowOff>0</xdr:rowOff>
    </xdr:from>
    <xdr:to>
      <xdr:col>25</xdr:col>
      <xdr:colOff>759882</xdr:colOff>
      <xdr:row>108</xdr:row>
      <xdr:rowOff>127000</xdr:rowOff>
    </xdr:to>
    <xdr:sp macro="" textlink="">
      <xdr:nvSpPr>
        <xdr:cNvPr id="53" name="TextBox 52">
          <a:extLst>
            <a:ext uri="{FF2B5EF4-FFF2-40B4-BE49-F238E27FC236}">
              <a16:creationId xmlns:a16="http://schemas.microsoft.com/office/drawing/2014/main" id="{00000000-0008-0000-0300-000035000000}"/>
            </a:ext>
          </a:extLst>
        </xdr:cNvPr>
        <xdr:cNvSpPr txBox="1"/>
      </xdr:nvSpPr>
      <xdr:spPr>
        <a:xfrm>
          <a:off x="10677525" y="19497675"/>
          <a:ext cx="10570632" cy="488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These functions are some of the most powerful functions in Excel. They allow you to sum, count, or average only the cells within a range that meet certain criteria.</a:t>
          </a:r>
        </a:p>
      </xdr:txBody>
    </xdr:sp>
    <xdr:clientData/>
  </xdr:twoCellAnchor>
  <xdr:twoCellAnchor>
    <xdr:from>
      <xdr:col>13</xdr:col>
      <xdr:colOff>0</xdr:colOff>
      <xdr:row>109</xdr:row>
      <xdr:rowOff>0</xdr:rowOff>
    </xdr:from>
    <xdr:to>
      <xdr:col>21</xdr:col>
      <xdr:colOff>287560</xdr:colOff>
      <xdr:row>117</xdr:row>
      <xdr:rowOff>146538</xdr:rowOff>
    </xdr:to>
    <xdr:pic>
      <xdr:nvPicPr>
        <xdr:cNvPr id="54" name="Picture 53">
          <a:extLst>
            <a:ext uri="{FF2B5EF4-FFF2-40B4-BE49-F238E27FC236}">
              <a16:creationId xmlns:a16="http://schemas.microsoft.com/office/drawing/2014/main" id="{00000000-0008-0000-0300-000036000000}"/>
            </a:ext>
          </a:extLst>
        </xdr:cNvPr>
        <xdr:cNvPicPr>
          <a:picLocks noChangeAspect="1"/>
        </xdr:cNvPicPr>
      </xdr:nvPicPr>
      <xdr:blipFill>
        <a:blip xmlns:r="http://schemas.openxmlformats.org/officeDocument/2006/relationships" r:embed="rId20"/>
        <a:stretch>
          <a:fillRect/>
        </a:stretch>
      </xdr:blipFill>
      <xdr:spPr>
        <a:xfrm>
          <a:off x="10677525" y="20040600"/>
          <a:ext cx="7145560" cy="1594338"/>
        </a:xfrm>
        <a:prstGeom prst="rect">
          <a:avLst/>
        </a:prstGeom>
      </xdr:spPr>
    </xdr:pic>
    <xdr:clientData/>
  </xdr:twoCellAnchor>
  <xdr:twoCellAnchor>
    <xdr:from>
      <xdr:col>13</xdr:col>
      <xdr:colOff>0</xdr:colOff>
      <xdr:row>118</xdr:row>
      <xdr:rowOff>0</xdr:rowOff>
    </xdr:from>
    <xdr:to>
      <xdr:col>25</xdr:col>
      <xdr:colOff>759882</xdr:colOff>
      <xdr:row>124</xdr:row>
      <xdr:rowOff>169333</xdr:rowOff>
    </xdr:to>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10677525" y="21669375"/>
          <a:ext cx="10570632" cy="12551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Notice how the Countif function is slightly different? It does not require a "count_range" because it does not need a range to calculate, it only needs to count the number of times the criteria is met.</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Examples:</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Average all Q1 Sales:</a:t>
          </a:r>
        </a:p>
      </xdr:txBody>
    </xdr:sp>
    <xdr:clientData/>
  </xdr:twoCellAnchor>
  <xdr:twoCellAnchor>
    <xdr:from>
      <xdr:col>13</xdr:col>
      <xdr:colOff>74083</xdr:colOff>
      <xdr:row>125</xdr:row>
      <xdr:rowOff>95250</xdr:rowOff>
    </xdr:from>
    <xdr:to>
      <xdr:col>16</xdr:col>
      <xdr:colOff>391584</xdr:colOff>
      <xdr:row>126</xdr:row>
      <xdr:rowOff>179873</xdr:rowOff>
    </xdr:to>
    <xdr:sp macro="" textlink="">
      <xdr:nvSpPr>
        <xdr:cNvPr id="56" name="Rectangle: Rounded Corners 55">
          <a:extLst>
            <a:ext uri="{FF2B5EF4-FFF2-40B4-BE49-F238E27FC236}">
              <a16:creationId xmlns:a16="http://schemas.microsoft.com/office/drawing/2014/main" id="{00000000-0008-0000-0300-000038000000}"/>
            </a:ext>
          </a:extLst>
        </xdr:cNvPr>
        <xdr:cNvSpPr/>
      </xdr:nvSpPr>
      <xdr:spPr>
        <a:xfrm>
          <a:off x="10751608" y="23031450"/>
          <a:ext cx="2460626" cy="265598"/>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GB" sz="1050" b="1">
              <a:solidFill>
                <a:schemeClr val="lt1"/>
              </a:solidFill>
              <a:latin typeface="Verdana" panose="020B0604030504040204" pitchFamily="34" charset="0"/>
              <a:ea typeface="Verdana" panose="020B0604030504040204" pitchFamily="34" charset="0"/>
              <a:cs typeface="+mn-cs"/>
            </a:rPr>
            <a:t>=SUMIFS(J3:J14,I3:I14,1)</a:t>
          </a:r>
        </a:p>
      </xdr:txBody>
    </xdr:sp>
    <xdr:clientData/>
  </xdr:twoCellAnchor>
  <xdr:twoCellAnchor>
    <xdr:from>
      <xdr:col>13</xdr:col>
      <xdr:colOff>42333</xdr:colOff>
      <xdr:row>127</xdr:row>
      <xdr:rowOff>116416</xdr:rowOff>
    </xdr:from>
    <xdr:to>
      <xdr:col>19</xdr:col>
      <xdr:colOff>791164</xdr:colOff>
      <xdr:row>148</xdr:row>
      <xdr:rowOff>73269</xdr:rowOff>
    </xdr:to>
    <xdr:pic>
      <xdr:nvPicPr>
        <xdr:cNvPr id="57" name="Picture 56">
          <a:extLst>
            <a:ext uri="{FF2B5EF4-FFF2-40B4-BE49-F238E27FC236}">
              <a16:creationId xmlns:a16="http://schemas.microsoft.com/office/drawing/2014/main" id="{00000000-0008-0000-0300-00003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0719858" y="23414566"/>
          <a:ext cx="5406556" cy="37573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42333</xdr:colOff>
      <xdr:row>148</xdr:row>
      <xdr:rowOff>74084</xdr:rowOff>
    </xdr:from>
    <xdr:to>
      <xdr:col>25</xdr:col>
      <xdr:colOff>802215</xdr:colOff>
      <xdr:row>152</xdr:row>
      <xdr:rowOff>158750</xdr:rowOff>
    </xdr:to>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10719858" y="27172709"/>
          <a:ext cx="10570632" cy="8085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Here we defined the </a:t>
          </a:r>
          <a:r>
            <a:rPr lang="en-GB" sz="1200" b="1" i="0">
              <a:solidFill>
                <a:schemeClr val="dk1"/>
              </a:solidFill>
              <a:effectLst/>
              <a:latin typeface="Verdana" panose="020B0604030504040204" pitchFamily="34" charset="0"/>
              <a:ea typeface="Verdana" panose="020B0604030504040204" pitchFamily="34" charset="0"/>
              <a:cs typeface="+mn-cs"/>
            </a:rPr>
            <a:t>criteria_range</a:t>
          </a:r>
          <a:r>
            <a:rPr lang="en-GB" sz="1200" b="0" i="0">
              <a:solidFill>
                <a:schemeClr val="dk1"/>
              </a:solidFill>
              <a:effectLst/>
              <a:latin typeface="Verdana" panose="020B0604030504040204" pitchFamily="34" charset="0"/>
              <a:ea typeface="Verdana" panose="020B0604030504040204" pitchFamily="34" charset="0"/>
              <a:cs typeface="+mn-cs"/>
            </a:rPr>
            <a:t> as “Quarter” and the </a:t>
          </a:r>
          <a:r>
            <a:rPr lang="en-GB" sz="1200" b="1" i="0">
              <a:solidFill>
                <a:schemeClr val="dk1"/>
              </a:solidFill>
              <a:effectLst/>
              <a:latin typeface="Verdana" panose="020B0604030504040204" pitchFamily="34" charset="0"/>
              <a:ea typeface="Verdana" panose="020B0604030504040204" pitchFamily="34" charset="0"/>
              <a:cs typeface="+mn-cs"/>
            </a:rPr>
            <a:t>sum_range</a:t>
          </a:r>
          <a:r>
            <a:rPr lang="en-GB" sz="1200" b="0" i="0">
              <a:solidFill>
                <a:schemeClr val="dk1"/>
              </a:solidFill>
              <a:effectLst/>
              <a:latin typeface="Verdana" panose="020B0604030504040204" pitchFamily="34" charset="0"/>
              <a:ea typeface="Verdana" panose="020B0604030504040204" pitchFamily="34" charset="0"/>
              <a:cs typeface="+mn-cs"/>
            </a:rPr>
            <a:t> as “Units Sold”. Note: in our example we excluded the $-signs for locking cell references. We did this so that the formulas are easier to follow. Generally, with formulas like these you would want to lock cell references:</a:t>
          </a:r>
        </a:p>
      </xdr:txBody>
    </xdr:sp>
    <xdr:clientData/>
  </xdr:twoCellAnchor>
  <xdr:twoCellAnchor>
    <xdr:from>
      <xdr:col>13</xdr:col>
      <xdr:colOff>84667</xdr:colOff>
      <xdr:row>153</xdr:row>
      <xdr:rowOff>42333</xdr:rowOff>
    </xdr:from>
    <xdr:to>
      <xdr:col>17</xdr:col>
      <xdr:colOff>254000</xdr:colOff>
      <xdr:row>154</xdr:row>
      <xdr:rowOff>126956</xdr:rowOff>
    </xdr:to>
    <xdr:sp macro="" textlink="">
      <xdr:nvSpPr>
        <xdr:cNvPr id="59" name="Rectangle: Rounded Corners 58">
          <a:extLst>
            <a:ext uri="{FF2B5EF4-FFF2-40B4-BE49-F238E27FC236}">
              <a16:creationId xmlns:a16="http://schemas.microsoft.com/office/drawing/2014/main" id="{00000000-0008-0000-0300-00003B000000}"/>
            </a:ext>
          </a:extLst>
        </xdr:cNvPr>
        <xdr:cNvSpPr/>
      </xdr:nvSpPr>
      <xdr:spPr>
        <a:xfrm>
          <a:off x="10762192" y="28045833"/>
          <a:ext cx="3150658" cy="265598"/>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GB" sz="1050" b="1">
              <a:solidFill>
                <a:schemeClr val="lt1"/>
              </a:solidFill>
              <a:latin typeface="Verdana" panose="020B0604030504040204" pitchFamily="34" charset="0"/>
              <a:ea typeface="Verdana" panose="020B0604030504040204" pitchFamily="34" charset="0"/>
              <a:cs typeface="+mn-cs"/>
            </a:rPr>
            <a:t>=SUMIFS($J$3:$J$14$,$I3:$I$14,1)</a:t>
          </a:r>
        </a:p>
      </xdr:txBody>
    </xdr:sp>
    <xdr:clientData/>
  </xdr:twoCellAnchor>
  <xdr:twoCellAnchor>
    <xdr:from>
      <xdr:col>13</xdr:col>
      <xdr:colOff>0</xdr:colOff>
      <xdr:row>155</xdr:row>
      <xdr:rowOff>0</xdr:rowOff>
    </xdr:from>
    <xdr:to>
      <xdr:col>25</xdr:col>
      <xdr:colOff>759882</xdr:colOff>
      <xdr:row>158</xdr:row>
      <xdr:rowOff>158750</xdr:rowOff>
    </xdr:to>
    <xdr:sp macro="" textlink="">
      <xdr:nvSpPr>
        <xdr:cNvPr id="60" name="TextBox 59">
          <a:extLst>
            <a:ext uri="{FF2B5EF4-FFF2-40B4-BE49-F238E27FC236}">
              <a16:creationId xmlns:a16="http://schemas.microsoft.com/office/drawing/2014/main" id="{00000000-0008-0000-0300-00003C000000}"/>
            </a:ext>
          </a:extLst>
        </xdr:cNvPr>
        <xdr:cNvSpPr txBox="1"/>
      </xdr:nvSpPr>
      <xdr:spPr>
        <a:xfrm>
          <a:off x="10677525" y="28365450"/>
          <a:ext cx="10570632" cy="7016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Now we will look at an example with more than one criteria</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Count the number of quarters </a:t>
          </a:r>
          <a:r>
            <a:rPr lang="en-GB" sz="1200" b="1" i="0">
              <a:solidFill>
                <a:schemeClr val="dk1"/>
              </a:solidFill>
              <a:effectLst/>
              <a:latin typeface="Verdana" panose="020B0604030504040204" pitchFamily="34" charset="0"/>
              <a:ea typeface="Verdana" panose="020B0604030504040204" pitchFamily="34" charset="0"/>
              <a:cs typeface="+mn-cs"/>
            </a:rPr>
            <a:t>after</a:t>
          </a:r>
          <a:r>
            <a:rPr lang="en-GB" sz="1200" b="0" i="0">
              <a:solidFill>
                <a:schemeClr val="dk1"/>
              </a:solidFill>
              <a:effectLst/>
              <a:latin typeface="Verdana" panose="020B0604030504040204" pitchFamily="34" charset="0"/>
              <a:ea typeface="Verdana" panose="020B0604030504040204" pitchFamily="34" charset="0"/>
              <a:cs typeface="+mn-cs"/>
            </a:rPr>
            <a:t> 2009 with more than 5 units sold:</a:t>
          </a:r>
        </a:p>
      </xdr:txBody>
    </xdr:sp>
    <xdr:clientData/>
  </xdr:twoCellAnchor>
  <xdr:twoCellAnchor>
    <xdr:from>
      <xdr:col>13</xdr:col>
      <xdr:colOff>84667</xdr:colOff>
      <xdr:row>159</xdr:row>
      <xdr:rowOff>52916</xdr:rowOff>
    </xdr:from>
    <xdr:to>
      <xdr:col>17</xdr:col>
      <xdr:colOff>793750</xdr:colOff>
      <xdr:row>160</xdr:row>
      <xdr:rowOff>137539</xdr:rowOff>
    </xdr:to>
    <xdr:sp macro="" textlink="">
      <xdr:nvSpPr>
        <xdr:cNvPr id="61" name="Rectangle: Rounded Corners 60">
          <a:extLst>
            <a:ext uri="{FF2B5EF4-FFF2-40B4-BE49-F238E27FC236}">
              <a16:creationId xmlns:a16="http://schemas.microsoft.com/office/drawing/2014/main" id="{00000000-0008-0000-0300-00003D000000}"/>
            </a:ext>
          </a:extLst>
        </xdr:cNvPr>
        <xdr:cNvSpPr/>
      </xdr:nvSpPr>
      <xdr:spPr>
        <a:xfrm>
          <a:off x="10762192" y="29142266"/>
          <a:ext cx="3690408" cy="265598"/>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GB" sz="1050" b="1">
              <a:solidFill>
                <a:schemeClr val="lt1"/>
              </a:solidFill>
              <a:latin typeface="Verdana" panose="020B0604030504040204" pitchFamily="34" charset="0"/>
              <a:ea typeface="Verdana" panose="020B0604030504040204" pitchFamily="34" charset="0"/>
              <a:cs typeface="+mn-cs"/>
            </a:rPr>
            <a:t>=COUNTIFS(J3:J14,"&gt;5",H3:H14,"&gt;2009")</a:t>
          </a:r>
        </a:p>
      </xdr:txBody>
    </xdr:sp>
    <xdr:clientData/>
  </xdr:twoCellAnchor>
  <xdr:twoCellAnchor>
    <xdr:from>
      <xdr:col>13</xdr:col>
      <xdr:colOff>42333</xdr:colOff>
      <xdr:row>161</xdr:row>
      <xdr:rowOff>63500</xdr:rowOff>
    </xdr:from>
    <xdr:to>
      <xdr:col>19</xdr:col>
      <xdr:colOff>774387</xdr:colOff>
      <xdr:row>180</xdr:row>
      <xdr:rowOff>167472</xdr:rowOff>
    </xdr:to>
    <xdr:pic>
      <xdr:nvPicPr>
        <xdr:cNvPr id="62" name="Picture 61">
          <a:extLst>
            <a:ext uri="{FF2B5EF4-FFF2-40B4-BE49-F238E27FC236}">
              <a16:creationId xmlns:a16="http://schemas.microsoft.com/office/drawing/2014/main" id="{00000000-0008-0000-0300-00003E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0719858" y="29514800"/>
          <a:ext cx="5389779" cy="3542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181</xdr:row>
      <xdr:rowOff>0</xdr:rowOff>
    </xdr:from>
    <xdr:to>
      <xdr:col>25</xdr:col>
      <xdr:colOff>759882</xdr:colOff>
      <xdr:row>183</xdr:row>
      <xdr:rowOff>127000</xdr:rowOff>
    </xdr:to>
    <xdr:sp macro="" textlink="">
      <xdr:nvSpPr>
        <xdr:cNvPr id="63" name="TextBox 62">
          <a:extLst>
            <a:ext uri="{FF2B5EF4-FFF2-40B4-BE49-F238E27FC236}">
              <a16:creationId xmlns:a16="http://schemas.microsoft.com/office/drawing/2014/main" id="{00000000-0008-0000-0300-00003F000000}"/>
            </a:ext>
          </a:extLst>
        </xdr:cNvPr>
        <xdr:cNvSpPr txBox="1"/>
      </xdr:nvSpPr>
      <xdr:spPr>
        <a:xfrm>
          <a:off x="10677525" y="33070800"/>
          <a:ext cx="10570632" cy="488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Notice that with the COUNTIFS Function we do not need to define a “count_range”. Also, notice how we entered the criteria. We will review this in more detail next.</a:t>
          </a:r>
        </a:p>
      </xdr:txBody>
    </xdr:sp>
    <xdr:clientData/>
  </xdr:twoCellAnchor>
  <xdr:twoCellAnchor>
    <xdr:from>
      <xdr:col>13</xdr:col>
      <xdr:colOff>52916</xdr:colOff>
      <xdr:row>184</xdr:row>
      <xdr:rowOff>95250</xdr:rowOff>
    </xdr:from>
    <xdr:to>
      <xdr:col>15</xdr:col>
      <xdr:colOff>127000</xdr:colOff>
      <xdr:row>186</xdr:row>
      <xdr:rowOff>27567</xdr:rowOff>
    </xdr:to>
    <xdr:sp macro="" textlink="">
      <xdr:nvSpPr>
        <xdr:cNvPr id="64" name="TextBox 63">
          <a:extLst>
            <a:ext uri="{FF2B5EF4-FFF2-40B4-BE49-F238E27FC236}">
              <a16:creationId xmlns:a16="http://schemas.microsoft.com/office/drawing/2014/main" id="{00000000-0008-0000-0300-000040000000}"/>
            </a:ext>
          </a:extLst>
        </xdr:cNvPr>
        <xdr:cNvSpPr txBox="1"/>
      </xdr:nvSpPr>
      <xdr:spPr>
        <a:xfrm>
          <a:off x="10730441" y="33708975"/>
          <a:ext cx="1750484" cy="2942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"IFs" Criteria</a:t>
          </a:r>
        </a:p>
      </xdr:txBody>
    </xdr:sp>
    <xdr:clientData/>
  </xdr:twoCellAnchor>
  <xdr:twoCellAnchor>
    <xdr:from>
      <xdr:col>13</xdr:col>
      <xdr:colOff>0</xdr:colOff>
      <xdr:row>187</xdr:row>
      <xdr:rowOff>0</xdr:rowOff>
    </xdr:from>
    <xdr:to>
      <xdr:col>25</xdr:col>
      <xdr:colOff>759882</xdr:colOff>
      <xdr:row>193</xdr:row>
      <xdr:rowOff>74083</xdr:rowOff>
    </xdr:to>
    <xdr:sp macro="" textlink="">
      <xdr:nvSpPr>
        <xdr:cNvPr id="65" name="TextBox 64">
          <a:extLst>
            <a:ext uri="{FF2B5EF4-FFF2-40B4-BE49-F238E27FC236}">
              <a16:creationId xmlns:a16="http://schemas.microsoft.com/office/drawing/2014/main" id="{00000000-0008-0000-0300-000041000000}"/>
            </a:ext>
          </a:extLst>
        </xdr:cNvPr>
        <xdr:cNvSpPr txBox="1"/>
      </xdr:nvSpPr>
      <xdr:spPr>
        <a:xfrm>
          <a:off x="10677525" y="34156650"/>
          <a:ext cx="10570632" cy="11599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When first using these functions, it can be very frustrating to understand how to enter the proper criteria. Essentially, </a:t>
          </a:r>
          <a:r>
            <a:rPr lang="en-GB" sz="1200" b="1" i="0">
              <a:solidFill>
                <a:schemeClr val="dk1"/>
              </a:solidFill>
              <a:effectLst/>
              <a:latin typeface="Verdana" panose="020B0604030504040204" pitchFamily="34" charset="0"/>
              <a:ea typeface="Verdana" panose="020B0604030504040204" pitchFamily="34" charset="0"/>
              <a:cs typeface="+mn-cs"/>
            </a:rPr>
            <a:t>the criteria must be a string of text</a:t>
          </a:r>
          <a:r>
            <a:rPr lang="en-GB" sz="1200" b="0" i="0">
              <a:solidFill>
                <a:schemeClr val="dk1"/>
              </a:solidFill>
              <a:effectLst/>
              <a:latin typeface="Verdana" panose="020B0604030504040204" pitchFamily="34" charset="0"/>
              <a:ea typeface="Verdana" panose="020B0604030504040204" pitchFamily="34" charset="0"/>
              <a:cs typeface="+mn-cs"/>
            </a:rPr>
            <a:t>. Remember that! Whenever you enter criteria for these functions, think about creating a text string! Now we will review some examples:</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To enter an exact match directly into the function:</a:t>
          </a:r>
        </a:p>
      </xdr:txBody>
    </xdr:sp>
    <xdr:clientData/>
  </xdr:twoCellAnchor>
  <xdr:twoCellAnchor>
    <xdr:from>
      <xdr:col>13</xdr:col>
      <xdr:colOff>52916</xdr:colOff>
      <xdr:row>194</xdr:row>
      <xdr:rowOff>52916</xdr:rowOff>
    </xdr:from>
    <xdr:to>
      <xdr:col>13</xdr:col>
      <xdr:colOff>740833</xdr:colOff>
      <xdr:row>195</xdr:row>
      <xdr:rowOff>137539</xdr:rowOff>
    </xdr:to>
    <xdr:sp macro="" textlink="">
      <xdr:nvSpPr>
        <xdr:cNvPr id="66" name="Rectangle: Rounded Corners 65">
          <a:extLst>
            <a:ext uri="{FF2B5EF4-FFF2-40B4-BE49-F238E27FC236}">
              <a16:creationId xmlns:a16="http://schemas.microsoft.com/office/drawing/2014/main" id="{00000000-0008-0000-0300-000042000000}"/>
            </a:ext>
          </a:extLst>
        </xdr:cNvPr>
        <xdr:cNvSpPr/>
      </xdr:nvSpPr>
      <xdr:spPr>
        <a:xfrm>
          <a:off x="10730441" y="35476391"/>
          <a:ext cx="687917" cy="265598"/>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50" b="1">
              <a:solidFill>
                <a:schemeClr val="lt1"/>
              </a:solidFill>
              <a:latin typeface="Verdana" panose="020B0604030504040204" pitchFamily="34" charset="0"/>
              <a:ea typeface="Verdana" panose="020B0604030504040204" pitchFamily="34" charset="0"/>
              <a:cs typeface="+mn-cs"/>
            </a:rPr>
            <a:t>"Q1"</a:t>
          </a:r>
        </a:p>
      </xdr:txBody>
    </xdr:sp>
    <xdr:clientData/>
  </xdr:twoCellAnchor>
  <xdr:twoCellAnchor>
    <xdr:from>
      <xdr:col>13</xdr:col>
      <xdr:colOff>0</xdr:colOff>
      <xdr:row>196</xdr:row>
      <xdr:rowOff>1</xdr:rowOff>
    </xdr:from>
    <xdr:to>
      <xdr:col>25</xdr:col>
      <xdr:colOff>759882</xdr:colOff>
      <xdr:row>197</xdr:row>
      <xdr:rowOff>74085</xdr:rowOff>
    </xdr:to>
    <xdr:sp macro="" textlink="">
      <xdr:nvSpPr>
        <xdr:cNvPr id="67" name="TextBox 66">
          <a:extLst>
            <a:ext uri="{FF2B5EF4-FFF2-40B4-BE49-F238E27FC236}">
              <a16:creationId xmlns:a16="http://schemas.microsoft.com/office/drawing/2014/main" id="{00000000-0008-0000-0300-000043000000}"/>
            </a:ext>
          </a:extLst>
        </xdr:cNvPr>
        <xdr:cNvSpPr txBox="1"/>
      </xdr:nvSpPr>
      <xdr:spPr>
        <a:xfrm>
          <a:off x="10677525" y="35785426"/>
          <a:ext cx="10570632" cy="25505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To enter a comparison directly into the function:</a:t>
          </a:r>
        </a:p>
      </xdr:txBody>
    </xdr:sp>
    <xdr:clientData/>
  </xdr:twoCellAnchor>
  <xdr:twoCellAnchor>
    <xdr:from>
      <xdr:col>13</xdr:col>
      <xdr:colOff>74083</xdr:colOff>
      <xdr:row>198</xdr:row>
      <xdr:rowOff>21167</xdr:rowOff>
    </xdr:from>
    <xdr:to>
      <xdr:col>13</xdr:col>
      <xdr:colOff>762000</xdr:colOff>
      <xdr:row>199</xdr:row>
      <xdr:rowOff>105790</xdr:rowOff>
    </xdr:to>
    <xdr:sp macro="" textlink="">
      <xdr:nvSpPr>
        <xdr:cNvPr id="68" name="Rectangle: Rounded Corners 67">
          <a:extLst>
            <a:ext uri="{FF2B5EF4-FFF2-40B4-BE49-F238E27FC236}">
              <a16:creationId xmlns:a16="http://schemas.microsoft.com/office/drawing/2014/main" id="{00000000-0008-0000-0300-000044000000}"/>
            </a:ext>
          </a:extLst>
        </xdr:cNvPr>
        <xdr:cNvSpPr/>
      </xdr:nvSpPr>
      <xdr:spPr>
        <a:xfrm>
          <a:off x="10751608" y="36168542"/>
          <a:ext cx="687917" cy="265598"/>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50" b="1">
              <a:solidFill>
                <a:schemeClr val="lt1"/>
              </a:solidFill>
              <a:latin typeface="Verdana" panose="020B0604030504040204" pitchFamily="34" charset="0"/>
              <a:ea typeface="Verdana" panose="020B0604030504040204" pitchFamily="34" charset="0"/>
              <a:cs typeface="+mn-cs"/>
            </a:rPr>
            <a:t>"&lt;0"</a:t>
          </a:r>
        </a:p>
      </xdr:txBody>
    </xdr:sp>
    <xdr:clientData/>
  </xdr:twoCellAnchor>
  <xdr:twoCellAnchor>
    <xdr:from>
      <xdr:col>13</xdr:col>
      <xdr:colOff>25400</xdr:colOff>
      <xdr:row>200</xdr:row>
      <xdr:rowOff>88901</xdr:rowOff>
    </xdr:from>
    <xdr:to>
      <xdr:col>25</xdr:col>
      <xdr:colOff>785282</xdr:colOff>
      <xdr:row>203</xdr:row>
      <xdr:rowOff>21166</xdr:rowOff>
    </xdr:to>
    <xdr:sp macro="" textlink="">
      <xdr:nvSpPr>
        <xdr:cNvPr id="69" name="TextBox 68">
          <a:extLst>
            <a:ext uri="{FF2B5EF4-FFF2-40B4-BE49-F238E27FC236}">
              <a16:creationId xmlns:a16="http://schemas.microsoft.com/office/drawing/2014/main" id="{00000000-0008-0000-0300-000045000000}"/>
            </a:ext>
          </a:extLst>
        </xdr:cNvPr>
        <xdr:cNvSpPr txBox="1"/>
      </xdr:nvSpPr>
      <xdr:spPr>
        <a:xfrm>
          <a:off x="10702925" y="36598226"/>
          <a:ext cx="10570632" cy="4751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to Enter the criteria into a cell and reference the criteria (note: the criteria can be an exact match or a string of text representing a comparison.):</a:t>
          </a:r>
        </a:p>
      </xdr:txBody>
    </xdr:sp>
    <xdr:clientData/>
  </xdr:twoCellAnchor>
  <xdr:twoCellAnchor>
    <xdr:from>
      <xdr:col>13</xdr:col>
      <xdr:colOff>84667</xdr:colOff>
      <xdr:row>204</xdr:row>
      <xdr:rowOff>0</xdr:rowOff>
    </xdr:from>
    <xdr:to>
      <xdr:col>13</xdr:col>
      <xdr:colOff>772584</xdr:colOff>
      <xdr:row>205</xdr:row>
      <xdr:rowOff>84623</xdr:rowOff>
    </xdr:to>
    <xdr:sp macro="" textlink="">
      <xdr:nvSpPr>
        <xdr:cNvPr id="70" name="Rectangle: Rounded Corners 69">
          <a:extLst>
            <a:ext uri="{FF2B5EF4-FFF2-40B4-BE49-F238E27FC236}">
              <a16:creationId xmlns:a16="http://schemas.microsoft.com/office/drawing/2014/main" id="{00000000-0008-0000-0300-000046000000}"/>
            </a:ext>
          </a:extLst>
        </xdr:cNvPr>
        <xdr:cNvSpPr/>
      </xdr:nvSpPr>
      <xdr:spPr>
        <a:xfrm>
          <a:off x="10762192" y="37233225"/>
          <a:ext cx="687917" cy="265598"/>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50" b="1">
              <a:solidFill>
                <a:schemeClr val="lt1"/>
              </a:solidFill>
              <a:latin typeface="Verdana" panose="020B0604030504040204" pitchFamily="34" charset="0"/>
              <a:ea typeface="Verdana" panose="020B0604030504040204" pitchFamily="34" charset="0"/>
              <a:cs typeface="+mn-cs"/>
            </a:rPr>
            <a:t>a1</a:t>
          </a:r>
        </a:p>
      </xdr:txBody>
    </xdr:sp>
    <xdr:clientData/>
  </xdr:twoCellAnchor>
  <xdr:twoCellAnchor>
    <xdr:from>
      <xdr:col>13</xdr:col>
      <xdr:colOff>31750</xdr:colOff>
      <xdr:row>206</xdr:row>
      <xdr:rowOff>1</xdr:rowOff>
    </xdr:from>
    <xdr:to>
      <xdr:col>25</xdr:col>
      <xdr:colOff>791632</xdr:colOff>
      <xdr:row>207</xdr:row>
      <xdr:rowOff>105833</xdr:rowOff>
    </xdr:to>
    <xdr:sp macro="" textlink="">
      <xdr:nvSpPr>
        <xdr:cNvPr id="71" name="TextBox 70">
          <a:extLst>
            <a:ext uri="{FF2B5EF4-FFF2-40B4-BE49-F238E27FC236}">
              <a16:creationId xmlns:a16="http://schemas.microsoft.com/office/drawing/2014/main" id="{00000000-0008-0000-0300-000047000000}"/>
            </a:ext>
          </a:extLst>
        </xdr:cNvPr>
        <xdr:cNvSpPr txBox="1"/>
      </xdr:nvSpPr>
      <xdr:spPr>
        <a:xfrm>
          <a:off x="10709275" y="37595176"/>
          <a:ext cx="10570632" cy="28680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To Use a combination:</a:t>
          </a:r>
        </a:p>
      </xdr:txBody>
    </xdr:sp>
    <xdr:clientData/>
  </xdr:twoCellAnchor>
  <xdr:twoCellAnchor>
    <xdr:from>
      <xdr:col>13</xdr:col>
      <xdr:colOff>95250</xdr:colOff>
      <xdr:row>208</xdr:row>
      <xdr:rowOff>31750</xdr:rowOff>
    </xdr:from>
    <xdr:to>
      <xdr:col>14</xdr:col>
      <xdr:colOff>254000</xdr:colOff>
      <xdr:row>209</xdr:row>
      <xdr:rowOff>116374</xdr:rowOff>
    </xdr:to>
    <xdr:sp macro="" textlink="">
      <xdr:nvSpPr>
        <xdr:cNvPr id="72" name="Rectangle: Rounded Corners 71">
          <a:extLst>
            <a:ext uri="{FF2B5EF4-FFF2-40B4-BE49-F238E27FC236}">
              <a16:creationId xmlns:a16="http://schemas.microsoft.com/office/drawing/2014/main" id="{00000000-0008-0000-0300-000048000000}"/>
            </a:ext>
          </a:extLst>
        </xdr:cNvPr>
        <xdr:cNvSpPr/>
      </xdr:nvSpPr>
      <xdr:spPr>
        <a:xfrm>
          <a:off x="10772775" y="37988875"/>
          <a:ext cx="996950" cy="265599"/>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50" b="1">
              <a:solidFill>
                <a:schemeClr val="lt1"/>
              </a:solidFill>
              <a:latin typeface="Verdana" panose="020B0604030504040204" pitchFamily="34" charset="0"/>
              <a:ea typeface="Verdana" panose="020B0604030504040204" pitchFamily="34" charset="0"/>
              <a:cs typeface="+mn-cs"/>
            </a:rPr>
            <a:t>"&lt;"</a:t>
          </a:r>
          <a:r>
            <a:rPr lang="en-GB" sz="1050" b="1" baseline="0">
              <a:solidFill>
                <a:schemeClr val="lt1"/>
              </a:solidFill>
              <a:latin typeface="Verdana" panose="020B0604030504040204" pitchFamily="34" charset="0"/>
              <a:ea typeface="Verdana" panose="020B0604030504040204" pitchFamily="34" charset="0"/>
              <a:cs typeface="+mn-cs"/>
            </a:rPr>
            <a:t> &amp; a1</a:t>
          </a:r>
          <a:endParaRPr lang="en-GB" sz="1050" b="1">
            <a:solidFill>
              <a:schemeClr val="lt1"/>
            </a:solidFill>
            <a:latin typeface="Verdana" panose="020B0604030504040204" pitchFamily="34" charset="0"/>
            <a:ea typeface="Verdana" panose="020B0604030504040204" pitchFamily="34" charset="0"/>
            <a:cs typeface="+mn-cs"/>
          </a:endParaRPr>
        </a:p>
      </xdr:txBody>
    </xdr:sp>
    <xdr:clientData/>
  </xdr:twoCellAnchor>
  <xdr:twoCellAnchor>
    <xdr:from>
      <xdr:col>13</xdr:col>
      <xdr:colOff>0</xdr:colOff>
      <xdr:row>210</xdr:row>
      <xdr:rowOff>0</xdr:rowOff>
    </xdr:from>
    <xdr:to>
      <xdr:col>25</xdr:col>
      <xdr:colOff>759882</xdr:colOff>
      <xdr:row>214</xdr:row>
      <xdr:rowOff>148166</xdr:rowOff>
    </xdr:to>
    <xdr:sp macro="" textlink="">
      <xdr:nvSpPr>
        <xdr:cNvPr id="73" name="TextBox 72">
          <a:extLst>
            <a:ext uri="{FF2B5EF4-FFF2-40B4-BE49-F238E27FC236}">
              <a16:creationId xmlns:a16="http://schemas.microsoft.com/office/drawing/2014/main" id="{00000000-0008-0000-0300-000049000000}"/>
            </a:ext>
          </a:extLst>
        </xdr:cNvPr>
        <xdr:cNvSpPr txBox="1"/>
      </xdr:nvSpPr>
      <xdr:spPr>
        <a:xfrm>
          <a:off x="10677525" y="38319075"/>
          <a:ext cx="10570632" cy="8720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Note: In the last example we use the &amp; character to combine two strings of text. We will learn more about that in the Text Functions section.</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Here are more examples of good and bad COUNTIFS Functions:</a:t>
          </a:r>
        </a:p>
      </xdr:txBody>
    </xdr:sp>
    <xdr:clientData/>
  </xdr:twoCellAnchor>
  <xdr:twoCellAnchor>
    <xdr:from>
      <xdr:col>13</xdr:col>
      <xdr:colOff>32215</xdr:colOff>
      <xdr:row>215</xdr:row>
      <xdr:rowOff>63384</xdr:rowOff>
    </xdr:from>
    <xdr:to>
      <xdr:col>20</xdr:col>
      <xdr:colOff>908779</xdr:colOff>
      <xdr:row>235</xdr:row>
      <xdr:rowOff>157005</xdr:rowOff>
    </xdr:to>
    <xdr:pic>
      <xdr:nvPicPr>
        <xdr:cNvPr id="74" name="Picture 73">
          <a:extLst>
            <a:ext uri="{FF2B5EF4-FFF2-40B4-BE49-F238E27FC236}">
              <a16:creationId xmlns:a16="http://schemas.microsoft.com/office/drawing/2014/main" id="{00000000-0008-0000-0300-00004A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0709740" y="39287334"/>
          <a:ext cx="6372489" cy="37131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31750</xdr:colOff>
      <xdr:row>236</xdr:row>
      <xdr:rowOff>95250</xdr:rowOff>
    </xdr:from>
    <xdr:to>
      <xdr:col>25</xdr:col>
      <xdr:colOff>791632</xdr:colOff>
      <xdr:row>238</xdr:row>
      <xdr:rowOff>21165</xdr:rowOff>
    </xdr:to>
    <xdr:sp macro="" textlink="">
      <xdr:nvSpPr>
        <xdr:cNvPr id="75" name="TextBox 74">
          <a:extLst>
            <a:ext uri="{FF2B5EF4-FFF2-40B4-BE49-F238E27FC236}">
              <a16:creationId xmlns:a16="http://schemas.microsoft.com/office/drawing/2014/main" id="{00000000-0008-0000-0300-00004B000000}"/>
            </a:ext>
          </a:extLst>
        </xdr:cNvPr>
        <xdr:cNvSpPr txBox="1"/>
      </xdr:nvSpPr>
      <xdr:spPr>
        <a:xfrm>
          <a:off x="10709275" y="43119675"/>
          <a:ext cx="10570632" cy="2878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Now, it is your turn!</a:t>
          </a:r>
        </a:p>
      </xdr:txBody>
    </xdr:sp>
    <xdr:clientData/>
  </xdr:twoCellAnchor>
  <xdr:twoCellAnchor>
    <xdr:from>
      <xdr:col>13</xdr:col>
      <xdr:colOff>95250</xdr:colOff>
      <xdr:row>239</xdr:row>
      <xdr:rowOff>167473</xdr:rowOff>
    </xdr:from>
    <xdr:to>
      <xdr:col>17</xdr:col>
      <xdr:colOff>328897</xdr:colOff>
      <xdr:row>242</xdr:row>
      <xdr:rowOff>104670</xdr:rowOff>
    </xdr:to>
    <xdr:pic>
      <xdr:nvPicPr>
        <xdr:cNvPr id="76" name="Picture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0772775" y="43734823"/>
          <a:ext cx="3214972" cy="480122"/>
        </a:xfrm>
        <a:prstGeom prst="rect">
          <a:avLst/>
        </a:prstGeom>
      </xdr:spPr>
    </xdr:pic>
    <xdr:clientData/>
  </xdr:twoCellAnchor>
  <xdr:twoCellAnchor>
    <xdr:from>
      <xdr:col>13</xdr:col>
      <xdr:colOff>52916</xdr:colOff>
      <xdr:row>243</xdr:row>
      <xdr:rowOff>52916</xdr:rowOff>
    </xdr:from>
    <xdr:to>
      <xdr:col>25</xdr:col>
      <xdr:colOff>814915</xdr:colOff>
      <xdr:row>244</xdr:row>
      <xdr:rowOff>134226</xdr:rowOff>
    </xdr:to>
    <xdr:sp macro="" textlink="">
      <xdr:nvSpPr>
        <xdr:cNvPr id="77" name="TextBox 76">
          <a:extLst>
            <a:ext uri="{FF2B5EF4-FFF2-40B4-BE49-F238E27FC236}">
              <a16:creationId xmlns:a16="http://schemas.microsoft.com/office/drawing/2014/main" id="{00000000-0008-0000-0300-00004D000000}"/>
            </a:ext>
          </a:extLst>
        </xdr:cNvPr>
        <xdr:cNvSpPr txBox="1"/>
      </xdr:nvSpPr>
      <xdr:spPr>
        <a:xfrm>
          <a:off x="10730441" y="44344166"/>
          <a:ext cx="10572749" cy="262285"/>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4. Average the units sold after 2019</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477798</xdr:colOff>
      <xdr:row>253</xdr:row>
      <xdr:rowOff>172128</xdr:rowOff>
    </xdr:from>
    <xdr:to>
      <xdr:col>14</xdr:col>
      <xdr:colOff>371023</xdr:colOff>
      <xdr:row>257</xdr:row>
      <xdr:rowOff>50483</xdr:rowOff>
    </xdr:to>
    <xdr:grpSp>
      <xdr:nvGrpSpPr>
        <xdr:cNvPr id="78" name="Group 77">
          <a:extLst>
            <a:ext uri="{FF2B5EF4-FFF2-40B4-BE49-F238E27FC236}">
              <a16:creationId xmlns:a16="http://schemas.microsoft.com/office/drawing/2014/main" id="{00000000-0008-0000-0300-00004E000000}"/>
            </a:ext>
          </a:extLst>
        </xdr:cNvPr>
        <xdr:cNvGrpSpPr/>
      </xdr:nvGrpSpPr>
      <xdr:grpSpPr>
        <a:xfrm>
          <a:off x="3178293" y="44852403"/>
          <a:ext cx="674763" cy="631981"/>
          <a:chOff x="12095602" y="4842832"/>
          <a:chExt cx="730966" cy="654126"/>
        </a:xfrm>
      </xdr:grpSpPr>
      <xdr:pic macro="[0]!ShowHint">
        <xdr:nvPicPr>
          <xdr:cNvPr id="79" name="Graphic 78" descr="Lightbulb and gear">
            <a:extLst>
              <a:ext uri="{FF2B5EF4-FFF2-40B4-BE49-F238E27FC236}">
                <a16:creationId xmlns:a16="http://schemas.microsoft.com/office/drawing/2014/main" id="{00000000-0008-0000-0300-00004F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2214127" y="4842832"/>
            <a:ext cx="478222" cy="459764"/>
          </a:xfrm>
          <a:prstGeom prst="rect">
            <a:avLst/>
          </a:prstGeom>
        </xdr:spPr>
      </xdr:pic>
      <xdr:sp macro="[0]!ShowHint" textlink="">
        <xdr:nvSpPr>
          <xdr:cNvPr id="80" name="TextBox 79">
            <a:extLst>
              <a:ext uri="{FF2B5EF4-FFF2-40B4-BE49-F238E27FC236}">
                <a16:creationId xmlns:a16="http://schemas.microsoft.com/office/drawing/2014/main" id="{00000000-0008-0000-0300-000050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31750</xdr:colOff>
      <xdr:row>259</xdr:row>
      <xdr:rowOff>84202</xdr:rowOff>
    </xdr:from>
    <xdr:to>
      <xdr:col>16</xdr:col>
      <xdr:colOff>508814</xdr:colOff>
      <xdr:row>262</xdr:row>
      <xdr:rowOff>62802</xdr:rowOff>
    </xdr:to>
    <xdr:pic>
      <xdr:nvPicPr>
        <xdr:cNvPr id="81" name="Picture 80">
          <a:extLst>
            <a:ext uri="{FF2B5EF4-FFF2-40B4-BE49-F238E27FC236}">
              <a16:creationId xmlns:a16="http://schemas.microsoft.com/office/drawing/2014/main" id="{00000000-0008-0000-0300-000051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0709275" y="47375827"/>
          <a:ext cx="2620189" cy="521525"/>
        </a:xfrm>
        <a:prstGeom prst="rect">
          <a:avLst/>
        </a:prstGeom>
      </xdr:spPr>
    </xdr:pic>
    <xdr:clientData/>
  </xdr:twoCellAnchor>
  <xdr:twoCellAnchor>
    <xdr:from>
      <xdr:col>13</xdr:col>
      <xdr:colOff>0</xdr:colOff>
      <xdr:row>263</xdr:row>
      <xdr:rowOff>42332</xdr:rowOff>
    </xdr:from>
    <xdr:to>
      <xdr:col>25</xdr:col>
      <xdr:colOff>761999</xdr:colOff>
      <xdr:row>264</xdr:row>
      <xdr:rowOff>123642</xdr:rowOff>
    </xdr:to>
    <xdr:sp macro="" textlink="">
      <xdr:nvSpPr>
        <xdr:cNvPr id="82" name="TextBox 81">
          <a:extLst>
            <a:ext uri="{FF2B5EF4-FFF2-40B4-BE49-F238E27FC236}">
              <a16:creationId xmlns:a16="http://schemas.microsoft.com/office/drawing/2014/main" id="{00000000-0008-0000-0300-000052000000}"/>
            </a:ext>
          </a:extLst>
        </xdr:cNvPr>
        <xdr:cNvSpPr txBox="1"/>
      </xdr:nvSpPr>
      <xdr:spPr>
        <a:xfrm>
          <a:off x="10677525" y="48057857"/>
          <a:ext cx="10572749" cy="262285"/>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5. Count the number of years after 2019 with less than 300 units sold.</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477798</xdr:colOff>
      <xdr:row>273</xdr:row>
      <xdr:rowOff>172128</xdr:rowOff>
    </xdr:from>
    <xdr:to>
      <xdr:col>14</xdr:col>
      <xdr:colOff>371023</xdr:colOff>
      <xdr:row>277</xdr:row>
      <xdr:rowOff>50483</xdr:rowOff>
    </xdr:to>
    <xdr:grpSp>
      <xdr:nvGrpSpPr>
        <xdr:cNvPr id="83" name="Group 82">
          <a:extLst>
            <a:ext uri="{FF2B5EF4-FFF2-40B4-BE49-F238E27FC236}">
              <a16:creationId xmlns:a16="http://schemas.microsoft.com/office/drawing/2014/main" id="{00000000-0008-0000-0300-000053000000}"/>
            </a:ext>
          </a:extLst>
        </xdr:cNvPr>
        <xdr:cNvGrpSpPr/>
      </xdr:nvGrpSpPr>
      <xdr:grpSpPr>
        <a:xfrm>
          <a:off x="3178293" y="48494930"/>
          <a:ext cx="674763" cy="631982"/>
          <a:chOff x="12095602" y="4842832"/>
          <a:chExt cx="730966" cy="654126"/>
        </a:xfrm>
      </xdr:grpSpPr>
      <xdr:pic macro="[0]!ShowHint">
        <xdr:nvPicPr>
          <xdr:cNvPr id="84" name="Graphic 83" descr="Lightbulb and gear">
            <a:extLst>
              <a:ext uri="{FF2B5EF4-FFF2-40B4-BE49-F238E27FC236}">
                <a16:creationId xmlns:a16="http://schemas.microsoft.com/office/drawing/2014/main" id="{00000000-0008-0000-0300-00005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2214127" y="4842832"/>
            <a:ext cx="478222" cy="459764"/>
          </a:xfrm>
          <a:prstGeom prst="rect">
            <a:avLst/>
          </a:prstGeom>
        </xdr:spPr>
      </xdr:pic>
      <xdr:sp macro="[0]!ShowHint" textlink="">
        <xdr:nvSpPr>
          <xdr:cNvPr id="85" name="TextBox 84">
            <a:extLst>
              <a:ext uri="{FF2B5EF4-FFF2-40B4-BE49-F238E27FC236}">
                <a16:creationId xmlns:a16="http://schemas.microsoft.com/office/drawing/2014/main" id="{00000000-0008-0000-0300-000055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42334</xdr:colOff>
      <xdr:row>279</xdr:row>
      <xdr:rowOff>31750</xdr:rowOff>
    </xdr:from>
    <xdr:to>
      <xdr:col>16</xdr:col>
      <xdr:colOff>508814</xdr:colOff>
      <xdr:row>281</xdr:row>
      <xdr:rowOff>125605</xdr:rowOff>
    </xdr:to>
    <xdr:pic>
      <xdr:nvPicPr>
        <xdr:cNvPr id="86" name="Picture 85">
          <a:extLst>
            <a:ext uri="{FF2B5EF4-FFF2-40B4-BE49-F238E27FC236}">
              <a16:creationId xmlns:a16="http://schemas.microsoft.com/office/drawing/2014/main" id="{00000000-0008-0000-0300-000056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0719859" y="51047650"/>
          <a:ext cx="2609605" cy="455805"/>
        </a:xfrm>
        <a:prstGeom prst="rect">
          <a:avLst/>
        </a:prstGeom>
      </xdr:spPr>
    </xdr:pic>
    <xdr:clientData/>
  </xdr:twoCellAnchor>
  <xdr:twoCellAnchor>
    <xdr:from>
      <xdr:col>13</xdr:col>
      <xdr:colOff>0</xdr:colOff>
      <xdr:row>282</xdr:row>
      <xdr:rowOff>52915</xdr:rowOff>
    </xdr:from>
    <xdr:to>
      <xdr:col>25</xdr:col>
      <xdr:colOff>761999</xdr:colOff>
      <xdr:row>283</xdr:row>
      <xdr:rowOff>134225</xdr:rowOff>
    </xdr:to>
    <xdr:sp macro="" textlink="">
      <xdr:nvSpPr>
        <xdr:cNvPr id="87" name="TextBox 86">
          <a:extLst>
            <a:ext uri="{FF2B5EF4-FFF2-40B4-BE49-F238E27FC236}">
              <a16:creationId xmlns:a16="http://schemas.microsoft.com/office/drawing/2014/main" id="{00000000-0008-0000-0300-000057000000}"/>
            </a:ext>
          </a:extLst>
        </xdr:cNvPr>
        <xdr:cNvSpPr txBox="1"/>
      </xdr:nvSpPr>
      <xdr:spPr>
        <a:xfrm>
          <a:off x="10677525" y="51611740"/>
          <a:ext cx="10572749" cy="262285"/>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6. Add together the Units sold before 2020.</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477798</xdr:colOff>
      <xdr:row>292</xdr:row>
      <xdr:rowOff>172128</xdr:rowOff>
    </xdr:from>
    <xdr:to>
      <xdr:col>14</xdr:col>
      <xdr:colOff>371023</xdr:colOff>
      <xdr:row>296</xdr:row>
      <xdr:rowOff>50483</xdr:rowOff>
    </xdr:to>
    <xdr:grpSp>
      <xdr:nvGrpSpPr>
        <xdr:cNvPr id="88" name="Group 87">
          <a:extLst>
            <a:ext uri="{FF2B5EF4-FFF2-40B4-BE49-F238E27FC236}">
              <a16:creationId xmlns:a16="http://schemas.microsoft.com/office/drawing/2014/main" id="{00000000-0008-0000-0300-000058000000}"/>
            </a:ext>
          </a:extLst>
        </xdr:cNvPr>
        <xdr:cNvGrpSpPr/>
      </xdr:nvGrpSpPr>
      <xdr:grpSpPr>
        <a:xfrm>
          <a:off x="3178293" y="51963007"/>
          <a:ext cx="674763" cy="631981"/>
          <a:chOff x="12095602" y="4842832"/>
          <a:chExt cx="730966" cy="654126"/>
        </a:xfrm>
      </xdr:grpSpPr>
      <xdr:pic macro="[0]!ShowHint">
        <xdr:nvPicPr>
          <xdr:cNvPr id="89" name="Graphic 88" descr="Lightbulb and gear">
            <a:extLst>
              <a:ext uri="{FF2B5EF4-FFF2-40B4-BE49-F238E27FC236}">
                <a16:creationId xmlns:a16="http://schemas.microsoft.com/office/drawing/2014/main" id="{00000000-0008-0000-0300-000059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2214127" y="4842832"/>
            <a:ext cx="478222" cy="459764"/>
          </a:xfrm>
          <a:prstGeom prst="rect">
            <a:avLst/>
          </a:prstGeom>
        </xdr:spPr>
      </xdr:pic>
      <xdr:sp macro="[0]!ShowHint" textlink="">
        <xdr:nvSpPr>
          <xdr:cNvPr id="90" name="TextBox 89">
            <a:extLst>
              <a:ext uri="{FF2B5EF4-FFF2-40B4-BE49-F238E27FC236}">
                <a16:creationId xmlns:a16="http://schemas.microsoft.com/office/drawing/2014/main" id="{00000000-0008-0000-0300-00005A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42334</xdr:colOff>
      <xdr:row>298</xdr:row>
      <xdr:rowOff>42333</xdr:rowOff>
    </xdr:from>
    <xdr:to>
      <xdr:col>14</xdr:col>
      <xdr:colOff>596622</xdr:colOff>
      <xdr:row>299</xdr:row>
      <xdr:rowOff>154567</xdr:rowOff>
    </xdr:to>
    <xdr:sp macro="" textlink="">
      <xdr:nvSpPr>
        <xdr:cNvPr id="91" name="TextBox 90">
          <a:extLst>
            <a:ext uri="{FF2B5EF4-FFF2-40B4-BE49-F238E27FC236}">
              <a16:creationId xmlns:a16="http://schemas.microsoft.com/office/drawing/2014/main" id="{00000000-0008-0000-0300-00005B000000}"/>
            </a:ext>
          </a:extLst>
        </xdr:cNvPr>
        <xdr:cNvSpPr txBox="1"/>
      </xdr:nvSpPr>
      <xdr:spPr>
        <a:xfrm>
          <a:off x="10457032" y="53759146"/>
          <a:ext cx="1391650" cy="29017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Wildcards</a:t>
          </a:r>
        </a:p>
      </xdr:txBody>
    </xdr:sp>
    <xdr:clientData/>
  </xdr:twoCellAnchor>
  <xdr:twoCellAnchor>
    <xdr:from>
      <xdr:col>13</xdr:col>
      <xdr:colOff>0</xdr:colOff>
      <xdr:row>300</xdr:row>
      <xdr:rowOff>0</xdr:rowOff>
    </xdr:from>
    <xdr:to>
      <xdr:col>25</xdr:col>
      <xdr:colOff>759882</xdr:colOff>
      <xdr:row>304</xdr:row>
      <xdr:rowOff>148166</xdr:rowOff>
    </xdr:to>
    <xdr:sp macro="" textlink="">
      <xdr:nvSpPr>
        <xdr:cNvPr id="92" name="TextBox 91">
          <a:extLst>
            <a:ext uri="{FF2B5EF4-FFF2-40B4-BE49-F238E27FC236}">
              <a16:creationId xmlns:a16="http://schemas.microsoft.com/office/drawing/2014/main" id="{00000000-0008-0000-0300-00005C000000}"/>
            </a:ext>
          </a:extLst>
        </xdr:cNvPr>
        <xdr:cNvSpPr txBox="1"/>
      </xdr:nvSpPr>
      <xdr:spPr>
        <a:xfrm>
          <a:off x="10677525" y="54921150"/>
          <a:ext cx="10570632" cy="8720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Wildcards are characters that can be used for “inexact” matches. They can be used in the previous SUMIFS, COUNTIFS, AVERAGEIFS Functions, lookup functions (ex. VLOOKUP), Find, Autofilter, and much more.</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The ? Wildcard represents any single character:</a:t>
          </a:r>
        </a:p>
      </xdr:txBody>
    </xdr:sp>
    <xdr:clientData/>
  </xdr:twoCellAnchor>
  <xdr:twoCellAnchor>
    <xdr:from>
      <xdr:col>13</xdr:col>
      <xdr:colOff>52917</xdr:colOff>
      <xdr:row>305</xdr:row>
      <xdr:rowOff>31750</xdr:rowOff>
    </xdr:from>
    <xdr:to>
      <xdr:col>17</xdr:col>
      <xdr:colOff>693835</xdr:colOff>
      <xdr:row>314</xdr:row>
      <xdr:rowOff>73269</xdr:rowOff>
    </xdr:to>
    <xdr:pic>
      <xdr:nvPicPr>
        <xdr:cNvPr id="93" name="Picture 92">
          <a:extLst>
            <a:ext uri="{FF2B5EF4-FFF2-40B4-BE49-F238E27FC236}">
              <a16:creationId xmlns:a16="http://schemas.microsoft.com/office/drawing/2014/main" id="{00000000-0008-0000-0300-00005D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10730442" y="55857775"/>
          <a:ext cx="3622243" cy="16702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315</xdr:row>
      <xdr:rowOff>0</xdr:rowOff>
    </xdr:from>
    <xdr:to>
      <xdr:col>25</xdr:col>
      <xdr:colOff>759882</xdr:colOff>
      <xdr:row>319</xdr:row>
      <xdr:rowOff>148166</xdr:rowOff>
    </xdr:to>
    <xdr:sp macro="" textlink="">
      <xdr:nvSpPr>
        <xdr:cNvPr id="94" name="TextBox 93">
          <a:extLst>
            <a:ext uri="{FF2B5EF4-FFF2-40B4-BE49-F238E27FC236}">
              <a16:creationId xmlns:a16="http://schemas.microsoft.com/office/drawing/2014/main" id="{00000000-0008-0000-0300-00005E000000}"/>
            </a:ext>
          </a:extLst>
        </xdr:cNvPr>
        <xdr:cNvSpPr txBox="1"/>
      </xdr:nvSpPr>
      <xdr:spPr>
        <a:xfrm>
          <a:off x="10677525" y="57635775"/>
          <a:ext cx="10570632" cy="8720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Use the Wildcards exactly like any other text character. Instead of typing “t” for “t”, type “?” for any single character or “*” for any number of any character.</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Example:</a:t>
          </a:r>
        </a:p>
      </xdr:txBody>
    </xdr:sp>
    <xdr:clientData/>
  </xdr:twoCellAnchor>
  <xdr:twoCellAnchor>
    <xdr:from>
      <xdr:col>13</xdr:col>
      <xdr:colOff>63499</xdr:colOff>
      <xdr:row>320</xdr:row>
      <xdr:rowOff>52917</xdr:rowOff>
    </xdr:from>
    <xdr:to>
      <xdr:col>20</xdr:col>
      <xdr:colOff>656980</xdr:colOff>
      <xdr:row>341</xdr:row>
      <xdr:rowOff>0</xdr:rowOff>
    </xdr:to>
    <xdr:pic>
      <xdr:nvPicPr>
        <xdr:cNvPr id="95" name="Picture 94">
          <a:extLst>
            <a:ext uri="{FF2B5EF4-FFF2-40B4-BE49-F238E27FC236}">
              <a16:creationId xmlns:a16="http://schemas.microsoft.com/office/drawing/2014/main" id="{00000000-0008-0000-0300-00005F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741024" y="58593567"/>
          <a:ext cx="6089406" cy="37475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52684</xdr:colOff>
      <xdr:row>341</xdr:row>
      <xdr:rowOff>105135</xdr:rowOff>
    </xdr:from>
    <xdr:to>
      <xdr:col>16</xdr:col>
      <xdr:colOff>466248</xdr:colOff>
      <xdr:row>344</xdr:row>
      <xdr:rowOff>20934</xdr:rowOff>
    </xdr:to>
    <xdr:pic>
      <xdr:nvPicPr>
        <xdr:cNvPr id="96" name="Picture 95">
          <a:extLst>
            <a:ext uri="{FF2B5EF4-FFF2-40B4-BE49-F238E27FC236}">
              <a16:creationId xmlns:a16="http://schemas.microsoft.com/office/drawing/2014/main" id="{00000000-0008-0000-0300-000060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0730209" y="62446260"/>
          <a:ext cx="2556689" cy="458724"/>
        </a:xfrm>
        <a:prstGeom prst="rect">
          <a:avLst/>
        </a:prstGeom>
      </xdr:spPr>
    </xdr:pic>
    <xdr:clientData/>
  </xdr:twoCellAnchor>
  <xdr:twoCellAnchor>
    <xdr:from>
      <xdr:col>13</xdr:col>
      <xdr:colOff>0</xdr:colOff>
      <xdr:row>345</xdr:row>
      <xdr:rowOff>31749</xdr:rowOff>
    </xdr:from>
    <xdr:to>
      <xdr:col>25</xdr:col>
      <xdr:colOff>761999</xdr:colOff>
      <xdr:row>346</xdr:row>
      <xdr:rowOff>113059</xdr:rowOff>
    </xdr:to>
    <xdr:sp macro="" textlink="">
      <xdr:nvSpPr>
        <xdr:cNvPr id="97" name="TextBox 96">
          <a:extLst>
            <a:ext uri="{FF2B5EF4-FFF2-40B4-BE49-F238E27FC236}">
              <a16:creationId xmlns:a16="http://schemas.microsoft.com/office/drawing/2014/main" id="{00000000-0008-0000-0300-000061000000}"/>
            </a:ext>
          </a:extLst>
        </xdr:cNvPr>
        <xdr:cNvSpPr txBox="1"/>
      </xdr:nvSpPr>
      <xdr:spPr>
        <a:xfrm>
          <a:off x="10677525" y="63096774"/>
          <a:ext cx="10572749" cy="262285"/>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7. Using a wildcard, create a COUNTIFs formula in cell T353 that will count the total number of apples (of all types).</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477798</xdr:colOff>
      <xdr:row>355</xdr:row>
      <xdr:rowOff>172128</xdr:rowOff>
    </xdr:from>
    <xdr:to>
      <xdr:col>14</xdr:col>
      <xdr:colOff>371023</xdr:colOff>
      <xdr:row>359</xdr:row>
      <xdr:rowOff>50483</xdr:rowOff>
    </xdr:to>
    <xdr:grpSp>
      <xdr:nvGrpSpPr>
        <xdr:cNvPr id="98" name="Group 97">
          <a:extLst>
            <a:ext uri="{FF2B5EF4-FFF2-40B4-BE49-F238E27FC236}">
              <a16:creationId xmlns:a16="http://schemas.microsoft.com/office/drawing/2014/main" id="{00000000-0008-0000-0300-000062000000}"/>
            </a:ext>
          </a:extLst>
        </xdr:cNvPr>
        <xdr:cNvGrpSpPr/>
      </xdr:nvGrpSpPr>
      <xdr:grpSpPr>
        <a:xfrm>
          <a:off x="3178293" y="63106908"/>
          <a:ext cx="674763" cy="631982"/>
          <a:chOff x="12095602" y="4842832"/>
          <a:chExt cx="730966" cy="654126"/>
        </a:xfrm>
      </xdr:grpSpPr>
      <xdr:pic macro="[0]!ShowHint">
        <xdr:nvPicPr>
          <xdr:cNvPr id="99" name="Graphic 98" descr="Lightbulb and gear">
            <a:extLst>
              <a:ext uri="{FF2B5EF4-FFF2-40B4-BE49-F238E27FC236}">
                <a16:creationId xmlns:a16="http://schemas.microsoft.com/office/drawing/2014/main" id="{00000000-0008-0000-0300-000063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2214127" y="4842832"/>
            <a:ext cx="478222" cy="459764"/>
          </a:xfrm>
          <a:prstGeom prst="rect">
            <a:avLst/>
          </a:prstGeom>
        </xdr:spPr>
      </xdr:pic>
      <xdr:sp macro="[0]!ShowHint" textlink="">
        <xdr:nvSpPr>
          <xdr:cNvPr id="100" name="TextBox 99">
            <a:extLst>
              <a:ext uri="{FF2B5EF4-FFF2-40B4-BE49-F238E27FC236}">
                <a16:creationId xmlns:a16="http://schemas.microsoft.com/office/drawing/2014/main" id="{00000000-0008-0000-0300-000064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0</xdr:colOff>
      <xdr:row>361</xdr:row>
      <xdr:rowOff>0</xdr:rowOff>
    </xdr:from>
    <xdr:to>
      <xdr:col>16</xdr:col>
      <xdr:colOff>136071</xdr:colOff>
      <xdr:row>362</xdr:row>
      <xdr:rowOff>112233</xdr:rowOff>
    </xdr:to>
    <xdr:sp macro="" textlink="">
      <xdr:nvSpPr>
        <xdr:cNvPr id="101" name="TextBox 100">
          <a:extLst>
            <a:ext uri="{FF2B5EF4-FFF2-40B4-BE49-F238E27FC236}">
              <a16:creationId xmlns:a16="http://schemas.microsoft.com/office/drawing/2014/main" id="{00000000-0008-0000-0300-000065000000}"/>
            </a:ext>
          </a:extLst>
        </xdr:cNvPr>
        <xdr:cNvSpPr txBox="1"/>
      </xdr:nvSpPr>
      <xdr:spPr>
        <a:xfrm>
          <a:off x="10414698" y="65042143"/>
          <a:ext cx="2648159" cy="29017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Sumproduct Function</a:t>
          </a:r>
        </a:p>
      </xdr:txBody>
    </xdr:sp>
    <xdr:clientData/>
  </xdr:twoCellAnchor>
  <xdr:twoCellAnchor>
    <xdr:from>
      <xdr:col>13</xdr:col>
      <xdr:colOff>0</xdr:colOff>
      <xdr:row>363</xdr:row>
      <xdr:rowOff>1</xdr:rowOff>
    </xdr:from>
    <xdr:to>
      <xdr:col>25</xdr:col>
      <xdr:colOff>759882</xdr:colOff>
      <xdr:row>364</xdr:row>
      <xdr:rowOff>105835</xdr:rowOff>
    </xdr:to>
    <xdr:sp macro="" textlink="">
      <xdr:nvSpPr>
        <xdr:cNvPr id="102" name="TextBox 101">
          <a:extLst>
            <a:ext uri="{FF2B5EF4-FFF2-40B4-BE49-F238E27FC236}">
              <a16:creationId xmlns:a16="http://schemas.microsoft.com/office/drawing/2014/main" id="{00000000-0008-0000-0300-000066000000}"/>
            </a:ext>
          </a:extLst>
        </xdr:cNvPr>
        <xdr:cNvSpPr txBox="1"/>
      </xdr:nvSpPr>
      <xdr:spPr>
        <a:xfrm>
          <a:off x="10677525" y="66427351"/>
          <a:ext cx="10570632" cy="28680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SUMPRODUCT Functions adds together the products of parallel arrays of cells. It is easier to explain with an example:</a:t>
          </a:r>
        </a:p>
      </xdr:txBody>
    </xdr:sp>
    <xdr:clientData/>
  </xdr:twoCellAnchor>
  <xdr:twoCellAnchor>
    <xdr:from>
      <xdr:col>13</xdr:col>
      <xdr:colOff>42333</xdr:colOff>
      <xdr:row>365</xdr:row>
      <xdr:rowOff>31749</xdr:rowOff>
    </xdr:from>
    <xdr:to>
      <xdr:col>20</xdr:col>
      <xdr:colOff>852191</xdr:colOff>
      <xdr:row>375</xdr:row>
      <xdr:rowOff>10467</xdr:rowOff>
    </xdr:to>
    <xdr:pic>
      <xdr:nvPicPr>
        <xdr:cNvPr id="103" name="Picture 102">
          <a:extLst>
            <a:ext uri="{FF2B5EF4-FFF2-40B4-BE49-F238E27FC236}">
              <a16:creationId xmlns:a16="http://schemas.microsoft.com/office/drawing/2014/main" id="{00000000-0008-0000-0300-000067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0719858" y="66821049"/>
          <a:ext cx="6305783" cy="17884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375</xdr:row>
      <xdr:rowOff>0</xdr:rowOff>
    </xdr:from>
    <xdr:to>
      <xdr:col>25</xdr:col>
      <xdr:colOff>759882</xdr:colOff>
      <xdr:row>378</xdr:row>
      <xdr:rowOff>127000</xdr:rowOff>
    </xdr:to>
    <xdr:sp macro="" textlink="">
      <xdr:nvSpPr>
        <xdr:cNvPr id="104" name="TextBox 103">
          <a:extLst>
            <a:ext uri="{FF2B5EF4-FFF2-40B4-BE49-F238E27FC236}">
              <a16:creationId xmlns:a16="http://schemas.microsoft.com/office/drawing/2014/main" id="{00000000-0008-0000-0300-000068000000}"/>
            </a:ext>
          </a:extLst>
        </xdr:cNvPr>
        <xdr:cNvSpPr txBox="1"/>
      </xdr:nvSpPr>
      <xdr:spPr>
        <a:xfrm>
          <a:off x="10677525" y="68599050"/>
          <a:ext cx="10570632" cy="669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In this example, our goal is to calculate total sales revenue. We could create an additional column, multiply each row (Units Sold * Price Per Unit), and add together the results. Or we could use a single SUMPRODUCT formula to perform the same calculation using a single cell.</a:t>
          </a:r>
        </a:p>
      </xdr:txBody>
    </xdr:sp>
    <xdr:clientData/>
  </xdr:twoCellAnchor>
  <xdr:twoCellAnchor>
    <xdr:from>
      <xdr:col>13</xdr:col>
      <xdr:colOff>63616</xdr:colOff>
      <xdr:row>379</xdr:row>
      <xdr:rowOff>115835</xdr:rowOff>
    </xdr:from>
    <xdr:to>
      <xdr:col>17</xdr:col>
      <xdr:colOff>307847</xdr:colOff>
      <xdr:row>382</xdr:row>
      <xdr:rowOff>146538</xdr:rowOff>
    </xdr:to>
    <xdr:pic>
      <xdr:nvPicPr>
        <xdr:cNvPr id="105" name="Picture 104">
          <a:extLst>
            <a:ext uri="{FF2B5EF4-FFF2-40B4-BE49-F238E27FC236}">
              <a16:creationId xmlns:a16="http://schemas.microsoft.com/office/drawing/2014/main" id="{00000000-0008-0000-0300-000069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0741141" y="69438785"/>
          <a:ext cx="3225556" cy="573628"/>
        </a:xfrm>
        <a:prstGeom prst="rect">
          <a:avLst/>
        </a:prstGeom>
      </xdr:spPr>
    </xdr:pic>
    <xdr:clientData/>
  </xdr:twoCellAnchor>
  <xdr:twoCellAnchor>
    <xdr:from>
      <xdr:col>13</xdr:col>
      <xdr:colOff>0</xdr:colOff>
      <xdr:row>384</xdr:row>
      <xdr:rowOff>42332</xdr:rowOff>
    </xdr:from>
    <xdr:to>
      <xdr:col>25</xdr:col>
      <xdr:colOff>761999</xdr:colOff>
      <xdr:row>385</xdr:row>
      <xdr:rowOff>123643</xdr:rowOff>
    </xdr:to>
    <xdr:sp macro="" textlink="">
      <xdr:nvSpPr>
        <xdr:cNvPr id="106" name="TextBox 105">
          <a:extLst>
            <a:ext uri="{FF2B5EF4-FFF2-40B4-BE49-F238E27FC236}">
              <a16:creationId xmlns:a16="http://schemas.microsoft.com/office/drawing/2014/main" id="{00000000-0008-0000-0300-00006A000000}"/>
            </a:ext>
          </a:extLst>
        </xdr:cNvPr>
        <xdr:cNvSpPr txBox="1"/>
      </xdr:nvSpPr>
      <xdr:spPr>
        <a:xfrm>
          <a:off x="10677525" y="70270157"/>
          <a:ext cx="10572749" cy="262286"/>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8. Using SUMPRODUCT, calculate the total cost of goods sold (sum the product of each unit # * cost per unit).</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477798</xdr:colOff>
      <xdr:row>394</xdr:row>
      <xdr:rowOff>172128</xdr:rowOff>
    </xdr:from>
    <xdr:to>
      <xdr:col>14</xdr:col>
      <xdr:colOff>371023</xdr:colOff>
      <xdr:row>398</xdr:row>
      <xdr:rowOff>50483</xdr:rowOff>
    </xdr:to>
    <xdr:grpSp>
      <xdr:nvGrpSpPr>
        <xdr:cNvPr id="107" name="Group 106">
          <a:extLst>
            <a:ext uri="{FF2B5EF4-FFF2-40B4-BE49-F238E27FC236}">
              <a16:creationId xmlns:a16="http://schemas.microsoft.com/office/drawing/2014/main" id="{00000000-0008-0000-0300-00006B000000}"/>
            </a:ext>
          </a:extLst>
        </xdr:cNvPr>
        <xdr:cNvGrpSpPr/>
      </xdr:nvGrpSpPr>
      <xdr:grpSpPr>
        <a:xfrm>
          <a:off x="3178293" y="70063996"/>
          <a:ext cx="674763" cy="631982"/>
          <a:chOff x="12095602" y="4842832"/>
          <a:chExt cx="730966" cy="654126"/>
        </a:xfrm>
      </xdr:grpSpPr>
      <xdr:pic macro="[0]!ShowHint">
        <xdr:nvPicPr>
          <xdr:cNvPr id="108" name="Graphic 107" descr="Lightbulb and gear">
            <a:extLst>
              <a:ext uri="{FF2B5EF4-FFF2-40B4-BE49-F238E27FC236}">
                <a16:creationId xmlns:a16="http://schemas.microsoft.com/office/drawing/2014/main" id="{00000000-0008-0000-0300-00006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2214127" y="4842832"/>
            <a:ext cx="478222" cy="459764"/>
          </a:xfrm>
          <a:prstGeom prst="rect">
            <a:avLst/>
          </a:prstGeom>
        </xdr:spPr>
      </xdr:pic>
      <xdr:sp macro="[0]!ShowHint" textlink="">
        <xdr:nvSpPr>
          <xdr:cNvPr id="109" name="TextBox 108">
            <a:extLst>
              <a:ext uri="{FF2B5EF4-FFF2-40B4-BE49-F238E27FC236}">
                <a16:creationId xmlns:a16="http://schemas.microsoft.com/office/drawing/2014/main" id="{00000000-0008-0000-0300-00006D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editAs="oneCell">
    <xdr:from>
      <xdr:col>10</xdr:col>
      <xdr:colOff>101594</xdr:colOff>
      <xdr:row>24</xdr:row>
      <xdr:rowOff>63501</xdr:rowOff>
    </xdr:from>
    <xdr:to>
      <xdr:col>10</xdr:col>
      <xdr:colOff>381020</xdr:colOff>
      <xdr:row>25</xdr:row>
      <xdr:rowOff>160961</xdr:rowOff>
    </xdr:to>
    <xdr:pic>
      <xdr:nvPicPr>
        <xdr:cNvPr id="110" name="Picture 109">
          <a:hlinkClick xmlns:r="http://schemas.openxmlformats.org/officeDocument/2006/relationships" r:id="rId31"/>
          <a:extLst>
            <a:ext uri="{FF2B5EF4-FFF2-40B4-BE49-F238E27FC236}">
              <a16:creationId xmlns:a16="http://schemas.microsoft.com/office/drawing/2014/main" id="{00000000-0008-0000-0300-00006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837473B0-CC2E-450A-ABE3-18F120FF3D39}">
              <a1611:picAttrSrcUrl xmlns:a1611="http://schemas.microsoft.com/office/drawing/2016/11/main" r:id="rId33"/>
            </a:ext>
          </a:extLst>
        </a:blip>
        <a:stretch>
          <a:fillRect/>
        </a:stretch>
      </xdr:blipFill>
      <xdr:spPr>
        <a:xfrm>
          <a:off x="8778869" y="4406901"/>
          <a:ext cx="279426" cy="278435"/>
        </a:xfrm>
        <a:prstGeom prst="rect">
          <a:avLst/>
        </a:prstGeom>
      </xdr:spPr>
    </xdr:pic>
    <xdr:clientData/>
  </xdr:twoCellAnchor>
  <xdr:twoCellAnchor editAs="oneCell">
    <xdr:from>
      <xdr:col>10</xdr:col>
      <xdr:colOff>419121</xdr:colOff>
      <xdr:row>24</xdr:row>
      <xdr:rowOff>63501</xdr:rowOff>
    </xdr:from>
    <xdr:to>
      <xdr:col>10</xdr:col>
      <xdr:colOff>694288</xdr:colOff>
      <xdr:row>25</xdr:row>
      <xdr:rowOff>156729</xdr:rowOff>
    </xdr:to>
    <xdr:pic>
      <xdr:nvPicPr>
        <xdr:cNvPr id="111" name="Picture 110">
          <a:hlinkClick xmlns:r="http://schemas.openxmlformats.org/officeDocument/2006/relationships" r:id="rId34"/>
          <a:extLst>
            <a:ext uri="{FF2B5EF4-FFF2-40B4-BE49-F238E27FC236}">
              <a16:creationId xmlns:a16="http://schemas.microsoft.com/office/drawing/2014/main" id="{00000000-0008-0000-0300-00006F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837473B0-CC2E-450A-ABE3-18F120FF3D39}">
              <a1611:picAttrSrcUrl xmlns:a1611="http://schemas.microsoft.com/office/drawing/2016/11/main" r:id="rId36"/>
            </a:ext>
          </a:extLst>
        </a:blip>
        <a:stretch>
          <a:fillRect/>
        </a:stretch>
      </xdr:blipFill>
      <xdr:spPr>
        <a:xfrm>
          <a:off x="9096396" y="4406901"/>
          <a:ext cx="275167" cy="274203"/>
        </a:xfrm>
        <a:prstGeom prst="rect">
          <a:avLst/>
        </a:prstGeom>
      </xdr:spPr>
    </xdr:pic>
    <xdr:clientData/>
  </xdr:twoCellAnchor>
  <xdr:twoCellAnchor editAs="oneCell">
    <xdr:from>
      <xdr:col>10</xdr:col>
      <xdr:colOff>742828</xdr:colOff>
      <xdr:row>24</xdr:row>
      <xdr:rowOff>75070</xdr:rowOff>
    </xdr:from>
    <xdr:to>
      <xdr:col>11</xdr:col>
      <xdr:colOff>86680</xdr:colOff>
      <xdr:row>25</xdr:row>
      <xdr:rowOff>157142</xdr:rowOff>
    </xdr:to>
    <xdr:pic>
      <xdr:nvPicPr>
        <xdr:cNvPr id="112" name="Picture 111" descr="LinkedIn: Jobs, Business News &amp; Social Networking – Aplikácie v ...">
          <a:hlinkClick xmlns:r="http://schemas.openxmlformats.org/officeDocument/2006/relationships" r:id="rId37"/>
          <a:extLst>
            <a:ext uri="{FF2B5EF4-FFF2-40B4-BE49-F238E27FC236}">
              <a16:creationId xmlns:a16="http://schemas.microsoft.com/office/drawing/2014/main" id="{00000000-0008-0000-0300-000070000000}"/>
            </a:ext>
          </a:extLst>
        </xdr:cNvPr>
        <xdr:cNvPicPr>
          <a:picLocks noChangeAspect="1" noChangeArrowheads="1"/>
        </xdr:cNvPicPr>
      </xdr:nvPicPr>
      <xdr:blipFill>
        <a:blip xmlns:r="http://schemas.openxmlformats.org/officeDocument/2006/relationships" r:embed="rId38" cstate="print">
          <a:extLst>
            <a:ext uri="{28A0092B-C50C-407E-A947-70E740481C1C}">
              <a14:useLocalDpi xmlns:a14="http://schemas.microsoft.com/office/drawing/2010/main" val="0"/>
            </a:ext>
          </a:extLst>
        </a:blip>
        <a:srcRect/>
        <a:stretch>
          <a:fillRect/>
        </a:stretch>
      </xdr:blipFill>
      <xdr:spPr bwMode="auto">
        <a:xfrm>
          <a:off x="9420103" y="4418470"/>
          <a:ext cx="267777" cy="2630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222250</xdr:colOff>
          <xdr:row>26</xdr:row>
          <xdr:rowOff>133350</xdr:rowOff>
        </xdr:from>
        <xdr:to>
          <xdr:col>11</xdr:col>
          <xdr:colOff>704850</xdr:colOff>
          <xdr:row>28</xdr:row>
          <xdr:rowOff>133350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en-IN" sz="1400" b="1" i="0" u="none" strike="noStrike" baseline="0">
                  <a:solidFill>
                    <a:srgbClr val="000000"/>
                  </a:solidFill>
                  <a:latin typeface="Verdana"/>
                  <a:ea typeface="Verdana"/>
                </a:rPr>
                <a:t>RESET CHAPTER 03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222250</xdr:colOff>
          <xdr:row>29</xdr:row>
          <xdr:rowOff>114300</xdr:rowOff>
        </xdr:from>
        <xdr:to>
          <xdr:col>11</xdr:col>
          <xdr:colOff>704850</xdr:colOff>
          <xdr:row>31</xdr:row>
          <xdr:rowOff>114300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300-0000025000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en-IN" sz="1400" b="1" i="0" u="none" strike="noStrike" baseline="0">
                  <a:solidFill>
                    <a:srgbClr val="000000"/>
                  </a:solidFill>
                  <a:latin typeface="Verdana"/>
                  <a:ea typeface="Verdana"/>
                </a:rPr>
                <a:t>SHOW ALL ANSWERS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370417</xdr:colOff>
      <xdr:row>13</xdr:row>
      <xdr:rowOff>42333</xdr:rowOff>
    </xdr:from>
    <xdr:to>
      <xdr:col>12</xdr:col>
      <xdr:colOff>18771</xdr:colOff>
      <xdr:row>14</xdr:row>
      <xdr:rowOff>142278</xdr:rowOff>
    </xdr:to>
    <xdr:sp macro="" textlink="G18">
      <xdr:nvSpPr>
        <xdr:cNvPr id="29" name="Rectangle 28">
          <a:extLst>
            <a:ext uri="{FF2B5EF4-FFF2-40B4-BE49-F238E27FC236}">
              <a16:creationId xmlns:a16="http://schemas.microsoft.com/office/drawing/2014/main" id="{00000000-0008-0000-0400-00001D000000}"/>
            </a:ext>
          </a:extLst>
        </xdr:cNvPr>
        <xdr:cNvSpPr/>
      </xdr:nvSpPr>
      <xdr:spPr>
        <a:xfrm>
          <a:off x="9736667" y="2381250"/>
          <a:ext cx="569104" cy="2798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97C178F-5C06-4246-8C9D-7E39B6EF5CCC}" type="TxLink">
            <a:rPr lang="en-US" sz="1100" b="1" i="0" u="none" strike="noStrike">
              <a:solidFill>
                <a:srgbClr val="000000"/>
              </a:solidFill>
              <a:latin typeface="Verdana"/>
              <a:ea typeface="Verdana"/>
            </a:rPr>
            <a:pPr algn="ctr"/>
            <a:t>8/8</a:t>
          </a:fld>
          <a:endParaRPr lang="en-US" sz="1100" b="1"/>
        </a:p>
      </xdr:txBody>
    </xdr:sp>
    <xdr:clientData/>
  </xdr:twoCellAnchor>
  <xdr:twoCellAnchor editAs="oneCell">
    <xdr:from>
      <xdr:col>10</xdr:col>
      <xdr:colOff>258062</xdr:colOff>
      <xdr:row>0</xdr:row>
      <xdr:rowOff>80852</xdr:rowOff>
    </xdr:from>
    <xdr:to>
      <xdr:col>12</xdr:col>
      <xdr:colOff>12708</xdr:colOff>
      <xdr:row>3</xdr:row>
      <xdr:rowOff>166577</xdr:rowOff>
    </xdr:to>
    <xdr:pic>
      <xdr:nvPicPr>
        <xdr:cNvPr id="2" name="Picture 1" descr="AutomateExcel Logo">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96262" y="80852"/>
          <a:ext cx="1598262" cy="628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0</xdr:colOff>
      <xdr:row>4</xdr:row>
      <xdr:rowOff>166134</xdr:rowOff>
    </xdr:from>
    <xdr:to>
      <xdr:col>11</xdr:col>
      <xdr:colOff>901700</xdr:colOff>
      <xdr:row>7</xdr:row>
      <xdr:rowOff>4209</xdr:rowOff>
    </xdr:to>
    <xdr:grpSp>
      <xdr:nvGrpSpPr>
        <xdr:cNvPr id="30" name="Group 29">
          <a:hlinkClick xmlns:r="http://schemas.openxmlformats.org/officeDocument/2006/relationships" r:id="rId3"/>
          <a:extLst>
            <a:ext uri="{FF2B5EF4-FFF2-40B4-BE49-F238E27FC236}">
              <a16:creationId xmlns:a16="http://schemas.microsoft.com/office/drawing/2014/main" id="{00000000-0008-0000-0400-00001E000000}"/>
            </a:ext>
          </a:extLst>
        </xdr:cNvPr>
        <xdr:cNvGrpSpPr/>
      </xdr:nvGrpSpPr>
      <xdr:grpSpPr>
        <a:xfrm>
          <a:off x="0" y="863936"/>
          <a:ext cx="2594149" cy="361427"/>
          <a:chOff x="0" y="895350"/>
          <a:chExt cx="2409825" cy="381000"/>
        </a:xfrm>
      </xdr:grpSpPr>
      <xdr:pic>
        <xdr:nvPicPr>
          <xdr:cNvPr id="31" name="Graphic 30" descr="Home">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0" y="895350"/>
            <a:ext cx="381000" cy="381000"/>
          </a:xfrm>
          <a:prstGeom prst="rect">
            <a:avLst/>
          </a:prstGeom>
        </xdr:spPr>
      </xdr:pic>
      <xdr:sp macro="" textlink="">
        <xdr:nvSpPr>
          <xdr:cNvPr id="32" name="TextBox 31">
            <a:extLst>
              <a:ext uri="{FF2B5EF4-FFF2-40B4-BE49-F238E27FC236}">
                <a16:creationId xmlns:a16="http://schemas.microsoft.com/office/drawing/2014/main" id="{00000000-0008-0000-0400-000020000000}"/>
              </a:ext>
            </a:extLst>
          </xdr:cNvPr>
          <xdr:cNvSpPr txBox="1"/>
        </xdr:nvSpPr>
        <xdr:spPr>
          <a:xfrm>
            <a:off x="323849" y="962025"/>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Home</a:t>
            </a:r>
          </a:p>
        </xdr:txBody>
      </xdr:sp>
    </xdr:grpSp>
    <xdr:clientData/>
  </xdr:twoCellAnchor>
  <xdr:twoCellAnchor>
    <xdr:from>
      <xdr:col>9</xdr:col>
      <xdr:colOff>0</xdr:colOff>
      <xdr:row>7</xdr:row>
      <xdr:rowOff>23259</xdr:rowOff>
    </xdr:from>
    <xdr:to>
      <xdr:col>11</xdr:col>
      <xdr:colOff>901700</xdr:colOff>
      <xdr:row>9</xdr:row>
      <xdr:rowOff>4209</xdr:rowOff>
    </xdr:to>
    <xdr:grpSp>
      <xdr:nvGrpSpPr>
        <xdr:cNvPr id="33" name="Group 32">
          <a:hlinkClick xmlns:r="http://schemas.openxmlformats.org/officeDocument/2006/relationships" r:id="rId6"/>
          <a:extLst>
            <a:ext uri="{FF2B5EF4-FFF2-40B4-BE49-F238E27FC236}">
              <a16:creationId xmlns:a16="http://schemas.microsoft.com/office/drawing/2014/main" id="{00000000-0008-0000-0400-000021000000}"/>
            </a:ext>
          </a:extLst>
        </xdr:cNvPr>
        <xdr:cNvGrpSpPr/>
      </xdr:nvGrpSpPr>
      <xdr:grpSpPr>
        <a:xfrm>
          <a:off x="0" y="1244413"/>
          <a:ext cx="2594149" cy="329851"/>
          <a:chOff x="19050" y="1285875"/>
          <a:chExt cx="2381250" cy="342900"/>
        </a:xfrm>
      </xdr:grpSpPr>
      <xdr:pic>
        <xdr:nvPicPr>
          <xdr:cNvPr id="34" name="Graphic 33" descr="Play">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35" name="TextBox 34">
            <a:extLst>
              <a:ext uri="{FF2B5EF4-FFF2-40B4-BE49-F238E27FC236}">
                <a16:creationId xmlns:a16="http://schemas.microsoft.com/office/drawing/2014/main" id="{00000000-0008-0000-0400-000023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Intro to </a:t>
            </a:r>
            <a:r>
              <a:rPr lang="en-US" sz="1050">
                <a:solidFill>
                  <a:schemeClr val="bg1"/>
                </a:solidFill>
                <a:latin typeface="Verdana" panose="020B0604030504040204" pitchFamily="34" charset="0"/>
                <a:ea typeface="Verdana" panose="020B0604030504040204" pitchFamily="34" charset="0"/>
              </a:rPr>
              <a:t>Formulas </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9</xdr:col>
      <xdr:colOff>0</xdr:colOff>
      <xdr:row>9</xdr:row>
      <xdr:rowOff>23259</xdr:rowOff>
    </xdr:from>
    <xdr:to>
      <xdr:col>11</xdr:col>
      <xdr:colOff>901700</xdr:colOff>
      <xdr:row>11</xdr:row>
      <xdr:rowOff>4209</xdr:rowOff>
    </xdr:to>
    <xdr:grpSp>
      <xdr:nvGrpSpPr>
        <xdr:cNvPr id="36" name="Group 35">
          <a:hlinkClick xmlns:r="http://schemas.openxmlformats.org/officeDocument/2006/relationships" r:id="rId9"/>
          <a:extLst>
            <a:ext uri="{FF2B5EF4-FFF2-40B4-BE49-F238E27FC236}">
              <a16:creationId xmlns:a16="http://schemas.microsoft.com/office/drawing/2014/main" id="{00000000-0008-0000-0400-000024000000}"/>
            </a:ext>
          </a:extLst>
        </xdr:cNvPr>
        <xdr:cNvGrpSpPr/>
      </xdr:nvGrpSpPr>
      <xdr:grpSpPr>
        <a:xfrm>
          <a:off x="0" y="1593314"/>
          <a:ext cx="2594149" cy="329851"/>
          <a:chOff x="19050" y="1285875"/>
          <a:chExt cx="2347829" cy="342900"/>
        </a:xfrm>
      </xdr:grpSpPr>
      <xdr:pic>
        <xdr:nvPicPr>
          <xdr:cNvPr id="37" name="Graphic 36" descr="Play">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00789" cy="342900"/>
          </a:xfrm>
          <a:prstGeom prst="rect">
            <a:avLst/>
          </a:prstGeom>
        </xdr:spPr>
      </xdr:pic>
      <xdr:sp macro="" textlink="">
        <xdr:nvSpPr>
          <xdr:cNvPr id="38" name="TextBox 37">
            <a:extLst>
              <a:ext uri="{FF2B5EF4-FFF2-40B4-BE49-F238E27FC236}">
                <a16:creationId xmlns:a16="http://schemas.microsoft.com/office/drawing/2014/main" id="{00000000-0008-0000-0400-000026000000}"/>
              </a:ext>
            </a:extLst>
          </xdr:cNvPr>
          <xdr:cNvSpPr txBox="1"/>
        </xdr:nvSpPr>
        <xdr:spPr>
          <a:xfrm>
            <a:off x="280903"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latin typeface="Verdana" panose="020B0604030504040204" pitchFamily="34" charset="0"/>
                <a:ea typeface="Verdana" panose="020B0604030504040204" pitchFamily="34" charset="0"/>
              </a:rPr>
              <a:t>Logical Functions &amp; Comparison</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9</xdr:col>
      <xdr:colOff>0</xdr:colOff>
      <xdr:row>11</xdr:row>
      <xdr:rowOff>23259</xdr:rowOff>
    </xdr:from>
    <xdr:to>
      <xdr:col>11</xdr:col>
      <xdr:colOff>901700</xdr:colOff>
      <xdr:row>13</xdr:row>
      <xdr:rowOff>4209</xdr:rowOff>
    </xdr:to>
    <xdr:grpSp>
      <xdr:nvGrpSpPr>
        <xdr:cNvPr id="39" name="Group 38">
          <a:hlinkClick xmlns:r="http://schemas.openxmlformats.org/officeDocument/2006/relationships" r:id="rId10"/>
          <a:extLst>
            <a:ext uri="{FF2B5EF4-FFF2-40B4-BE49-F238E27FC236}">
              <a16:creationId xmlns:a16="http://schemas.microsoft.com/office/drawing/2014/main" id="{00000000-0008-0000-0400-000027000000}"/>
            </a:ext>
          </a:extLst>
        </xdr:cNvPr>
        <xdr:cNvGrpSpPr/>
      </xdr:nvGrpSpPr>
      <xdr:grpSpPr>
        <a:xfrm>
          <a:off x="0" y="1942215"/>
          <a:ext cx="2594149" cy="329851"/>
          <a:chOff x="19050" y="1285875"/>
          <a:chExt cx="2381250" cy="342900"/>
        </a:xfrm>
      </xdr:grpSpPr>
      <xdr:pic>
        <xdr:nvPicPr>
          <xdr:cNvPr id="40" name="Graphic 39" descr="Play">
            <a:extLst>
              <a:ext uri="{FF2B5EF4-FFF2-40B4-BE49-F238E27FC236}">
                <a16:creationId xmlns:a16="http://schemas.microsoft.com/office/drawing/2014/main" id="{00000000-0008-0000-0400-00002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latin typeface="Verdana" panose="020B0604030504040204" pitchFamily="34" charset="0"/>
                <a:ea typeface="Verdana" panose="020B0604030504040204" pitchFamily="34" charset="0"/>
              </a:rPr>
              <a:t>Statistical Functions </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9</xdr:col>
      <xdr:colOff>0</xdr:colOff>
      <xdr:row>13</xdr:row>
      <xdr:rowOff>23259</xdr:rowOff>
    </xdr:from>
    <xdr:to>
      <xdr:col>11</xdr:col>
      <xdr:colOff>901700</xdr:colOff>
      <xdr:row>15</xdr:row>
      <xdr:rowOff>4209</xdr:rowOff>
    </xdr:to>
    <xdr:grpSp>
      <xdr:nvGrpSpPr>
        <xdr:cNvPr id="42" name="Group 41">
          <a:hlinkClick xmlns:r="http://schemas.openxmlformats.org/officeDocument/2006/relationships" r:id="rId11"/>
          <a:extLst>
            <a:ext uri="{FF2B5EF4-FFF2-40B4-BE49-F238E27FC236}">
              <a16:creationId xmlns:a16="http://schemas.microsoft.com/office/drawing/2014/main" id="{00000000-0008-0000-0400-00002A000000}"/>
            </a:ext>
          </a:extLst>
        </xdr:cNvPr>
        <xdr:cNvGrpSpPr/>
      </xdr:nvGrpSpPr>
      <xdr:grpSpPr>
        <a:xfrm>
          <a:off x="0" y="2291116"/>
          <a:ext cx="2594149" cy="329851"/>
          <a:chOff x="19050" y="1285875"/>
          <a:chExt cx="2381250" cy="342900"/>
        </a:xfrm>
      </xdr:grpSpPr>
      <xdr:pic>
        <xdr:nvPicPr>
          <xdr:cNvPr id="43" name="Graphic 42" descr="Play">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44" name="TextBox 43">
            <a:extLst>
              <a:ext uri="{FF2B5EF4-FFF2-40B4-BE49-F238E27FC236}">
                <a16:creationId xmlns:a16="http://schemas.microsoft.com/office/drawing/2014/main" id="{00000000-0008-0000-0400-00002C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ysClr val="windowText" lastClr="000000"/>
                </a:solidFill>
                <a:latin typeface="Verdana" panose="020B0604030504040204" pitchFamily="34" charset="0"/>
                <a:ea typeface="Verdana" panose="020B0604030504040204" pitchFamily="34" charset="0"/>
              </a:rPr>
              <a:t>Lookup Functions</a:t>
            </a:r>
          </a:p>
        </xdr:txBody>
      </xdr:sp>
    </xdr:grpSp>
    <xdr:clientData/>
  </xdr:twoCellAnchor>
  <xdr:twoCellAnchor>
    <xdr:from>
      <xdr:col>9</xdr:col>
      <xdr:colOff>0</xdr:colOff>
      <xdr:row>15</xdr:row>
      <xdr:rowOff>23259</xdr:rowOff>
    </xdr:from>
    <xdr:to>
      <xdr:col>11</xdr:col>
      <xdr:colOff>901700</xdr:colOff>
      <xdr:row>17</xdr:row>
      <xdr:rowOff>4209</xdr:rowOff>
    </xdr:to>
    <xdr:grpSp>
      <xdr:nvGrpSpPr>
        <xdr:cNvPr id="45" name="Group 44">
          <a:hlinkClick xmlns:r="http://schemas.openxmlformats.org/officeDocument/2006/relationships" r:id="rId12"/>
          <a:extLst>
            <a:ext uri="{FF2B5EF4-FFF2-40B4-BE49-F238E27FC236}">
              <a16:creationId xmlns:a16="http://schemas.microsoft.com/office/drawing/2014/main" id="{00000000-0008-0000-0400-00002D000000}"/>
            </a:ext>
          </a:extLst>
        </xdr:cNvPr>
        <xdr:cNvGrpSpPr/>
      </xdr:nvGrpSpPr>
      <xdr:grpSpPr>
        <a:xfrm>
          <a:off x="0" y="2640017"/>
          <a:ext cx="2594149" cy="329851"/>
          <a:chOff x="19050" y="1285875"/>
          <a:chExt cx="2381250" cy="342900"/>
        </a:xfrm>
      </xdr:grpSpPr>
      <xdr:pic>
        <xdr:nvPicPr>
          <xdr:cNvPr id="46" name="Graphic 45" descr="Play">
            <a:extLst>
              <a:ext uri="{FF2B5EF4-FFF2-40B4-BE49-F238E27FC236}">
                <a16:creationId xmlns:a16="http://schemas.microsoft.com/office/drawing/2014/main" id="{00000000-0008-0000-0400-00002E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47" name="TextBox 46">
            <a:extLst>
              <a:ext uri="{FF2B5EF4-FFF2-40B4-BE49-F238E27FC236}">
                <a16:creationId xmlns:a16="http://schemas.microsoft.com/office/drawing/2014/main" id="{00000000-0008-0000-0400-00002F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Text</a:t>
            </a:r>
            <a:r>
              <a:rPr lang="en-GB" sz="1050" baseline="0">
                <a:solidFill>
                  <a:schemeClr val="bg1"/>
                </a:solidFill>
                <a:latin typeface="Verdana" panose="020B0604030504040204" pitchFamily="34" charset="0"/>
                <a:ea typeface="Verdana" panose="020B0604030504040204" pitchFamily="34" charset="0"/>
              </a:rPr>
              <a:t> Functions</a:t>
            </a:r>
            <a:r>
              <a:rPr lang="en-US" sz="1050">
                <a:solidFill>
                  <a:schemeClr val="bg1"/>
                </a:solidFill>
                <a:latin typeface="Verdana" panose="020B0604030504040204" pitchFamily="34" charset="0"/>
                <a:ea typeface="Verdana" panose="020B0604030504040204" pitchFamily="34" charset="0"/>
              </a:rPr>
              <a:t> </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9</xdr:col>
      <xdr:colOff>0</xdr:colOff>
      <xdr:row>17</xdr:row>
      <xdr:rowOff>23259</xdr:rowOff>
    </xdr:from>
    <xdr:to>
      <xdr:col>11</xdr:col>
      <xdr:colOff>901700</xdr:colOff>
      <xdr:row>19</xdr:row>
      <xdr:rowOff>4209</xdr:rowOff>
    </xdr:to>
    <xdr:grpSp>
      <xdr:nvGrpSpPr>
        <xdr:cNvPr id="48" name="Group 47">
          <a:hlinkClick xmlns:r="http://schemas.openxmlformats.org/officeDocument/2006/relationships" r:id="rId13"/>
          <a:extLst>
            <a:ext uri="{FF2B5EF4-FFF2-40B4-BE49-F238E27FC236}">
              <a16:creationId xmlns:a16="http://schemas.microsoft.com/office/drawing/2014/main" id="{00000000-0008-0000-0400-000030000000}"/>
            </a:ext>
          </a:extLst>
        </xdr:cNvPr>
        <xdr:cNvGrpSpPr/>
      </xdr:nvGrpSpPr>
      <xdr:grpSpPr>
        <a:xfrm>
          <a:off x="0" y="2988918"/>
          <a:ext cx="2594149" cy="329851"/>
          <a:chOff x="19050" y="1285875"/>
          <a:chExt cx="2381250" cy="342900"/>
        </a:xfrm>
      </xdr:grpSpPr>
      <xdr:pic>
        <xdr:nvPicPr>
          <xdr:cNvPr id="49" name="Graphic 48" descr="Play">
            <a:extLst>
              <a:ext uri="{FF2B5EF4-FFF2-40B4-BE49-F238E27FC236}">
                <a16:creationId xmlns:a16="http://schemas.microsoft.com/office/drawing/2014/main" id="{00000000-0008-0000-0400-00003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50" name="TextBox 49">
            <a:extLst>
              <a:ext uri="{FF2B5EF4-FFF2-40B4-BE49-F238E27FC236}">
                <a16:creationId xmlns:a16="http://schemas.microsoft.com/office/drawing/2014/main" id="{00000000-0008-0000-0400-000032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latin typeface="Verdana" panose="020B0604030504040204" pitchFamily="34" charset="0"/>
                <a:ea typeface="Verdana" panose="020B0604030504040204" pitchFamily="34" charset="0"/>
              </a:rPr>
              <a:t>Date Functions</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13</xdr:col>
      <xdr:colOff>21167</xdr:colOff>
      <xdr:row>5</xdr:row>
      <xdr:rowOff>95251</xdr:rowOff>
    </xdr:from>
    <xdr:to>
      <xdr:col>25</xdr:col>
      <xdr:colOff>772583</xdr:colOff>
      <xdr:row>8</xdr:row>
      <xdr:rowOff>84667</xdr:rowOff>
    </xdr:to>
    <xdr:sp macro="" textlink="">
      <xdr:nvSpPr>
        <xdr:cNvPr id="54" name="TextBox 53">
          <a:extLst>
            <a:ext uri="{FF2B5EF4-FFF2-40B4-BE49-F238E27FC236}">
              <a16:creationId xmlns:a16="http://schemas.microsoft.com/office/drawing/2014/main" id="{00000000-0008-0000-0400-000036000000}"/>
            </a:ext>
          </a:extLst>
        </xdr:cNvPr>
        <xdr:cNvSpPr txBox="1"/>
      </xdr:nvSpPr>
      <xdr:spPr>
        <a:xfrm>
          <a:off x="10392834" y="994834"/>
          <a:ext cx="10784416" cy="5291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Lookup Functions allow you to search for a value in a large dataset based on either it's row &amp; column reference or based matching a certain value in a "lookup column" within that dataset.</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42333</xdr:colOff>
      <xdr:row>9</xdr:row>
      <xdr:rowOff>21167</xdr:rowOff>
    </xdr:from>
    <xdr:to>
      <xdr:col>16</xdr:col>
      <xdr:colOff>635000</xdr:colOff>
      <xdr:row>10</xdr:row>
      <xdr:rowOff>133400</xdr:rowOff>
    </xdr:to>
    <xdr:sp macro="" textlink="">
      <xdr:nvSpPr>
        <xdr:cNvPr id="55" name="TextBox 54">
          <a:extLst>
            <a:ext uri="{FF2B5EF4-FFF2-40B4-BE49-F238E27FC236}">
              <a16:creationId xmlns:a16="http://schemas.microsoft.com/office/drawing/2014/main" id="{00000000-0008-0000-0400-000037000000}"/>
            </a:ext>
          </a:extLst>
        </xdr:cNvPr>
        <xdr:cNvSpPr txBox="1"/>
      </xdr:nvSpPr>
      <xdr:spPr>
        <a:xfrm>
          <a:off x="10795000" y="1640417"/>
          <a:ext cx="2794000" cy="292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VLOOKUP Functions</a:t>
          </a:r>
        </a:p>
      </xdr:txBody>
    </xdr:sp>
    <xdr:clientData/>
  </xdr:twoCellAnchor>
  <xdr:twoCellAnchor>
    <xdr:from>
      <xdr:col>13</xdr:col>
      <xdr:colOff>35983</xdr:colOff>
      <xdr:row>11</xdr:row>
      <xdr:rowOff>88900</xdr:rowOff>
    </xdr:from>
    <xdr:to>
      <xdr:col>25</xdr:col>
      <xdr:colOff>804333</xdr:colOff>
      <xdr:row>17</xdr:row>
      <xdr:rowOff>42333</xdr:rowOff>
    </xdr:to>
    <xdr:sp macro="" textlink="">
      <xdr:nvSpPr>
        <xdr:cNvPr id="56" name="TextBox 55">
          <a:extLst>
            <a:ext uri="{FF2B5EF4-FFF2-40B4-BE49-F238E27FC236}">
              <a16:creationId xmlns:a16="http://schemas.microsoft.com/office/drawing/2014/main" id="{00000000-0008-0000-0400-000038000000}"/>
            </a:ext>
          </a:extLst>
        </xdr:cNvPr>
        <xdr:cNvSpPr txBox="1"/>
      </xdr:nvSpPr>
      <xdr:spPr>
        <a:xfrm>
          <a:off x="10407650" y="2067983"/>
          <a:ext cx="10801350" cy="10329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VLOOKUP Function might be the most talked about Excel function. Job interviewers ask candidates to explain how it works. It is the function that weeds out Excel wannabes. If you want to become competent in Excel you must master this function.</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VLOOKUPs allow you to “lookup” a value in a data set and return information from the row where that value is found. Here is an example:</a:t>
          </a:r>
        </a:p>
      </xdr:txBody>
    </xdr:sp>
    <xdr:clientData/>
  </xdr:twoCellAnchor>
  <xdr:twoCellAnchor>
    <xdr:from>
      <xdr:col>13</xdr:col>
      <xdr:colOff>52916</xdr:colOff>
      <xdr:row>18</xdr:row>
      <xdr:rowOff>31750</xdr:rowOff>
    </xdr:from>
    <xdr:to>
      <xdr:col>18</xdr:col>
      <xdr:colOff>285750</xdr:colOff>
      <xdr:row>38</xdr:row>
      <xdr:rowOff>18912</xdr:rowOff>
    </xdr:to>
    <xdr:pic>
      <xdr:nvPicPr>
        <xdr:cNvPr id="57" name="Picture 56">
          <a:extLst>
            <a:ext uri="{FF2B5EF4-FFF2-40B4-BE49-F238E27FC236}">
              <a16:creationId xmlns:a16="http://schemas.microsoft.com/office/drawing/2014/main" id="{00000000-0008-0000-0400-000039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0424583" y="3270250"/>
          <a:ext cx="4349750" cy="3585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42333</xdr:colOff>
      <xdr:row>38</xdr:row>
      <xdr:rowOff>105835</xdr:rowOff>
    </xdr:from>
    <xdr:to>
      <xdr:col>25</xdr:col>
      <xdr:colOff>810683</xdr:colOff>
      <xdr:row>42</xdr:row>
      <xdr:rowOff>74084</xdr:rowOff>
    </xdr:to>
    <xdr:sp macro="" textlink="">
      <xdr:nvSpPr>
        <xdr:cNvPr id="58" name="TextBox 57">
          <a:extLst>
            <a:ext uri="{FF2B5EF4-FFF2-40B4-BE49-F238E27FC236}">
              <a16:creationId xmlns:a16="http://schemas.microsoft.com/office/drawing/2014/main" id="{00000000-0008-0000-0400-00003A000000}"/>
            </a:ext>
          </a:extLst>
        </xdr:cNvPr>
        <xdr:cNvSpPr txBox="1"/>
      </xdr:nvSpPr>
      <xdr:spPr>
        <a:xfrm>
          <a:off x="10414000" y="6942668"/>
          <a:ext cx="10801350" cy="6879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This will look up the “Salary” of Emp ID = 4. We will walk through the syntax, including notes from this example..</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VLOOKUP Syntax</a:t>
          </a:r>
        </a:p>
      </xdr:txBody>
    </xdr:sp>
    <xdr:clientData/>
  </xdr:twoCellAnchor>
  <xdr:twoCellAnchor>
    <xdr:from>
      <xdr:col>13</xdr:col>
      <xdr:colOff>95250</xdr:colOff>
      <xdr:row>42</xdr:row>
      <xdr:rowOff>148167</xdr:rowOff>
    </xdr:from>
    <xdr:to>
      <xdr:col>18</xdr:col>
      <xdr:colOff>1176</xdr:colOff>
      <xdr:row>43</xdr:row>
      <xdr:rowOff>158750</xdr:rowOff>
    </xdr:to>
    <xdr:pic>
      <xdr:nvPicPr>
        <xdr:cNvPr id="59" name="Picture 58">
          <a:extLst>
            <a:ext uri="{FF2B5EF4-FFF2-40B4-BE49-F238E27FC236}">
              <a16:creationId xmlns:a16="http://schemas.microsoft.com/office/drawing/2014/main" id="{00000000-0008-0000-0400-00003B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0466917" y="7704667"/>
          <a:ext cx="4022842"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67733</xdr:colOff>
      <xdr:row>44</xdr:row>
      <xdr:rowOff>78318</xdr:rowOff>
    </xdr:from>
    <xdr:to>
      <xdr:col>26</xdr:col>
      <xdr:colOff>0</xdr:colOff>
      <xdr:row>55</xdr:row>
      <xdr:rowOff>148166</xdr:rowOff>
    </xdr:to>
    <xdr:sp macro="" textlink="">
      <xdr:nvSpPr>
        <xdr:cNvPr id="60" name="TextBox 59">
          <a:extLst>
            <a:ext uri="{FF2B5EF4-FFF2-40B4-BE49-F238E27FC236}">
              <a16:creationId xmlns:a16="http://schemas.microsoft.com/office/drawing/2014/main" id="{00000000-0008-0000-0400-00003C000000}"/>
            </a:ext>
          </a:extLst>
        </xdr:cNvPr>
        <xdr:cNvSpPr txBox="1"/>
      </xdr:nvSpPr>
      <xdr:spPr>
        <a:xfrm>
          <a:off x="10439400" y="7994651"/>
          <a:ext cx="10801350" cy="2048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libri" panose="020F0502020204030204" pitchFamily="34" charset="0"/>
              <a:ea typeface="Verdana" panose="020B0604030504040204" pitchFamily="34" charset="0"/>
              <a:cs typeface="Calibri" panose="020F0502020204030204" pitchFamily="34" charset="0"/>
            </a:rPr>
            <a:t>• </a:t>
          </a:r>
          <a:r>
            <a:rPr lang="en-GB" sz="1200" b="1" i="0">
              <a:solidFill>
                <a:schemeClr val="dk1"/>
              </a:solidFill>
              <a:effectLst/>
              <a:latin typeface="Verdana" panose="020B0604030504040204" pitchFamily="34" charset="0"/>
              <a:ea typeface="Verdana" panose="020B0604030504040204" pitchFamily="34" charset="0"/>
              <a:cs typeface="+mn-cs"/>
            </a:rPr>
            <a:t>lookup_value -</a:t>
          </a:r>
          <a:r>
            <a:rPr lang="en-GB" sz="1200" b="0" i="0">
              <a:solidFill>
                <a:schemeClr val="dk1"/>
              </a:solidFill>
              <a:effectLst/>
              <a:latin typeface="Verdana" panose="020B0604030504040204" pitchFamily="34" charset="0"/>
              <a:ea typeface="Verdana" panose="020B0604030504040204" pitchFamily="34" charset="0"/>
              <a:cs typeface="+mn-cs"/>
            </a:rPr>
            <a:t> The value that you want to look up. We hard-coded this as “4” in the previous example.</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100" b="1" i="0">
              <a:solidFill>
                <a:schemeClr val="dk1"/>
              </a:solidFill>
              <a:effectLst/>
              <a:latin typeface="+mn-lt"/>
              <a:ea typeface="+mn-ea"/>
              <a:cs typeface="+mn-cs"/>
            </a:rPr>
            <a:t>• </a:t>
          </a:r>
          <a:r>
            <a:rPr lang="en-GB" sz="1200" b="1" i="0">
              <a:solidFill>
                <a:schemeClr val="dk1"/>
              </a:solidFill>
              <a:effectLst/>
              <a:latin typeface="Verdana" panose="020B0604030504040204" pitchFamily="34" charset="0"/>
              <a:ea typeface="Verdana" panose="020B0604030504040204" pitchFamily="34" charset="0"/>
              <a:cs typeface="+mn-cs"/>
            </a:rPr>
            <a:t>table_array -</a:t>
          </a:r>
          <a:r>
            <a:rPr lang="en-GB" sz="1200" b="0" i="0">
              <a:solidFill>
                <a:schemeClr val="dk1"/>
              </a:solidFill>
              <a:effectLst/>
              <a:latin typeface="Verdana" panose="020B0604030504040204" pitchFamily="34" charset="0"/>
              <a:ea typeface="Verdana" panose="020B0604030504040204" pitchFamily="34" charset="0"/>
              <a:cs typeface="+mn-cs"/>
            </a:rPr>
            <a:t> The table array where the lookup will take place. The leftmost column is the “lookup column” where Excel will look to match the lookup_value. In our example, the VLOOKUP is searching for “4” in the column with Emp IDs.</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100" b="1" i="0">
              <a:solidFill>
                <a:schemeClr val="dk1"/>
              </a:solidFill>
              <a:effectLst/>
              <a:latin typeface="+mn-lt"/>
              <a:ea typeface="+mn-ea"/>
              <a:cs typeface="+mn-cs"/>
            </a:rPr>
            <a:t>• </a:t>
          </a:r>
          <a:r>
            <a:rPr lang="en-GB" sz="1200" b="1" i="0">
              <a:solidFill>
                <a:schemeClr val="dk1"/>
              </a:solidFill>
              <a:effectLst/>
              <a:latin typeface="Verdana" panose="020B0604030504040204" pitchFamily="34" charset="0"/>
              <a:ea typeface="Verdana" panose="020B0604030504040204" pitchFamily="34" charset="0"/>
              <a:cs typeface="+mn-cs"/>
            </a:rPr>
            <a:t>col_index_num -</a:t>
          </a:r>
          <a:r>
            <a:rPr lang="en-GB" sz="1200" b="0" i="0">
              <a:solidFill>
                <a:schemeClr val="dk1"/>
              </a:solidFill>
              <a:effectLst/>
              <a:latin typeface="Verdana" panose="020B0604030504040204" pitchFamily="34" charset="0"/>
              <a:ea typeface="Verdana" panose="020B0604030504040204" pitchFamily="34" charset="0"/>
              <a:cs typeface="+mn-cs"/>
            </a:rPr>
            <a:t> The column number of the value that you want to output. Include the “lookup column” (the leftmost column) when counting columns. In our example, “Salary” is the 5th column.</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100" b="1" i="0">
              <a:solidFill>
                <a:schemeClr val="dk1"/>
              </a:solidFill>
              <a:effectLst/>
              <a:latin typeface="+mn-lt"/>
              <a:ea typeface="+mn-ea"/>
              <a:cs typeface="+mn-cs"/>
            </a:rPr>
            <a:t>• </a:t>
          </a:r>
          <a:r>
            <a:rPr lang="en-GB" sz="1200" b="1" i="0">
              <a:solidFill>
                <a:schemeClr val="dk1"/>
              </a:solidFill>
              <a:effectLst/>
              <a:latin typeface="Verdana" panose="020B0604030504040204" pitchFamily="34" charset="0"/>
              <a:ea typeface="Verdana" panose="020B0604030504040204" pitchFamily="34" charset="0"/>
              <a:cs typeface="+mn-cs"/>
            </a:rPr>
            <a:t>[range_lookup] - **Important </a:t>
          </a:r>
          <a:r>
            <a:rPr lang="en-GB" sz="1200" b="0" i="0">
              <a:solidFill>
                <a:schemeClr val="dk1"/>
              </a:solidFill>
              <a:effectLst/>
              <a:latin typeface="Verdana" panose="020B0604030504040204" pitchFamily="34" charset="0"/>
              <a:ea typeface="Verdana" panose="020B0604030504040204" pitchFamily="34" charset="0"/>
              <a:cs typeface="+mn-cs"/>
            </a:rPr>
            <a:t>TRUE or FALSE. FALSE will return only exact matches. TRUE will return the closest match that is less than or equal to the lookup_value when searching through sorted numerical data. Notice that we used FALSE to find an exact match.</a:t>
          </a:r>
        </a:p>
      </xdr:txBody>
    </xdr:sp>
    <xdr:clientData/>
  </xdr:twoCellAnchor>
  <xdr:twoCellAnchor>
    <xdr:from>
      <xdr:col>13</xdr:col>
      <xdr:colOff>127000</xdr:colOff>
      <xdr:row>56</xdr:row>
      <xdr:rowOff>52917</xdr:rowOff>
    </xdr:from>
    <xdr:to>
      <xdr:col>17</xdr:col>
      <xdr:colOff>978958</xdr:colOff>
      <xdr:row>58</xdr:row>
      <xdr:rowOff>148167</xdr:rowOff>
    </xdr:to>
    <xdr:pic>
      <xdr:nvPicPr>
        <xdr:cNvPr id="61" name="Picture 60" descr="VLOOKUP-function-syntax">
          <a:extLst>
            <a:ext uri="{FF2B5EF4-FFF2-40B4-BE49-F238E27FC236}">
              <a16:creationId xmlns:a16="http://schemas.microsoft.com/office/drawing/2014/main" id="{00000000-0008-0000-0400-00003D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0498667" y="10128250"/>
          <a:ext cx="3772958" cy="4550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42333</xdr:colOff>
      <xdr:row>59</xdr:row>
      <xdr:rowOff>52917</xdr:rowOff>
    </xdr:from>
    <xdr:to>
      <xdr:col>25</xdr:col>
      <xdr:colOff>819684</xdr:colOff>
      <xdr:row>60</xdr:row>
      <xdr:rowOff>130272</xdr:rowOff>
    </xdr:to>
    <xdr:sp macro="" textlink="">
      <xdr:nvSpPr>
        <xdr:cNvPr id="62" name="TextBox 61">
          <a:extLst>
            <a:ext uri="{FF2B5EF4-FFF2-40B4-BE49-F238E27FC236}">
              <a16:creationId xmlns:a16="http://schemas.microsoft.com/office/drawing/2014/main" id="{00000000-0008-0000-0400-00003E000000}"/>
            </a:ext>
          </a:extLst>
        </xdr:cNvPr>
        <xdr:cNvSpPr txBox="1"/>
      </xdr:nvSpPr>
      <xdr:spPr>
        <a:xfrm>
          <a:off x="10414000" y="10668000"/>
          <a:ext cx="10810351" cy="257272"/>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1. Use a VLOOKUP to calculate the salary of employee #4</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509548</xdr:colOff>
      <xdr:row>70</xdr:row>
      <xdr:rowOff>13377</xdr:rowOff>
    </xdr:from>
    <xdr:to>
      <xdr:col>14</xdr:col>
      <xdr:colOff>402773</xdr:colOff>
      <xdr:row>73</xdr:row>
      <xdr:rowOff>82232</xdr:rowOff>
    </xdr:to>
    <xdr:grpSp>
      <xdr:nvGrpSpPr>
        <xdr:cNvPr id="63" name="Group 62">
          <a:extLst>
            <a:ext uri="{FF2B5EF4-FFF2-40B4-BE49-F238E27FC236}">
              <a16:creationId xmlns:a16="http://schemas.microsoft.com/office/drawing/2014/main" id="{00000000-0008-0000-0400-00003F000000}"/>
            </a:ext>
          </a:extLst>
        </xdr:cNvPr>
        <xdr:cNvGrpSpPr/>
      </xdr:nvGrpSpPr>
      <xdr:grpSpPr>
        <a:xfrm>
          <a:off x="3189108" y="12322608"/>
          <a:ext cx="800368" cy="634075"/>
          <a:chOff x="12095602" y="4842832"/>
          <a:chExt cx="730966" cy="654126"/>
        </a:xfrm>
      </xdr:grpSpPr>
      <xdr:pic macro="[0]!ShowHint">
        <xdr:nvPicPr>
          <xdr:cNvPr id="64" name="Graphic 63" descr="Lightbulb and gear">
            <a:extLst>
              <a:ext uri="{FF2B5EF4-FFF2-40B4-BE49-F238E27FC236}">
                <a16:creationId xmlns:a16="http://schemas.microsoft.com/office/drawing/2014/main" id="{00000000-0008-0000-0400-000040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2214127" y="4842832"/>
            <a:ext cx="478222" cy="459764"/>
          </a:xfrm>
          <a:prstGeom prst="rect">
            <a:avLst/>
          </a:prstGeom>
        </xdr:spPr>
      </xdr:pic>
      <xdr:sp macro="[0]!ShowHint" textlink="">
        <xdr:nvSpPr>
          <xdr:cNvPr id="65" name="TextBox 64">
            <a:extLst>
              <a:ext uri="{FF2B5EF4-FFF2-40B4-BE49-F238E27FC236}">
                <a16:creationId xmlns:a16="http://schemas.microsoft.com/office/drawing/2014/main" id="{00000000-0008-0000-0400-000041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84666</xdr:colOff>
      <xdr:row>75</xdr:row>
      <xdr:rowOff>84666</xdr:rowOff>
    </xdr:from>
    <xdr:to>
      <xdr:col>18</xdr:col>
      <xdr:colOff>74084</xdr:colOff>
      <xdr:row>78</xdr:row>
      <xdr:rowOff>41400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456333" y="13694833"/>
          <a:ext cx="4106334" cy="496484"/>
        </a:xfrm>
        <a:prstGeom prst="rect">
          <a:avLst/>
        </a:prstGeom>
      </xdr:spPr>
    </xdr:pic>
    <xdr:clientData/>
  </xdr:twoCellAnchor>
  <xdr:twoCellAnchor>
    <xdr:from>
      <xdr:col>13</xdr:col>
      <xdr:colOff>52916</xdr:colOff>
      <xdr:row>79</xdr:row>
      <xdr:rowOff>31751</xdr:rowOff>
    </xdr:from>
    <xdr:to>
      <xdr:col>25</xdr:col>
      <xdr:colOff>830267</xdr:colOff>
      <xdr:row>80</xdr:row>
      <xdr:rowOff>109106</xdr:rowOff>
    </xdr:to>
    <xdr:sp macro="" textlink="">
      <xdr:nvSpPr>
        <xdr:cNvPr id="69" name="TextBox 68">
          <a:extLst>
            <a:ext uri="{FF2B5EF4-FFF2-40B4-BE49-F238E27FC236}">
              <a16:creationId xmlns:a16="http://schemas.microsoft.com/office/drawing/2014/main" id="{00000000-0008-0000-0400-000045000000}"/>
            </a:ext>
          </a:extLst>
        </xdr:cNvPr>
        <xdr:cNvSpPr txBox="1"/>
      </xdr:nvSpPr>
      <xdr:spPr>
        <a:xfrm>
          <a:off x="10424583" y="14361584"/>
          <a:ext cx="10810351" cy="257272"/>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2. Use a VLOOKUP to calculate the birthdate of employee #2</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477798</xdr:colOff>
      <xdr:row>89</xdr:row>
      <xdr:rowOff>172128</xdr:rowOff>
    </xdr:from>
    <xdr:to>
      <xdr:col>14</xdr:col>
      <xdr:colOff>371023</xdr:colOff>
      <xdr:row>93</xdr:row>
      <xdr:rowOff>50483</xdr:rowOff>
    </xdr:to>
    <xdr:grpSp>
      <xdr:nvGrpSpPr>
        <xdr:cNvPr id="70" name="Group 69">
          <a:extLst>
            <a:ext uri="{FF2B5EF4-FFF2-40B4-BE49-F238E27FC236}">
              <a16:creationId xmlns:a16="http://schemas.microsoft.com/office/drawing/2014/main" id="{00000000-0008-0000-0400-000046000000}"/>
            </a:ext>
          </a:extLst>
        </xdr:cNvPr>
        <xdr:cNvGrpSpPr/>
      </xdr:nvGrpSpPr>
      <xdr:grpSpPr>
        <a:xfrm>
          <a:off x="3157358" y="15949436"/>
          <a:ext cx="800368" cy="631981"/>
          <a:chOff x="12095602" y="4842832"/>
          <a:chExt cx="730966" cy="654126"/>
        </a:xfrm>
      </xdr:grpSpPr>
      <xdr:pic macro="[0]!ShowHint">
        <xdr:nvPicPr>
          <xdr:cNvPr id="71" name="Graphic 70" descr="Lightbulb and gear">
            <a:extLst>
              <a:ext uri="{FF2B5EF4-FFF2-40B4-BE49-F238E27FC236}">
                <a16:creationId xmlns:a16="http://schemas.microsoft.com/office/drawing/2014/main" id="{00000000-0008-0000-0400-000047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2214127" y="4842832"/>
            <a:ext cx="478222" cy="459764"/>
          </a:xfrm>
          <a:prstGeom prst="rect">
            <a:avLst/>
          </a:prstGeom>
        </xdr:spPr>
      </xdr:pic>
      <xdr:sp macro="[0]!ShowHint" textlink="">
        <xdr:nvSpPr>
          <xdr:cNvPr id="72" name="TextBox 71">
            <a:extLst>
              <a:ext uri="{FF2B5EF4-FFF2-40B4-BE49-F238E27FC236}">
                <a16:creationId xmlns:a16="http://schemas.microsoft.com/office/drawing/2014/main" id="{00000000-0008-0000-0400-000048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52916</xdr:colOff>
      <xdr:row>95</xdr:row>
      <xdr:rowOff>95249</xdr:rowOff>
    </xdr:from>
    <xdr:to>
      <xdr:col>25</xdr:col>
      <xdr:colOff>821266</xdr:colOff>
      <xdr:row>99</xdr:row>
      <xdr:rowOff>63499</xdr:rowOff>
    </xdr:to>
    <xdr:sp macro="" textlink="">
      <xdr:nvSpPr>
        <xdr:cNvPr id="73" name="TextBox 72">
          <a:extLst>
            <a:ext uri="{FF2B5EF4-FFF2-40B4-BE49-F238E27FC236}">
              <a16:creationId xmlns:a16="http://schemas.microsoft.com/office/drawing/2014/main" id="{00000000-0008-0000-0400-000049000000}"/>
            </a:ext>
          </a:extLst>
        </xdr:cNvPr>
        <xdr:cNvSpPr txBox="1"/>
      </xdr:nvSpPr>
      <xdr:spPr>
        <a:xfrm>
          <a:off x="10424583" y="17420166"/>
          <a:ext cx="10801350" cy="6879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As we mentioned earlier, it is bad practice to hard-code values into formulas. You might be tempted to hard-code the 'col_index_num' into the VLOOKUP Function, but try to avoid it. When looking up tables of data, try placing the 'col_index_num' in the row above the table and reference those cells in your VLOOKUP:</a:t>
          </a:r>
        </a:p>
      </xdr:txBody>
    </xdr:sp>
    <xdr:clientData/>
  </xdr:twoCellAnchor>
  <xdr:twoCellAnchor>
    <xdr:from>
      <xdr:col>13</xdr:col>
      <xdr:colOff>63500</xdr:colOff>
      <xdr:row>100</xdr:row>
      <xdr:rowOff>116417</xdr:rowOff>
    </xdr:from>
    <xdr:to>
      <xdr:col>18</xdr:col>
      <xdr:colOff>73337</xdr:colOff>
      <xdr:row>107</xdr:row>
      <xdr:rowOff>52916</xdr:rowOff>
    </xdr:to>
    <xdr:pic>
      <xdr:nvPicPr>
        <xdr:cNvPr id="74" name="Picture 73">
          <a:extLst>
            <a:ext uri="{FF2B5EF4-FFF2-40B4-BE49-F238E27FC236}">
              <a16:creationId xmlns:a16="http://schemas.microsoft.com/office/drawing/2014/main" id="{00000000-0008-0000-0400-00004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0435167" y="18340917"/>
          <a:ext cx="4126753" cy="11959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95250</xdr:colOff>
      <xdr:row>108</xdr:row>
      <xdr:rowOff>105833</xdr:rowOff>
    </xdr:from>
    <xdr:to>
      <xdr:col>18</xdr:col>
      <xdr:colOff>84668</xdr:colOff>
      <xdr:row>111</xdr:row>
      <xdr:rowOff>62567</xdr:rowOff>
    </xdr:to>
    <xdr:pic>
      <xdr:nvPicPr>
        <xdr:cNvPr id="75" name="Picture 74">
          <a:extLst>
            <a:ext uri="{FF2B5EF4-FFF2-40B4-BE49-F238E27FC236}">
              <a16:creationId xmlns:a16="http://schemas.microsoft.com/office/drawing/2014/main" id="{00000000-0008-0000-0400-00004B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466917" y="19769666"/>
          <a:ext cx="4106334" cy="496484"/>
        </a:xfrm>
        <a:prstGeom prst="rect">
          <a:avLst/>
        </a:prstGeom>
      </xdr:spPr>
    </xdr:pic>
    <xdr:clientData/>
  </xdr:twoCellAnchor>
  <xdr:twoCellAnchor>
    <xdr:from>
      <xdr:col>13</xdr:col>
      <xdr:colOff>31750</xdr:colOff>
      <xdr:row>111</xdr:row>
      <xdr:rowOff>125604</xdr:rowOff>
    </xdr:from>
    <xdr:to>
      <xdr:col>26</xdr:col>
      <xdr:colOff>523</xdr:colOff>
      <xdr:row>114</xdr:row>
      <xdr:rowOff>148167</xdr:rowOff>
    </xdr:to>
    <xdr:sp macro="" textlink="">
      <xdr:nvSpPr>
        <xdr:cNvPr id="76" name="TextBox 75">
          <a:extLst>
            <a:ext uri="{FF2B5EF4-FFF2-40B4-BE49-F238E27FC236}">
              <a16:creationId xmlns:a16="http://schemas.microsoft.com/office/drawing/2014/main" id="{00000000-0008-0000-0400-00004C000000}"/>
            </a:ext>
          </a:extLst>
        </xdr:cNvPr>
        <xdr:cNvSpPr txBox="1"/>
      </xdr:nvSpPr>
      <xdr:spPr>
        <a:xfrm>
          <a:off x="2878783" y="20117637"/>
          <a:ext cx="11461575" cy="556382"/>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3. Create a table of VLOOKUPs by creating a formula in cell w126 that can be copied to the rest of the table. Hint: You will need to lock cell-references</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477798</xdr:colOff>
      <xdr:row>123</xdr:row>
      <xdr:rowOff>172128</xdr:rowOff>
    </xdr:from>
    <xdr:to>
      <xdr:col>14</xdr:col>
      <xdr:colOff>371023</xdr:colOff>
      <xdr:row>127</xdr:row>
      <xdr:rowOff>50483</xdr:rowOff>
    </xdr:to>
    <xdr:grpSp>
      <xdr:nvGrpSpPr>
        <xdr:cNvPr id="77" name="Group 76">
          <a:extLst>
            <a:ext uri="{FF2B5EF4-FFF2-40B4-BE49-F238E27FC236}">
              <a16:creationId xmlns:a16="http://schemas.microsoft.com/office/drawing/2014/main" id="{00000000-0008-0000-0400-00004D000000}"/>
            </a:ext>
          </a:extLst>
        </xdr:cNvPr>
        <xdr:cNvGrpSpPr/>
      </xdr:nvGrpSpPr>
      <xdr:grpSpPr>
        <a:xfrm>
          <a:off x="3157358" y="22048227"/>
          <a:ext cx="800368" cy="631981"/>
          <a:chOff x="12095602" y="4842832"/>
          <a:chExt cx="730966" cy="654126"/>
        </a:xfrm>
      </xdr:grpSpPr>
      <xdr:pic macro="[0]!ShowHint">
        <xdr:nvPicPr>
          <xdr:cNvPr id="78" name="Graphic 77" descr="Lightbulb and gear">
            <a:extLst>
              <a:ext uri="{FF2B5EF4-FFF2-40B4-BE49-F238E27FC236}">
                <a16:creationId xmlns:a16="http://schemas.microsoft.com/office/drawing/2014/main" id="{00000000-0008-0000-0400-00004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2214127" y="4842832"/>
            <a:ext cx="478222" cy="459764"/>
          </a:xfrm>
          <a:prstGeom prst="rect">
            <a:avLst/>
          </a:prstGeom>
        </xdr:spPr>
      </xdr:pic>
      <xdr:sp macro="[0]!ShowHint" textlink="">
        <xdr:nvSpPr>
          <xdr:cNvPr id="79" name="TextBox 78">
            <a:extLst>
              <a:ext uri="{FF2B5EF4-FFF2-40B4-BE49-F238E27FC236}">
                <a16:creationId xmlns:a16="http://schemas.microsoft.com/office/drawing/2014/main" id="{00000000-0008-0000-0400-00004F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52916</xdr:colOff>
      <xdr:row>129</xdr:row>
      <xdr:rowOff>0</xdr:rowOff>
    </xdr:from>
    <xdr:to>
      <xdr:col>25</xdr:col>
      <xdr:colOff>821266</xdr:colOff>
      <xdr:row>131</xdr:row>
      <xdr:rowOff>127000</xdr:rowOff>
    </xdr:to>
    <xdr:sp macro="" textlink="">
      <xdr:nvSpPr>
        <xdr:cNvPr id="80" name="TextBox 79">
          <a:extLst>
            <a:ext uri="{FF2B5EF4-FFF2-40B4-BE49-F238E27FC236}">
              <a16:creationId xmlns:a16="http://schemas.microsoft.com/office/drawing/2014/main" id="{00000000-0008-0000-0400-000050000000}"/>
            </a:ext>
          </a:extLst>
        </xdr:cNvPr>
        <xdr:cNvSpPr txBox="1"/>
      </xdr:nvSpPr>
      <xdr:spPr>
        <a:xfrm>
          <a:off x="10424583" y="23558500"/>
          <a:ext cx="10801350" cy="486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So far we have only searched for exact matches with the FALSE argument. This is the most common use of the VLOOKUP. Now we will look at inexact matches with the TRUE argument.</a:t>
          </a:r>
        </a:p>
      </xdr:txBody>
    </xdr:sp>
    <xdr:clientData/>
  </xdr:twoCellAnchor>
  <xdr:twoCellAnchor>
    <xdr:from>
      <xdr:col>13</xdr:col>
      <xdr:colOff>95250</xdr:colOff>
      <xdr:row>132</xdr:row>
      <xdr:rowOff>52917</xdr:rowOff>
    </xdr:from>
    <xdr:to>
      <xdr:col>18</xdr:col>
      <xdr:colOff>84668</xdr:colOff>
      <xdr:row>135</xdr:row>
      <xdr:rowOff>9651</xdr:rowOff>
    </xdr:to>
    <xdr:pic>
      <xdr:nvPicPr>
        <xdr:cNvPr id="81" name="Picture 80">
          <a:extLst>
            <a:ext uri="{FF2B5EF4-FFF2-40B4-BE49-F238E27FC236}">
              <a16:creationId xmlns:a16="http://schemas.microsoft.com/office/drawing/2014/main" id="{00000000-0008-0000-0400-00005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466917" y="24151167"/>
          <a:ext cx="4106334" cy="496484"/>
        </a:xfrm>
        <a:prstGeom prst="rect">
          <a:avLst/>
        </a:prstGeom>
      </xdr:spPr>
    </xdr:pic>
    <xdr:clientData/>
  </xdr:twoCellAnchor>
  <xdr:twoCellAnchor>
    <xdr:from>
      <xdr:col>13</xdr:col>
      <xdr:colOff>31750</xdr:colOff>
      <xdr:row>136</xdr:row>
      <xdr:rowOff>52917</xdr:rowOff>
    </xdr:from>
    <xdr:to>
      <xdr:col>25</xdr:col>
      <xdr:colOff>809101</xdr:colOff>
      <xdr:row>137</xdr:row>
      <xdr:rowOff>130273</xdr:rowOff>
    </xdr:to>
    <xdr:sp macro="" textlink="">
      <xdr:nvSpPr>
        <xdr:cNvPr id="82" name="TextBox 81">
          <a:extLst>
            <a:ext uri="{FF2B5EF4-FFF2-40B4-BE49-F238E27FC236}">
              <a16:creationId xmlns:a16="http://schemas.microsoft.com/office/drawing/2014/main" id="{00000000-0008-0000-0400-000052000000}"/>
            </a:ext>
          </a:extLst>
        </xdr:cNvPr>
        <xdr:cNvSpPr txBox="1"/>
      </xdr:nvSpPr>
      <xdr:spPr>
        <a:xfrm>
          <a:off x="10403417" y="24870834"/>
          <a:ext cx="10810351" cy="257272"/>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4. The temperature for tomorrow is 92. Look up the number of heat strokes expected.</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477798</xdr:colOff>
      <xdr:row>146</xdr:row>
      <xdr:rowOff>172128</xdr:rowOff>
    </xdr:from>
    <xdr:to>
      <xdr:col>14</xdr:col>
      <xdr:colOff>371023</xdr:colOff>
      <xdr:row>150</xdr:row>
      <xdr:rowOff>50483</xdr:rowOff>
    </xdr:to>
    <xdr:grpSp>
      <xdr:nvGrpSpPr>
        <xdr:cNvPr id="83" name="Group 82">
          <a:extLst>
            <a:ext uri="{FF2B5EF4-FFF2-40B4-BE49-F238E27FC236}">
              <a16:creationId xmlns:a16="http://schemas.microsoft.com/office/drawing/2014/main" id="{00000000-0008-0000-0400-000053000000}"/>
            </a:ext>
          </a:extLst>
        </xdr:cNvPr>
        <xdr:cNvGrpSpPr/>
      </xdr:nvGrpSpPr>
      <xdr:grpSpPr>
        <a:xfrm>
          <a:off x="3157358" y="26214106"/>
          <a:ext cx="800368" cy="631981"/>
          <a:chOff x="12095602" y="4842832"/>
          <a:chExt cx="730966" cy="654126"/>
        </a:xfrm>
      </xdr:grpSpPr>
      <xdr:pic macro="[0]!ShowHint">
        <xdr:nvPicPr>
          <xdr:cNvPr id="84" name="Graphic 83" descr="Lightbulb and gear">
            <a:extLst>
              <a:ext uri="{FF2B5EF4-FFF2-40B4-BE49-F238E27FC236}">
                <a16:creationId xmlns:a16="http://schemas.microsoft.com/office/drawing/2014/main" id="{00000000-0008-0000-0400-00005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2214127" y="4842832"/>
            <a:ext cx="478222" cy="459764"/>
          </a:xfrm>
          <a:prstGeom prst="rect">
            <a:avLst/>
          </a:prstGeom>
        </xdr:spPr>
      </xdr:pic>
      <xdr:sp macro="[0]!ShowHint" textlink="">
        <xdr:nvSpPr>
          <xdr:cNvPr id="85" name="TextBox 84">
            <a:extLst>
              <a:ext uri="{FF2B5EF4-FFF2-40B4-BE49-F238E27FC236}">
                <a16:creationId xmlns:a16="http://schemas.microsoft.com/office/drawing/2014/main" id="{00000000-0008-0000-0400-000055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42332</xdr:colOff>
      <xdr:row>152</xdr:row>
      <xdr:rowOff>52916</xdr:rowOff>
    </xdr:from>
    <xdr:to>
      <xdr:col>16</xdr:col>
      <xdr:colOff>613832</xdr:colOff>
      <xdr:row>153</xdr:row>
      <xdr:rowOff>165149</xdr:rowOff>
    </xdr:to>
    <xdr:sp macro="" textlink="">
      <xdr:nvSpPr>
        <xdr:cNvPr id="86" name="TextBox 85">
          <a:extLst>
            <a:ext uri="{FF2B5EF4-FFF2-40B4-BE49-F238E27FC236}">
              <a16:creationId xmlns:a16="http://schemas.microsoft.com/office/drawing/2014/main" id="{00000000-0008-0000-0400-000056000000}"/>
            </a:ext>
          </a:extLst>
        </xdr:cNvPr>
        <xdr:cNvSpPr txBox="1"/>
      </xdr:nvSpPr>
      <xdr:spPr>
        <a:xfrm>
          <a:off x="10794999" y="27887083"/>
          <a:ext cx="2772833" cy="29214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HLOOKUP Functions</a:t>
          </a:r>
        </a:p>
      </xdr:txBody>
    </xdr:sp>
    <xdr:clientData/>
  </xdr:twoCellAnchor>
  <xdr:twoCellAnchor>
    <xdr:from>
      <xdr:col>13</xdr:col>
      <xdr:colOff>52916</xdr:colOff>
      <xdr:row>154</xdr:row>
      <xdr:rowOff>52917</xdr:rowOff>
    </xdr:from>
    <xdr:to>
      <xdr:col>25</xdr:col>
      <xdr:colOff>821266</xdr:colOff>
      <xdr:row>157</xdr:row>
      <xdr:rowOff>0</xdr:rowOff>
    </xdr:to>
    <xdr:sp macro="" textlink="">
      <xdr:nvSpPr>
        <xdr:cNvPr id="87" name="TextBox 86">
          <a:extLst>
            <a:ext uri="{FF2B5EF4-FFF2-40B4-BE49-F238E27FC236}">
              <a16:creationId xmlns:a16="http://schemas.microsoft.com/office/drawing/2014/main" id="{00000000-0008-0000-0400-000057000000}"/>
            </a:ext>
          </a:extLst>
        </xdr:cNvPr>
        <xdr:cNvSpPr txBox="1"/>
      </xdr:nvSpPr>
      <xdr:spPr>
        <a:xfrm>
          <a:off x="10424583" y="28225750"/>
          <a:ext cx="10801350" cy="486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VLOOKUP stands for “Vertical” lookup. Alternatively, you can do a “Horizontal” lookup with the HLOOKUP Function. The HLOOKUP works exactly the same as the VLOOKUP, except it searches for the lookup_value in the top row instead of the left-most column.</a:t>
          </a:r>
        </a:p>
      </xdr:txBody>
    </xdr:sp>
    <xdr:clientData/>
  </xdr:twoCellAnchor>
  <xdr:twoCellAnchor>
    <xdr:from>
      <xdr:col>13</xdr:col>
      <xdr:colOff>169333</xdr:colOff>
      <xdr:row>157</xdr:row>
      <xdr:rowOff>116417</xdr:rowOff>
    </xdr:from>
    <xdr:to>
      <xdr:col>17</xdr:col>
      <xdr:colOff>1078441</xdr:colOff>
      <xdr:row>160</xdr:row>
      <xdr:rowOff>41275</xdr:rowOff>
    </xdr:to>
    <xdr:pic>
      <xdr:nvPicPr>
        <xdr:cNvPr id="88" name="Picture 87" descr="hlookup-function-syntax">
          <a:extLst>
            <a:ext uri="{FF2B5EF4-FFF2-40B4-BE49-F238E27FC236}">
              <a16:creationId xmlns:a16="http://schemas.microsoft.com/office/drawing/2014/main" id="{00000000-0008-0000-0400-00005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0541000" y="28829000"/>
          <a:ext cx="3830108" cy="4646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42333</xdr:colOff>
      <xdr:row>161</xdr:row>
      <xdr:rowOff>42334</xdr:rowOff>
    </xdr:from>
    <xdr:to>
      <xdr:col>25</xdr:col>
      <xdr:colOff>819684</xdr:colOff>
      <xdr:row>162</xdr:row>
      <xdr:rowOff>119689</xdr:rowOff>
    </xdr:to>
    <xdr:sp macro="" textlink="">
      <xdr:nvSpPr>
        <xdr:cNvPr id="89" name="TextBox 88">
          <a:extLst>
            <a:ext uri="{FF2B5EF4-FFF2-40B4-BE49-F238E27FC236}">
              <a16:creationId xmlns:a16="http://schemas.microsoft.com/office/drawing/2014/main" id="{00000000-0008-0000-0400-000059000000}"/>
            </a:ext>
          </a:extLst>
        </xdr:cNvPr>
        <xdr:cNvSpPr txBox="1"/>
      </xdr:nvSpPr>
      <xdr:spPr>
        <a:xfrm>
          <a:off x="10414000" y="29474584"/>
          <a:ext cx="10810351" cy="257272"/>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5. Lookup the percentage of Total US Population in Texas.</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477798</xdr:colOff>
      <xdr:row>171</xdr:row>
      <xdr:rowOff>172128</xdr:rowOff>
    </xdr:from>
    <xdr:to>
      <xdr:col>14</xdr:col>
      <xdr:colOff>371023</xdr:colOff>
      <xdr:row>175</xdr:row>
      <xdr:rowOff>50483</xdr:rowOff>
    </xdr:to>
    <xdr:grpSp>
      <xdr:nvGrpSpPr>
        <xdr:cNvPr id="90" name="Group 89">
          <a:extLst>
            <a:ext uri="{FF2B5EF4-FFF2-40B4-BE49-F238E27FC236}">
              <a16:creationId xmlns:a16="http://schemas.microsoft.com/office/drawing/2014/main" id="{00000000-0008-0000-0400-00005A000000}"/>
            </a:ext>
          </a:extLst>
        </xdr:cNvPr>
        <xdr:cNvGrpSpPr/>
      </xdr:nvGrpSpPr>
      <xdr:grpSpPr>
        <a:xfrm>
          <a:off x="3157358" y="31887238"/>
          <a:ext cx="800368" cy="631981"/>
          <a:chOff x="12095602" y="4842832"/>
          <a:chExt cx="730966" cy="654126"/>
        </a:xfrm>
      </xdr:grpSpPr>
      <xdr:pic macro="[0]!ShowHint">
        <xdr:nvPicPr>
          <xdr:cNvPr id="91" name="Graphic 90" descr="Lightbulb and gear">
            <a:extLst>
              <a:ext uri="{FF2B5EF4-FFF2-40B4-BE49-F238E27FC236}">
                <a16:creationId xmlns:a16="http://schemas.microsoft.com/office/drawing/2014/main" id="{00000000-0008-0000-0400-00005B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2214127" y="4842832"/>
            <a:ext cx="478222" cy="459764"/>
          </a:xfrm>
          <a:prstGeom prst="rect">
            <a:avLst/>
          </a:prstGeom>
        </xdr:spPr>
      </xdr:pic>
      <xdr:sp macro="[0]!ShowHint" textlink="">
        <xdr:nvSpPr>
          <xdr:cNvPr id="92" name="TextBox 91">
            <a:extLst>
              <a:ext uri="{FF2B5EF4-FFF2-40B4-BE49-F238E27FC236}">
                <a16:creationId xmlns:a16="http://schemas.microsoft.com/office/drawing/2014/main" id="{00000000-0008-0000-0400-00005C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31750</xdr:colOff>
      <xdr:row>177</xdr:row>
      <xdr:rowOff>52917</xdr:rowOff>
    </xdr:from>
    <xdr:to>
      <xdr:col>16</xdr:col>
      <xdr:colOff>465666</xdr:colOff>
      <xdr:row>178</xdr:row>
      <xdr:rowOff>165150</xdr:rowOff>
    </xdr:to>
    <xdr:sp macro="" textlink="">
      <xdr:nvSpPr>
        <xdr:cNvPr id="93" name="TextBox 92">
          <a:extLst>
            <a:ext uri="{FF2B5EF4-FFF2-40B4-BE49-F238E27FC236}">
              <a16:creationId xmlns:a16="http://schemas.microsoft.com/office/drawing/2014/main" id="{00000000-0008-0000-0400-00005D000000}"/>
            </a:ext>
          </a:extLst>
        </xdr:cNvPr>
        <xdr:cNvSpPr txBox="1"/>
      </xdr:nvSpPr>
      <xdr:spPr>
        <a:xfrm>
          <a:off x="10403417" y="32480250"/>
          <a:ext cx="2942166" cy="292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Lookups &amp; Wildcards</a:t>
          </a:r>
        </a:p>
      </xdr:txBody>
    </xdr:sp>
    <xdr:clientData/>
  </xdr:twoCellAnchor>
  <xdr:twoCellAnchor>
    <xdr:from>
      <xdr:col>13</xdr:col>
      <xdr:colOff>42333</xdr:colOff>
      <xdr:row>179</xdr:row>
      <xdr:rowOff>52916</xdr:rowOff>
    </xdr:from>
    <xdr:to>
      <xdr:col>25</xdr:col>
      <xdr:colOff>52917</xdr:colOff>
      <xdr:row>182</xdr:row>
      <xdr:rowOff>0</xdr:rowOff>
    </xdr:to>
    <xdr:sp macro="" textlink="">
      <xdr:nvSpPr>
        <xdr:cNvPr id="94" name="TextBox 93">
          <a:extLst>
            <a:ext uri="{FF2B5EF4-FFF2-40B4-BE49-F238E27FC236}">
              <a16:creationId xmlns:a16="http://schemas.microsoft.com/office/drawing/2014/main" id="{00000000-0008-0000-0400-00005E000000}"/>
            </a:ext>
          </a:extLst>
        </xdr:cNvPr>
        <xdr:cNvSpPr txBox="1"/>
      </xdr:nvSpPr>
      <xdr:spPr>
        <a:xfrm>
          <a:off x="10795000" y="34004249"/>
          <a:ext cx="11006667" cy="486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Remember Wildcards? The ? Wildcard represents any single character and the * Wildcard represents any number of characters. You can use Wildcards with lookup functions to perform inexact matches</a:t>
          </a:r>
        </a:p>
      </xdr:txBody>
    </xdr:sp>
    <xdr:clientData/>
  </xdr:twoCellAnchor>
  <xdr:twoCellAnchor>
    <xdr:from>
      <xdr:col>13</xdr:col>
      <xdr:colOff>137583</xdr:colOff>
      <xdr:row>182</xdr:row>
      <xdr:rowOff>84666</xdr:rowOff>
    </xdr:from>
    <xdr:to>
      <xdr:col>18</xdr:col>
      <xdr:colOff>127001</xdr:colOff>
      <xdr:row>185</xdr:row>
      <xdr:rowOff>41400</xdr:rowOff>
    </xdr:to>
    <xdr:pic>
      <xdr:nvPicPr>
        <xdr:cNvPr id="95" name="Picture 94">
          <a:extLst>
            <a:ext uri="{FF2B5EF4-FFF2-40B4-BE49-F238E27FC236}">
              <a16:creationId xmlns:a16="http://schemas.microsoft.com/office/drawing/2014/main" id="{00000000-0008-0000-0400-00005F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509250" y="33411583"/>
          <a:ext cx="4106334" cy="496484"/>
        </a:xfrm>
        <a:prstGeom prst="rect">
          <a:avLst/>
        </a:prstGeom>
      </xdr:spPr>
    </xdr:pic>
    <xdr:clientData/>
  </xdr:twoCellAnchor>
  <xdr:twoCellAnchor>
    <xdr:from>
      <xdr:col>13</xdr:col>
      <xdr:colOff>31750</xdr:colOff>
      <xdr:row>186</xdr:row>
      <xdr:rowOff>62803</xdr:rowOff>
    </xdr:from>
    <xdr:to>
      <xdr:col>26</xdr:col>
      <xdr:colOff>523</xdr:colOff>
      <xdr:row>189</xdr:row>
      <xdr:rowOff>105835</xdr:rowOff>
    </xdr:to>
    <xdr:sp macro="" textlink="">
      <xdr:nvSpPr>
        <xdr:cNvPr id="96" name="TextBox 95">
          <a:extLst>
            <a:ext uri="{FF2B5EF4-FFF2-40B4-BE49-F238E27FC236}">
              <a16:creationId xmlns:a16="http://schemas.microsoft.com/office/drawing/2014/main" id="{00000000-0008-0000-0400-000060000000}"/>
            </a:ext>
          </a:extLst>
        </xdr:cNvPr>
        <xdr:cNvSpPr txBox="1"/>
      </xdr:nvSpPr>
      <xdr:spPr>
        <a:xfrm>
          <a:off x="2878783" y="34897089"/>
          <a:ext cx="11461575" cy="576850"/>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6. Using a string containing a ? Wildcard, create a VLOOKUP formula to lookup the Hire Date for the Employee with the incomplete Emp ID.</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477798</xdr:colOff>
      <xdr:row>198</xdr:row>
      <xdr:rowOff>172128</xdr:rowOff>
    </xdr:from>
    <xdr:to>
      <xdr:col>14</xdr:col>
      <xdr:colOff>371023</xdr:colOff>
      <xdr:row>202</xdr:row>
      <xdr:rowOff>50483</xdr:rowOff>
    </xdr:to>
    <xdr:grpSp>
      <xdr:nvGrpSpPr>
        <xdr:cNvPr id="97" name="Group 96">
          <a:extLst>
            <a:ext uri="{FF2B5EF4-FFF2-40B4-BE49-F238E27FC236}">
              <a16:creationId xmlns:a16="http://schemas.microsoft.com/office/drawing/2014/main" id="{00000000-0008-0000-0400-000061000000}"/>
            </a:ext>
          </a:extLst>
        </xdr:cNvPr>
        <xdr:cNvGrpSpPr/>
      </xdr:nvGrpSpPr>
      <xdr:grpSpPr>
        <a:xfrm>
          <a:off x="3157358" y="36764875"/>
          <a:ext cx="800368" cy="631982"/>
          <a:chOff x="12095602" y="4842832"/>
          <a:chExt cx="730966" cy="654126"/>
        </a:xfrm>
      </xdr:grpSpPr>
      <xdr:pic macro="[0]!ShowHint">
        <xdr:nvPicPr>
          <xdr:cNvPr id="98" name="Graphic 97" descr="Lightbulb and gear">
            <a:extLst>
              <a:ext uri="{FF2B5EF4-FFF2-40B4-BE49-F238E27FC236}">
                <a16:creationId xmlns:a16="http://schemas.microsoft.com/office/drawing/2014/main" id="{00000000-0008-0000-0400-00006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2214127" y="4842832"/>
            <a:ext cx="478222" cy="459764"/>
          </a:xfrm>
          <a:prstGeom prst="rect">
            <a:avLst/>
          </a:prstGeom>
        </xdr:spPr>
      </xdr:pic>
      <xdr:sp macro="[0]!ShowHint" textlink="">
        <xdr:nvSpPr>
          <xdr:cNvPr id="99" name="TextBox 98">
            <a:extLst>
              <a:ext uri="{FF2B5EF4-FFF2-40B4-BE49-F238E27FC236}">
                <a16:creationId xmlns:a16="http://schemas.microsoft.com/office/drawing/2014/main" id="{00000000-0008-0000-0400-000063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31749</xdr:colOff>
      <xdr:row>204</xdr:row>
      <xdr:rowOff>42333</xdr:rowOff>
    </xdr:from>
    <xdr:to>
      <xdr:col>17</xdr:col>
      <xdr:colOff>105833</xdr:colOff>
      <xdr:row>205</xdr:row>
      <xdr:rowOff>154566</xdr:rowOff>
    </xdr:to>
    <xdr:sp macro="" textlink="">
      <xdr:nvSpPr>
        <xdr:cNvPr id="100" name="TextBox 99">
          <a:extLst>
            <a:ext uri="{FF2B5EF4-FFF2-40B4-BE49-F238E27FC236}">
              <a16:creationId xmlns:a16="http://schemas.microsoft.com/office/drawing/2014/main" id="{00000000-0008-0000-0400-000064000000}"/>
            </a:ext>
          </a:extLst>
        </xdr:cNvPr>
        <xdr:cNvSpPr txBox="1"/>
      </xdr:nvSpPr>
      <xdr:spPr>
        <a:xfrm>
          <a:off x="10403416" y="37443833"/>
          <a:ext cx="3418417" cy="292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Index and Match Functions</a:t>
          </a:r>
        </a:p>
      </xdr:txBody>
    </xdr:sp>
    <xdr:clientData/>
  </xdr:twoCellAnchor>
  <xdr:twoCellAnchor>
    <xdr:from>
      <xdr:col>13</xdr:col>
      <xdr:colOff>63500</xdr:colOff>
      <xdr:row>206</xdr:row>
      <xdr:rowOff>74084</xdr:rowOff>
    </xdr:from>
    <xdr:to>
      <xdr:col>25</xdr:col>
      <xdr:colOff>831850</xdr:colOff>
      <xdr:row>212</xdr:row>
      <xdr:rowOff>63500</xdr:rowOff>
    </xdr:to>
    <xdr:sp macro="" textlink="">
      <xdr:nvSpPr>
        <xdr:cNvPr id="101" name="TextBox 100">
          <a:extLst>
            <a:ext uri="{FF2B5EF4-FFF2-40B4-BE49-F238E27FC236}">
              <a16:creationId xmlns:a16="http://schemas.microsoft.com/office/drawing/2014/main" id="{00000000-0008-0000-0400-000065000000}"/>
            </a:ext>
          </a:extLst>
        </xdr:cNvPr>
        <xdr:cNvSpPr txBox="1"/>
      </xdr:nvSpPr>
      <xdr:spPr>
        <a:xfrm>
          <a:off x="10435167" y="37835417"/>
          <a:ext cx="10801350" cy="10689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VLOOKUP is the most commonly used lookup function, but it has one big problem: When using a VLOOKUP, your lookup column must be the leftmost column on the data. If your data doesn't come in this format you would need to manipulate the data before you can perform a VLOOKUP</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Instead, you can use the INDEX and MATCH functions together. When using INDEX / MATCH, the order of your data set does not matter.</a:t>
          </a:r>
        </a:p>
      </xdr:txBody>
    </xdr:sp>
    <xdr:clientData/>
  </xdr:twoCellAnchor>
  <xdr:twoCellAnchor>
    <xdr:from>
      <xdr:col>13</xdr:col>
      <xdr:colOff>52917</xdr:colOff>
      <xdr:row>213</xdr:row>
      <xdr:rowOff>42334</xdr:rowOff>
    </xdr:from>
    <xdr:to>
      <xdr:col>17</xdr:col>
      <xdr:colOff>127001</xdr:colOff>
      <xdr:row>214</xdr:row>
      <xdr:rowOff>154567</xdr:rowOff>
    </xdr:to>
    <xdr:sp macro="" textlink="">
      <xdr:nvSpPr>
        <xdr:cNvPr id="102" name="TextBox 101">
          <a:extLst>
            <a:ext uri="{FF2B5EF4-FFF2-40B4-BE49-F238E27FC236}">
              <a16:creationId xmlns:a16="http://schemas.microsoft.com/office/drawing/2014/main" id="{00000000-0008-0000-0400-000066000000}"/>
            </a:ext>
          </a:extLst>
        </xdr:cNvPr>
        <xdr:cNvSpPr txBox="1"/>
      </xdr:nvSpPr>
      <xdr:spPr>
        <a:xfrm>
          <a:off x="10424584" y="39063084"/>
          <a:ext cx="3418417" cy="292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Match Functions</a:t>
          </a:r>
        </a:p>
      </xdr:txBody>
    </xdr:sp>
    <xdr:clientData/>
  </xdr:twoCellAnchor>
  <xdr:twoCellAnchor>
    <xdr:from>
      <xdr:col>13</xdr:col>
      <xdr:colOff>21166</xdr:colOff>
      <xdr:row>215</xdr:row>
      <xdr:rowOff>0</xdr:rowOff>
    </xdr:from>
    <xdr:to>
      <xdr:col>25</xdr:col>
      <xdr:colOff>789516</xdr:colOff>
      <xdr:row>223</xdr:row>
      <xdr:rowOff>148166</xdr:rowOff>
    </xdr:to>
    <xdr:sp macro="" textlink="">
      <xdr:nvSpPr>
        <xdr:cNvPr id="103" name="TextBox 102">
          <a:extLst>
            <a:ext uri="{FF2B5EF4-FFF2-40B4-BE49-F238E27FC236}">
              <a16:creationId xmlns:a16="http://schemas.microsoft.com/office/drawing/2014/main" id="{00000000-0008-0000-0400-000067000000}"/>
            </a:ext>
          </a:extLst>
        </xdr:cNvPr>
        <xdr:cNvSpPr txBox="1"/>
      </xdr:nvSpPr>
      <xdr:spPr>
        <a:xfrm>
          <a:off x="10392833" y="39380583"/>
          <a:ext cx="10801350" cy="1587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MATCH function looks up a given value in an array, returning that value's position in the array. You can use the MATCH Function on a range one row tall or one column wide. It has three inputs:</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1" i="0">
              <a:solidFill>
                <a:schemeClr val="dk1"/>
              </a:solidFill>
              <a:effectLst/>
              <a:latin typeface="Verdana" panose="020B0604030504040204" pitchFamily="34" charset="0"/>
              <a:ea typeface="Verdana" panose="020B0604030504040204" pitchFamily="34" charset="0"/>
              <a:cs typeface="+mn-cs"/>
            </a:rPr>
            <a:t>lookup_value - </a:t>
          </a:r>
          <a:r>
            <a:rPr lang="en-GB" sz="1200" b="0" i="0">
              <a:solidFill>
                <a:schemeClr val="dk1"/>
              </a:solidFill>
              <a:effectLst/>
              <a:latin typeface="Verdana" panose="020B0604030504040204" pitchFamily="34" charset="0"/>
              <a:ea typeface="Verdana" panose="020B0604030504040204" pitchFamily="34" charset="0"/>
              <a:cs typeface="+mn-cs"/>
            </a:rPr>
            <a:t>The value that you want to look up.</a:t>
          </a:r>
        </a:p>
        <a:p>
          <a:r>
            <a:rPr lang="en-GB" sz="1200" b="1" i="0">
              <a:solidFill>
                <a:schemeClr val="dk1"/>
              </a:solidFill>
              <a:effectLst/>
              <a:latin typeface="Verdana" panose="020B0604030504040204" pitchFamily="34" charset="0"/>
              <a:ea typeface="Verdana" panose="020B0604030504040204" pitchFamily="34" charset="0"/>
              <a:cs typeface="+mn-cs"/>
            </a:rPr>
            <a:t>lookup_array -</a:t>
          </a:r>
          <a:r>
            <a:rPr lang="en-GB" sz="1200" b="0" i="0">
              <a:solidFill>
                <a:schemeClr val="dk1"/>
              </a:solidFill>
              <a:effectLst/>
              <a:latin typeface="Verdana" panose="020B0604030504040204" pitchFamily="34" charset="0"/>
              <a:ea typeface="Verdana" panose="020B0604030504040204" pitchFamily="34" charset="0"/>
              <a:cs typeface="+mn-cs"/>
            </a:rPr>
            <a:t> Where you want to search for the value. Note: it must be one row tall or one column wide.</a:t>
          </a:r>
        </a:p>
        <a:p>
          <a:r>
            <a:rPr lang="en-GB" sz="1200" b="1" i="0">
              <a:solidFill>
                <a:schemeClr val="dk1"/>
              </a:solidFill>
              <a:effectLst/>
              <a:latin typeface="Verdana" panose="020B0604030504040204" pitchFamily="34" charset="0"/>
              <a:ea typeface="Verdana" panose="020B0604030504040204" pitchFamily="34" charset="0"/>
              <a:cs typeface="+mn-cs"/>
            </a:rPr>
            <a:t>[match_type] - </a:t>
          </a:r>
          <a:r>
            <a:rPr lang="en-GB" sz="1200" b="0" i="0">
              <a:solidFill>
                <a:schemeClr val="dk1"/>
              </a:solidFill>
              <a:effectLst/>
              <a:latin typeface="Verdana" panose="020B0604030504040204" pitchFamily="34" charset="0"/>
              <a:ea typeface="Verdana" panose="020B0604030504040204" pitchFamily="34" charset="0"/>
              <a:cs typeface="+mn-cs"/>
            </a:rPr>
            <a:t>The type of match. Use 0 for exact (most common. Similar to using FALSE with a VLOOKUP). 1 = less than or -1 = greater than. Note: when using 1 or -1, the data must be sorted in the proper direction otherwise the MATCH Function will generate an error.</a:t>
          </a:r>
        </a:p>
      </xdr:txBody>
    </xdr:sp>
    <xdr:clientData/>
  </xdr:twoCellAnchor>
  <xdr:twoCellAnchor>
    <xdr:from>
      <xdr:col>13</xdr:col>
      <xdr:colOff>127000</xdr:colOff>
      <xdr:row>224</xdr:row>
      <xdr:rowOff>105834</xdr:rowOff>
    </xdr:from>
    <xdr:to>
      <xdr:col>17</xdr:col>
      <xdr:colOff>66675</xdr:colOff>
      <xdr:row>227</xdr:row>
      <xdr:rowOff>21168</xdr:rowOff>
    </xdr:to>
    <xdr:pic>
      <xdr:nvPicPr>
        <xdr:cNvPr id="104" name="Picture 103" descr="match-function-syntax">
          <a:extLst>
            <a:ext uri="{FF2B5EF4-FFF2-40B4-BE49-F238E27FC236}">
              <a16:creationId xmlns:a16="http://schemas.microsoft.com/office/drawing/2014/main" id="{00000000-0008-0000-0400-000068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0498667" y="41105667"/>
          <a:ext cx="2860675" cy="4550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52917</xdr:colOff>
      <xdr:row>228</xdr:row>
      <xdr:rowOff>42334</xdr:rowOff>
    </xdr:from>
    <xdr:to>
      <xdr:col>25</xdr:col>
      <xdr:colOff>830268</xdr:colOff>
      <xdr:row>229</xdr:row>
      <xdr:rowOff>119689</xdr:rowOff>
    </xdr:to>
    <xdr:sp macro="" textlink="">
      <xdr:nvSpPr>
        <xdr:cNvPr id="105" name="TextBox 104">
          <a:extLst>
            <a:ext uri="{FF2B5EF4-FFF2-40B4-BE49-F238E27FC236}">
              <a16:creationId xmlns:a16="http://schemas.microsoft.com/office/drawing/2014/main" id="{00000000-0008-0000-0400-000069000000}"/>
            </a:ext>
          </a:extLst>
        </xdr:cNvPr>
        <xdr:cNvSpPr txBox="1"/>
      </xdr:nvSpPr>
      <xdr:spPr>
        <a:xfrm>
          <a:off x="10424584" y="41761834"/>
          <a:ext cx="10810351" cy="257272"/>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7. Use the MATCH function to see what number corresponds to the letter F in the alphabet</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477798</xdr:colOff>
      <xdr:row>238</xdr:row>
      <xdr:rowOff>172128</xdr:rowOff>
    </xdr:from>
    <xdr:to>
      <xdr:col>14</xdr:col>
      <xdr:colOff>371023</xdr:colOff>
      <xdr:row>242</xdr:row>
      <xdr:rowOff>50483</xdr:rowOff>
    </xdr:to>
    <xdr:grpSp>
      <xdr:nvGrpSpPr>
        <xdr:cNvPr id="106" name="Group 105">
          <a:extLst>
            <a:ext uri="{FF2B5EF4-FFF2-40B4-BE49-F238E27FC236}">
              <a16:creationId xmlns:a16="http://schemas.microsoft.com/office/drawing/2014/main" id="{00000000-0008-0000-0400-00006A000000}"/>
            </a:ext>
          </a:extLst>
        </xdr:cNvPr>
        <xdr:cNvGrpSpPr/>
      </xdr:nvGrpSpPr>
      <xdr:grpSpPr>
        <a:xfrm>
          <a:off x="3157358" y="43896414"/>
          <a:ext cx="800368" cy="631981"/>
          <a:chOff x="12095602" y="4842832"/>
          <a:chExt cx="730966" cy="654126"/>
        </a:xfrm>
      </xdr:grpSpPr>
      <xdr:pic macro="[0]!ShowHint">
        <xdr:nvPicPr>
          <xdr:cNvPr id="107" name="Graphic 106" descr="Lightbulb and gear">
            <a:extLst>
              <a:ext uri="{FF2B5EF4-FFF2-40B4-BE49-F238E27FC236}">
                <a16:creationId xmlns:a16="http://schemas.microsoft.com/office/drawing/2014/main" id="{00000000-0008-0000-0400-00006B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2214127" y="4842832"/>
            <a:ext cx="478222" cy="459764"/>
          </a:xfrm>
          <a:prstGeom prst="rect">
            <a:avLst/>
          </a:prstGeom>
        </xdr:spPr>
      </xdr:pic>
      <xdr:sp macro="[0]!ShowHint" textlink="">
        <xdr:nvSpPr>
          <xdr:cNvPr id="108" name="TextBox 107">
            <a:extLst>
              <a:ext uri="{FF2B5EF4-FFF2-40B4-BE49-F238E27FC236}">
                <a16:creationId xmlns:a16="http://schemas.microsoft.com/office/drawing/2014/main" id="{00000000-0008-0000-0400-00006C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31750</xdr:colOff>
      <xdr:row>244</xdr:row>
      <xdr:rowOff>74084</xdr:rowOff>
    </xdr:from>
    <xdr:to>
      <xdr:col>25</xdr:col>
      <xdr:colOff>800100</xdr:colOff>
      <xdr:row>247</xdr:row>
      <xdr:rowOff>42334</xdr:rowOff>
    </xdr:to>
    <xdr:sp macro="" textlink="">
      <xdr:nvSpPr>
        <xdr:cNvPr id="109" name="TextBox 108">
          <a:extLst>
            <a:ext uri="{FF2B5EF4-FFF2-40B4-BE49-F238E27FC236}">
              <a16:creationId xmlns:a16="http://schemas.microsoft.com/office/drawing/2014/main" id="{00000000-0008-0000-0400-00006D000000}"/>
            </a:ext>
          </a:extLst>
        </xdr:cNvPr>
        <xdr:cNvSpPr txBox="1"/>
      </xdr:nvSpPr>
      <xdr:spPr>
        <a:xfrm>
          <a:off x="10403417" y="44788667"/>
          <a:ext cx="10801350" cy="508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You can see that the MATCH function only returns a number corresponding to the value's position in the lookup_array. To return an actual value (like when using a VLOOKUP), you will need to pair the MATCH function with the INDEX Function.</a:t>
          </a:r>
        </a:p>
      </xdr:txBody>
    </xdr:sp>
    <xdr:clientData/>
  </xdr:twoCellAnchor>
  <xdr:twoCellAnchor>
    <xdr:from>
      <xdr:col>13</xdr:col>
      <xdr:colOff>52917</xdr:colOff>
      <xdr:row>248</xdr:row>
      <xdr:rowOff>42333</xdr:rowOff>
    </xdr:from>
    <xdr:to>
      <xdr:col>15</xdr:col>
      <xdr:colOff>571500</xdr:colOff>
      <xdr:row>249</xdr:row>
      <xdr:rowOff>154566</xdr:rowOff>
    </xdr:to>
    <xdr:sp macro="" textlink="">
      <xdr:nvSpPr>
        <xdr:cNvPr id="110" name="TextBox 109">
          <a:extLst>
            <a:ext uri="{FF2B5EF4-FFF2-40B4-BE49-F238E27FC236}">
              <a16:creationId xmlns:a16="http://schemas.microsoft.com/office/drawing/2014/main" id="{00000000-0008-0000-0400-00006E000000}"/>
            </a:ext>
          </a:extLst>
        </xdr:cNvPr>
        <xdr:cNvSpPr txBox="1"/>
      </xdr:nvSpPr>
      <xdr:spPr>
        <a:xfrm>
          <a:off x="10424584" y="45476583"/>
          <a:ext cx="2190749" cy="292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INDEX Functions</a:t>
          </a:r>
        </a:p>
      </xdr:txBody>
    </xdr:sp>
    <xdr:clientData/>
  </xdr:twoCellAnchor>
  <xdr:twoCellAnchor>
    <xdr:from>
      <xdr:col>13</xdr:col>
      <xdr:colOff>42333</xdr:colOff>
      <xdr:row>250</xdr:row>
      <xdr:rowOff>52915</xdr:rowOff>
    </xdr:from>
    <xdr:to>
      <xdr:col>25</xdr:col>
      <xdr:colOff>810683</xdr:colOff>
      <xdr:row>258</xdr:row>
      <xdr:rowOff>52916</xdr:rowOff>
    </xdr:to>
    <xdr:sp macro="" textlink="">
      <xdr:nvSpPr>
        <xdr:cNvPr id="111" name="TextBox 110">
          <a:extLst>
            <a:ext uri="{FF2B5EF4-FFF2-40B4-BE49-F238E27FC236}">
              <a16:creationId xmlns:a16="http://schemas.microsoft.com/office/drawing/2014/main" id="{00000000-0008-0000-0400-00006F000000}"/>
            </a:ext>
          </a:extLst>
        </xdr:cNvPr>
        <xdr:cNvSpPr txBox="1"/>
      </xdr:nvSpPr>
      <xdr:spPr>
        <a:xfrm>
          <a:off x="10414000" y="45846998"/>
          <a:ext cx="10801350" cy="1439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INDEX function returns a value found at a specific position (determined by row and column references) in an array. Inputs:</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1" i="0">
              <a:solidFill>
                <a:schemeClr val="dk1"/>
              </a:solidFill>
              <a:effectLst/>
              <a:latin typeface="Verdana" panose="020B0604030504040204" pitchFamily="34" charset="0"/>
              <a:ea typeface="Verdana" panose="020B0604030504040204" pitchFamily="34" charset="0"/>
              <a:cs typeface="+mn-cs"/>
            </a:rPr>
            <a:t>array - </a:t>
          </a:r>
          <a:r>
            <a:rPr lang="en-GB" sz="1200" b="0" i="0">
              <a:solidFill>
                <a:schemeClr val="dk1"/>
              </a:solidFill>
              <a:effectLst/>
              <a:latin typeface="Verdana" panose="020B0604030504040204" pitchFamily="34" charset="0"/>
              <a:ea typeface="Verdana" panose="020B0604030504040204" pitchFamily="34" charset="0"/>
              <a:cs typeface="+mn-cs"/>
            </a:rPr>
            <a:t>An array of cells</a:t>
          </a:r>
        </a:p>
        <a:p>
          <a:r>
            <a:rPr lang="en-GB" sz="1200" b="1" i="0">
              <a:solidFill>
                <a:schemeClr val="dk1"/>
              </a:solidFill>
              <a:effectLst/>
              <a:latin typeface="Verdana" panose="020B0604030504040204" pitchFamily="34" charset="0"/>
              <a:ea typeface="Verdana" panose="020B0604030504040204" pitchFamily="34" charset="0"/>
              <a:cs typeface="+mn-cs"/>
            </a:rPr>
            <a:t>row_num - </a:t>
          </a:r>
          <a:r>
            <a:rPr lang="en-GB" sz="1200" b="0" i="0">
              <a:solidFill>
                <a:schemeClr val="dk1"/>
              </a:solidFill>
              <a:effectLst/>
              <a:latin typeface="Verdana" panose="020B0604030504040204" pitchFamily="34" charset="0"/>
              <a:ea typeface="Verdana" panose="020B0604030504040204" pitchFamily="34" charset="0"/>
              <a:cs typeface="+mn-cs"/>
            </a:rPr>
            <a:t>The row number of the array. Note: can be omitted in a single-row array.</a:t>
          </a:r>
        </a:p>
        <a:p>
          <a:r>
            <a:rPr lang="en-GB" sz="1200" b="1" i="0">
              <a:solidFill>
                <a:schemeClr val="dk1"/>
              </a:solidFill>
              <a:effectLst/>
              <a:latin typeface="Verdana" panose="020B0604030504040204" pitchFamily="34" charset="0"/>
              <a:ea typeface="Verdana" panose="020B0604030504040204" pitchFamily="34" charset="0"/>
              <a:cs typeface="+mn-cs"/>
            </a:rPr>
            <a:t>column_num -</a:t>
          </a:r>
          <a:r>
            <a:rPr lang="en-GB" sz="1200" b="0" i="0">
              <a:solidFill>
                <a:schemeClr val="dk1"/>
              </a:solidFill>
              <a:effectLst/>
              <a:latin typeface="Verdana" panose="020B0604030504040204" pitchFamily="34" charset="0"/>
              <a:ea typeface="Verdana" panose="020B0604030504040204" pitchFamily="34" charset="0"/>
              <a:cs typeface="+mn-cs"/>
            </a:rPr>
            <a:t> The column number of the array.</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Here is an example where the INDEX Function is used to perform multiplication by looking up the two numbers in a multiplication table.</a:t>
          </a:r>
        </a:p>
      </xdr:txBody>
    </xdr:sp>
    <xdr:clientData/>
  </xdr:twoCellAnchor>
  <xdr:twoCellAnchor>
    <xdr:from>
      <xdr:col>13</xdr:col>
      <xdr:colOff>63500</xdr:colOff>
      <xdr:row>259</xdr:row>
      <xdr:rowOff>31750</xdr:rowOff>
    </xdr:from>
    <xdr:to>
      <xdr:col>21</xdr:col>
      <xdr:colOff>142787</xdr:colOff>
      <xdr:row>277</xdr:row>
      <xdr:rowOff>105834</xdr:rowOff>
    </xdr:to>
    <xdr:pic>
      <xdr:nvPicPr>
        <xdr:cNvPr id="112" name="Picture 111">
          <a:extLst>
            <a:ext uri="{FF2B5EF4-FFF2-40B4-BE49-F238E27FC236}">
              <a16:creationId xmlns:a16="http://schemas.microsoft.com/office/drawing/2014/main" id="{00000000-0008-0000-0400-000070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0435167" y="47445083"/>
          <a:ext cx="7519370" cy="33125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42333</xdr:colOff>
      <xdr:row>278</xdr:row>
      <xdr:rowOff>127000</xdr:rowOff>
    </xdr:from>
    <xdr:to>
      <xdr:col>25</xdr:col>
      <xdr:colOff>810683</xdr:colOff>
      <xdr:row>281</xdr:row>
      <xdr:rowOff>74083</xdr:rowOff>
    </xdr:to>
    <xdr:sp macro="" textlink="">
      <xdr:nvSpPr>
        <xdr:cNvPr id="113" name="TextBox 112">
          <a:extLst>
            <a:ext uri="{FF2B5EF4-FFF2-40B4-BE49-F238E27FC236}">
              <a16:creationId xmlns:a16="http://schemas.microsoft.com/office/drawing/2014/main" id="{00000000-0008-0000-0400-000071000000}"/>
            </a:ext>
          </a:extLst>
        </xdr:cNvPr>
        <xdr:cNvSpPr txBox="1"/>
      </xdr:nvSpPr>
      <xdr:spPr>
        <a:xfrm>
          <a:off x="10414000" y="50958750"/>
          <a:ext cx="10801350" cy="486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Hopefully, you can see how the INDEX and MATCH Functions work together. The MATCH Function returns a position in an array, which can be used as an input to the INDEX Function.</a:t>
          </a:r>
        </a:p>
      </xdr:txBody>
    </xdr:sp>
    <xdr:clientData/>
  </xdr:twoCellAnchor>
  <xdr:twoCellAnchor>
    <xdr:from>
      <xdr:col>13</xdr:col>
      <xdr:colOff>74083</xdr:colOff>
      <xdr:row>282</xdr:row>
      <xdr:rowOff>31750</xdr:rowOff>
    </xdr:from>
    <xdr:to>
      <xdr:col>17</xdr:col>
      <xdr:colOff>328083</xdr:colOff>
      <xdr:row>285</xdr:row>
      <xdr:rowOff>88900</xdr:rowOff>
    </xdr:to>
    <xdr:pic>
      <xdr:nvPicPr>
        <xdr:cNvPr id="114" name="Picture 113" descr="index-function-syntax">
          <a:extLst>
            <a:ext uri="{FF2B5EF4-FFF2-40B4-BE49-F238E27FC236}">
              <a16:creationId xmlns:a16="http://schemas.microsoft.com/office/drawing/2014/main" id="{00000000-0008-0000-0400-000072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0445750" y="51583167"/>
          <a:ext cx="3175000" cy="59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42334</xdr:colOff>
      <xdr:row>285</xdr:row>
      <xdr:rowOff>83736</xdr:rowOff>
    </xdr:from>
    <xdr:to>
      <xdr:col>26</xdr:col>
      <xdr:colOff>1582</xdr:colOff>
      <xdr:row>288</xdr:row>
      <xdr:rowOff>148166</xdr:rowOff>
    </xdr:to>
    <xdr:sp macro="" textlink="">
      <xdr:nvSpPr>
        <xdr:cNvPr id="115" name="TextBox 114">
          <a:extLst>
            <a:ext uri="{FF2B5EF4-FFF2-40B4-BE49-F238E27FC236}">
              <a16:creationId xmlns:a16="http://schemas.microsoft.com/office/drawing/2014/main" id="{00000000-0008-0000-0400-000073000000}"/>
            </a:ext>
          </a:extLst>
        </xdr:cNvPr>
        <xdr:cNvSpPr txBox="1"/>
      </xdr:nvSpPr>
      <xdr:spPr>
        <a:xfrm>
          <a:off x="2889367" y="52774780"/>
          <a:ext cx="11452050" cy="598249"/>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8. Use the INDEX function to calculate the number of HRs for Mike Wright. Note: we already used MATCH Functions to calculate the row and column numbers.</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477798</xdr:colOff>
      <xdr:row>297</xdr:row>
      <xdr:rowOff>172128</xdr:rowOff>
    </xdr:from>
    <xdr:to>
      <xdr:col>14</xdr:col>
      <xdr:colOff>371023</xdr:colOff>
      <xdr:row>301</xdr:row>
      <xdr:rowOff>50483</xdr:rowOff>
    </xdr:to>
    <xdr:grpSp>
      <xdr:nvGrpSpPr>
        <xdr:cNvPr id="116" name="Group 115">
          <a:extLst>
            <a:ext uri="{FF2B5EF4-FFF2-40B4-BE49-F238E27FC236}">
              <a16:creationId xmlns:a16="http://schemas.microsoft.com/office/drawing/2014/main" id="{00000000-0008-0000-0400-000074000000}"/>
            </a:ext>
          </a:extLst>
        </xdr:cNvPr>
        <xdr:cNvGrpSpPr/>
      </xdr:nvGrpSpPr>
      <xdr:grpSpPr>
        <a:xfrm>
          <a:off x="3157358" y="54342513"/>
          <a:ext cx="800368" cy="631981"/>
          <a:chOff x="12095602" y="4842832"/>
          <a:chExt cx="730966" cy="654126"/>
        </a:xfrm>
      </xdr:grpSpPr>
      <xdr:pic macro="[0]!ShowHint">
        <xdr:nvPicPr>
          <xdr:cNvPr id="117" name="Graphic 116" descr="Lightbulb and gear">
            <a:extLst>
              <a:ext uri="{FF2B5EF4-FFF2-40B4-BE49-F238E27FC236}">
                <a16:creationId xmlns:a16="http://schemas.microsoft.com/office/drawing/2014/main" id="{00000000-0008-0000-0400-00007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2214127" y="4842832"/>
            <a:ext cx="478222" cy="459764"/>
          </a:xfrm>
          <a:prstGeom prst="rect">
            <a:avLst/>
          </a:prstGeom>
        </xdr:spPr>
      </xdr:pic>
      <xdr:sp macro="[0]!ShowHint" textlink="">
        <xdr:nvSpPr>
          <xdr:cNvPr id="118" name="TextBox 117">
            <a:extLst>
              <a:ext uri="{FF2B5EF4-FFF2-40B4-BE49-F238E27FC236}">
                <a16:creationId xmlns:a16="http://schemas.microsoft.com/office/drawing/2014/main" id="{00000000-0008-0000-0400-000076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editAs="oneCell">
    <xdr:from>
      <xdr:col>10</xdr:col>
      <xdr:colOff>115701</xdr:colOff>
      <xdr:row>24</xdr:row>
      <xdr:rowOff>42333</xdr:rowOff>
    </xdr:from>
    <xdr:to>
      <xdr:col>10</xdr:col>
      <xdr:colOff>395127</xdr:colOff>
      <xdr:row>25</xdr:row>
      <xdr:rowOff>137816</xdr:rowOff>
    </xdr:to>
    <xdr:pic>
      <xdr:nvPicPr>
        <xdr:cNvPr id="119" name="Picture 118">
          <a:hlinkClick xmlns:r="http://schemas.openxmlformats.org/officeDocument/2006/relationships" r:id="rId24"/>
          <a:extLst>
            <a:ext uri="{FF2B5EF4-FFF2-40B4-BE49-F238E27FC236}">
              <a16:creationId xmlns:a16="http://schemas.microsoft.com/office/drawing/2014/main" id="{00000000-0008-0000-0400-000077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837473B0-CC2E-450A-ABE3-18F120FF3D39}">
              <a1611:picAttrSrcUrl xmlns:a1611="http://schemas.microsoft.com/office/drawing/2016/11/main" r:id="rId26"/>
            </a:ext>
          </a:extLst>
        </a:blip>
        <a:stretch>
          <a:fillRect/>
        </a:stretch>
      </xdr:blipFill>
      <xdr:spPr>
        <a:xfrm>
          <a:off x="8561201" y="4360333"/>
          <a:ext cx="279426" cy="275400"/>
        </a:xfrm>
        <a:prstGeom prst="rect">
          <a:avLst/>
        </a:prstGeom>
      </xdr:spPr>
    </xdr:pic>
    <xdr:clientData/>
  </xdr:twoCellAnchor>
  <xdr:twoCellAnchor editAs="oneCell">
    <xdr:from>
      <xdr:col>10</xdr:col>
      <xdr:colOff>433228</xdr:colOff>
      <xdr:row>24</xdr:row>
      <xdr:rowOff>42333</xdr:rowOff>
    </xdr:from>
    <xdr:to>
      <xdr:col>10</xdr:col>
      <xdr:colOff>708395</xdr:colOff>
      <xdr:row>25</xdr:row>
      <xdr:rowOff>133584</xdr:rowOff>
    </xdr:to>
    <xdr:pic>
      <xdr:nvPicPr>
        <xdr:cNvPr id="120" name="Picture 119">
          <a:hlinkClick xmlns:r="http://schemas.openxmlformats.org/officeDocument/2006/relationships" r:id="rId27"/>
          <a:extLst>
            <a:ext uri="{FF2B5EF4-FFF2-40B4-BE49-F238E27FC236}">
              <a16:creationId xmlns:a16="http://schemas.microsoft.com/office/drawing/2014/main" id="{00000000-0008-0000-0400-000078000000}"/>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 uri="{837473B0-CC2E-450A-ABE3-18F120FF3D39}">
              <a1611:picAttrSrcUrl xmlns:a1611="http://schemas.microsoft.com/office/drawing/2016/11/main" r:id="rId29"/>
            </a:ext>
          </a:extLst>
        </a:blip>
        <a:stretch>
          <a:fillRect/>
        </a:stretch>
      </xdr:blipFill>
      <xdr:spPr>
        <a:xfrm>
          <a:off x="8878728" y="4360333"/>
          <a:ext cx="275167" cy="271168"/>
        </a:xfrm>
        <a:prstGeom prst="rect">
          <a:avLst/>
        </a:prstGeom>
      </xdr:spPr>
    </xdr:pic>
    <xdr:clientData/>
  </xdr:twoCellAnchor>
  <xdr:twoCellAnchor editAs="oneCell">
    <xdr:from>
      <xdr:col>10</xdr:col>
      <xdr:colOff>756935</xdr:colOff>
      <xdr:row>24</xdr:row>
      <xdr:rowOff>53902</xdr:rowOff>
    </xdr:from>
    <xdr:to>
      <xdr:col>11</xdr:col>
      <xdr:colOff>101136</xdr:colOff>
      <xdr:row>25</xdr:row>
      <xdr:rowOff>133997</xdr:rowOff>
    </xdr:to>
    <xdr:pic>
      <xdr:nvPicPr>
        <xdr:cNvPr id="121" name="Picture 120" descr="LinkedIn: Jobs, Business News &amp; Social Networking – Aplikácie v ...">
          <a:hlinkClick xmlns:r="http://schemas.openxmlformats.org/officeDocument/2006/relationships" r:id="rId30"/>
          <a:extLst>
            <a:ext uri="{FF2B5EF4-FFF2-40B4-BE49-F238E27FC236}">
              <a16:creationId xmlns:a16="http://schemas.microsoft.com/office/drawing/2014/main" id="{00000000-0008-0000-0400-000079000000}"/>
            </a:ext>
          </a:extLst>
        </xdr:cNvPr>
        <xdr:cNvPicPr>
          <a:picLocks noChangeAspect="1" noChangeArrowheads="1"/>
        </xdr:cNvPicPr>
      </xdr:nvPicPr>
      <xdr:blipFill>
        <a:blip xmlns:r="http://schemas.openxmlformats.org/officeDocument/2006/relationships" r:embed="rId31" cstate="print">
          <a:extLst>
            <a:ext uri="{28A0092B-C50C-407E-A947-70E740481C1C}">
              <a14:useLocalDpi xmlns:a14="http://schemas.microsoft.com/office/drawing/2010/main" val="0"/>
            </a:ext>
          </a:extLst>
        </a:blip>
        <a:srcRect/>
        <a:stretch>
          <a:fillRect/>
        </a:stretch>
      </xdr:blipFill>
      <xdr:spPr bwMode="auto">
        <a:xfrm>
          <a:off x="9202435" y="4371902"/>
          <a:ext cx="264951" cy="2600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228600</xdr:colOff>
          <xdr:row>26</xdr:row>
          <xdr:rowOff>107950</xdr:rowOff>
        </xdr:from>
        <xdr:to>
          <xdr:col>11</xdr:col>
          <xdr:colOff>723900</xdr:colOff>
          <xdr:row>28</xdr:row>
          <xdr:rowOff>107950</xdr:rowOff>
        </xdr:to>
        <xdr:sp macro="" textlink="">
          <xdr:nvSpPr>
            <xdr:cNvPr id="14345" name="Button 9" hidden="1">
              <a:extLst>
                <a:ext uri="{63B3BB69-23CF-44E3-9099-C40C66FF867C}">
                  <a14:compatExt spid="_x0000_s14345"/>
                </a:ext>
                <a:ext uri="{FF2B5EF4-FFF2-40B4-BE49-F238E27FC236}">
                  <a16:creationId xmlns:a16="http://schemas.microsoft.com/office/drawing/2014/main" id="{00000000-0008-0000-0400-0000093800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en-IN" sz="1400" b="1" i="0" u="none" strike="noStrike" baseline="0">
                  <a:solidFill>
                    <a:srgbClr val="000000"/>
                  </a:solidFill>
                  <a:latin typeface="Verdana"/>
                  <a:ea typeface="Verdana"/>
                </a:rPr>
                <a:t>RESET CHAPTER 04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29</xdr:row>
          <xdr:rowOff>88900</xdr:rowOff>
        </xdr:from>
        <xdr:to>
          <xdr:col>11</xdr:col>
          <xdr:colOff>723900</xdr:colOff>
          <xdr:row>31</xdr:row>
          <xdr:rowOff>76200</xdr:rowOff>
        </xdr:to>
        <xdr:sp macro="" textlink="">
          <xdr:nvSpPr>
            <xdr:cNvPr id="14346" name="Button 10" hidden="1">
              <a:extLst>
                <a:ext uri="{63B3BB69-23CF-44E3-9099-C40C66FF867C}">
                  <a14:compatExt spid="_x0000_s14346"/>
                </a:ext>
                <a:ext uri="{FF2B5EF4-FFF2-40B4-BE49-F238E27FC236}">
                  <a16:creationId xmlns:a16="http://schemas.microsoft.com/office/drawing/2014/main" id="{00000000-0008-0000-0400-00000A3800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en-IN" sz="1400" b="1" i="0" u="none" strike="noStrike" baseline="0">
                  <a:solidFill>
                    <a:srgbClr val="000000"/>
                  </a:solidFill>
                  <a:latin typeface="Verdana"/>
                  <a:ea typeface="Verdana"/>
                </a:rPr>
                <a:t>SHOW ALL ANSWERS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11</xdr:col>
      <xdr:colOff>116417</xdr:colOff>
      <xdr:row>15</xdr:row>
      <xdr:rowOff>42333</xdr:rowOff>
    </xdr:from>
    <xdr:to>
      <xdr:col>12</xdr:col>
      <xdr:colOff>4496</xdr:colOff>
      <xdr:row>16</xdr:row>
      <xdr:rowOff>148124</xdr:rowOff>
    </xdr:to>
    <xdr:sp macro="" textlink="G18">
      <xdr:nvSpPr>
        <xdr:cNvPr id="29" name="Rectangle 28">
          <a:extLst>
            <a:ext uri="{FF2B5EF4-FFF2-40B4-BE49-F238E27FC236}">
              <a16:creationId xmlns:a16="http://schemas.microsoft.com/office/drawing/2014/main" id="{00000000-0008-0000-0500-00001D000000}"/>
            </a:ext>
          </a:extLst>
        </xdr:cNvPr>
        <xdr:cNvSpPr/>
      </xdr:nvSpPr>
      <xdr:spPr>
        <a:xfrm>
          <a:off x="9482667" y="2741083"/>
          <a:ext cx="808829" cy="2857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8582139-D998-497B-A186-EEDA74E5AEDE}" type="TxLink">
            <a:rPr lang="en-US" sz="1100" b="1" i="0" u="none" strike="noStrike">
              <a:solidFill>
                <a:srgbClr val="000000"/>
              </a:solidFill>
              <a:latin typeface="Verdana"/>
              <a:ea typeface="Verdana"/>
            </a:rPr>
            <a:pPr algn="ctr"/>
            <a:t>13/13</a:t>
          </a:fld>
          <a:endParaRPr lang="en-US" sz="1100" b="1"/>
        </a:p>
      </xdr:txBody>
    </xdr:sp>
    <xdr:clientData/>
  </xdr:twoCellAnchor>
  <xdr:twoCellAnchor editAs="oneCell">
    <xdr:from>
      <xdr:col>10</xdr:col>
      <xdr:colOff>258062</xdr:colOff>
      <xdr:row>0</xdr:row>
      <xdr:rowOff>80852</xdr:rowOff>
    </xdr:from>
    <xdr:to>
      <xdr:col>12</xdr:col>
      <xdr:colOff>12707</xdr:colOff>
      <xdr:row>3</xdr:row>
      <xdr:rowOff>166577</xdr:rowOff>
    </xdr:to>
    <xdr:pic>
      <xdr:nvPicPr>
        <xdr:cNvPr id="2" name="Picture 1" descr="AutomateExcel Logo">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96262" y="80852"/>
          <a:ext cx="1598262" cy="628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0</xdr:colOff>
      <xdr:row>4</xdr:row>
      <xdr:rowOff>179915</xdr:rowOff>
    </xdr:from>
    <xdr:to>
      <xdr:col>11</xdr:col>
      <xdr:colOff>901700</xdr:colOff>
      <xdr:row>7</xdr:row>
      <xdr:rowOff>15284</xdr:rowOff>
    </xdr:to>
    <xdr:grpSp>
      <xdr:nvGrpSpPr>
        <xdr:cNvPr id="30" name="Group 29">
          <a:hlinkClick xmlns:r="http://schemas.openxmlformats.org/officeDocument/2006/relationships" r:id="rId3"/>
          <a:extLst>
            <a:ext uri="{FF2B5EF4-FFF2-40B4-BE49-F238E27FC236}">
              <a16:creationId xmlns:a16="http://schemas.microsoft.com/office/drawing/2014/main" id="{00000000-0008-0000-0500-00001E000000}"/>
            </a:ext>
          </a:extLst>
        </xdr:cNvPr>
        <xdr:cNvGrpSpPr/>
      </xdr:nvGrpSpPr>
      <xdr:grpSpPr>
        <a:xfrm>
          <a:off x="0" y="877717"/>
          <a:ext cx="2594149" cy="358721"/>
          <a:chOff x="0" y="895350"/>
          <a:chExt cx="2409825" cy="381000"/>
        </a:xfrm>
      </xdr:grpSpPr>
      <xdr:pic>
        <xdr:nvPicPr>
          <xdr:cNvPr id="31" name="Graphic 30" descr="Home">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0" y="895350"/>
            <a:ext cx="381000" cy="381000"/>
          </a:xfrm>
          <a:prstGeom prst="rect">
            <a:avLst/>
          </a:prstGeom>
        </xdr:spPr>
      </xdr:pic>
      <xdr:sp macro="" textlink="">
        <xdr:nvSpPr>
          <xdr:cNvPr id="32" name="TextBox 31">
            <a:extLst>
              <a:ext uri="{FF2B5EF4-FFF2-40B4-BE49-F238E27FC236}">
                <a16:creationId xmlns:a16="http://schemas.microsoft.com/office/drawing/2014/main" id="{00000000-0008-0000-0500-000020000000}"/>
              </a:ext>
            </a:extLst>
          </xdr:cNvPr>
          <xdr:cNvSpPr txBox="1"/>
        </xdr:nvSpPr>
        <xdr:spPr>
          <a:xfrm>
            <a:off x="323849" y="962025"/>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Home</a:t>
            </a:r>
          </a:p>
        </xdr:txBody>
      </xdr:sp>
    </xdr:grpSp>
    <xdr:clientData/>
  </xdr:twoCellAnchor>
  <xdr:twoCellAnchor>
    <xdr:from>
      <xdr:col>9</xdr:col>
      <xdr:colOff>0</xdr:colOff>
      <xdr:row>7</xdr:row>
      <xdr:rowOff>34334</xdr:rowOff>
    </xdr:from>
    <xdr:to>
      <xdr:col>11</xdr:col>
      <xdr:colOff>901700</xdr:colOff>
      <xdr:row>9</xdr:row>
      <xdr:rowOff>15284</xdr:rowOff>
    </xdr:to>
    <xdr:grpSp>
      <xdr:nvGrpSpPr>
        <xdr:cNvPr id="33" name="Group 32">
          <a:hlinkClick xmlns:r="http://schemas.openxmlformats.org/officeDocument/2006/relationships" r:id="rId6"/>
          <a:extLst>
            <a:ext uri="{FF2B5EF4-FFF2-40B4-BE49-F238E27FC236}">
              <a16:creationId xmlns:a16="http://schemas.microsoft.com/office/drawing/2014/main" id="{00000000-0008-0000-0500-000021000000}"/>
            </a:ext>
          </a:extLst>
        </xdr:cNvPr>
        <xdr:cNvGrpSpPr/>
      </xdr:nvGrpSpPr>
      <xdr:grpSpPr>
        <a:xfrm>
          <a:off x="0" y="1255488"/>
          <a:ext cx="2594149" cy="329851"/>
          <a:chOff x="19050" y="1285875"/>
          <a:chExt cx="2381250" cy="342900"/>
        </a:xfrm>
      </xdr:grpSpPr>
      <xdr:pic>
        <xdr:nvPicPr>
          <xdr:cNvPr id="34" name="Graphic 33" descr="Play">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35" name="TextBox 34">
            <a:extLst>
              <a:ext uri="{FF2B5EF4-FFF2-40B4-BE49-F238E27FC236}">
                <a16:creationId xmlns:a16="http://schemas.microsoft.com/office/drawing/2014/main" id="{00000000-0008-0000-0500-000023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Intro to </a:t>
            </a:r>
            <a:r>
              <a:rPr lang="en-US" sz="1050">
                <a:solidFill>
                  <a:schemeClr val="bg1"/>
                </a:solidFill>
                <a:latin typeface="Verdana" panose="020B0604030504040204" pitchFamily="34" charset="0"/>
                <a:ea typeface="Verdana" panose="020B0604030504040204" pitchFamily="34" charset="0"/>
              </a:rPr>
              <a:t>Formulas </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9</xdr:col>
      <xdr:colOff>0</xdr:colOff>
      <xdr:row>9</xdr:row>
      <xdr:rowOff>34334</xdr:rowOff>
    </xdr:from>
    <xdr:to>
      <xdr:col>11</xdr:col>
      <xdr:colOff>901700</xdr:colOff>
      <xdr:row>11</xdr:row>
      <xdr:rowOff>15284</xdr:rowOff>
    </xdr:to>
    <xdr:grpSp>
      <xdr:nvGrpSpPr>
        <xdr:cNvPr id="36" name="Group 35">
          <a:hlinkClick xmlns:r="http://schemas.openxmlformats.org/officeDocument/2006/relationships" r:id="rId9"/>
          <a:extLst>
            <a:ext uri="{FF2B5EF4-FFF2-40B4-BE49-F238E27FC236}">
              <a16:creationId xmlns:a16="http://schemas.microsoft.com/office/drawing/2014/main" id="{00000000-0008-0000-0500-000024000000}"/>
            </a:ext>
          </a:extLst>
        </xdr:cNvPr>
        <xdr:cNvGrpSpPr/>
      </xdr:nvGrpSpPr>
      <xdr:grpSpPr>
        <a:xfrm>
          <a:off x="0" y="1604389"/>
          <a:ext cx="2594149" cy="329851"/>
          <a:chOff x="19050" y="1285875"/>
          <a:chExt cx="2347829" cy="342900"/>
        </a:xfrm>
      </xdr:grpSpPr>
      <xdr:pic>
        <xdr:nvPicPr>
          <xdr:cNvPr id="37" name="Graphic 36" descr="Play">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00789" cy="342900"/>
          </a:xfrm>
          <a:prstGeom prst="rect">
            <a:avLst/>
          </a:prstGeom>
        </xdr:spPr>
      </xdr:pic>
      <xdr:sp macro="" textlink="">
        <xdr:nvSpPr>
          <xdr:cNvPr id="38" name="TextBox 37">
            <a:extLst>
              <a:ext uri="{FF2B5EF4-FFF2-40B4-BE49-F238E27FC236}">
                <a16:creationId xmlns:a16="http://schemas.microsoft.com/office/drawing/2014/main" id="{00000000-0008-0000-0500-000026000000}"/>
              </a:ext>
            </a:extLst>
          </xdr:cNvPr>
          <xdr:cNvSpPr txBox="1"/>
        </xdr:nvSpPr>
        <xdr:spPr>
          <a:xfrm>
            <a:off x="280903"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latin typeface="Verdana" panose="020B0604030504040204" pitchFamily="34" charset="0"/>
                <a:ea typeface="Verdana" panose="020B0604030504040204" pitchFamily="34" charset="0"/>
              </a:rPr>
              <a:t>Logical Functions &amp; Comparison</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9</xdr:col>
      <xdr:colOff>0</xdr:colOff>
      <xdr:row>11</xdr:row>
      <xdr:rowOff>34334</xdr:rowOff>
    </xdr:from>
    <xdr:to>
      <xdr:col>11</xdr:col>
      <xdr:colOff>901700</xdr:colOff>
      <xdr:row>13</xdr:row>
      <xdr:rowOff>15284</xdr:rowOff>
    </xdr:to>
    <xdr:grpSp>
      <xdr:nvGrpSpPr>
        <xdr:cNvPr id="39" name="Group 38">
          <a:hlinkClick xmlns:r="http://schemas.openxmlformats.org/officeDocument/2006/relationships" r:id="rId10"/>
          <a:extLst>
            <a:ext uri="{FF2B5EF4-FFF2-40B4-BE49-F238E27FC236}">
              <a16:creationId xmlns:a16="http://schemas.microsoft.com/office/drawing/2014/main" id="{00000000-0008-0000-0500-000027000000}"/>
            </a:ext>
          </a:extLst>
        </xdr:cNvPr>
        <xdr:cNvGrpSpPr/>
      </xdr:nvGrpSpPr>
      <xdr:grpSpPr>
        <a:xfrm>
          <a:off x="0" y="1953290"/>
          <a:ext cx="2594149" cy="329851"/>
          <a:chOff x="19050" y="1285875"/>
          <a:chExt cx="2381250" cy="342900"/>
        </a:xfrm>
      </xdr:grpSpPr>
      <xdr:pic>
        <xdr:nvPicPr>
          <xdr:cNvPr id="40" name="Graphic 39" descr="Play">
            <a:extLst>
              <a:ext uri="{FF2B5EF4-FFF2-40B4-BE49-F238E27FC236}">
                <a16:creationId xmlns:a16="http://schemas.microsoft.com/office/drawing/2014/main" id="{00000000-0008-0000-0500-00002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41" name="TextBox 40">
            <a:extLst>
              <a:ext uri="{FF2B5EF4-FFF2-40B4-BE49-F238E27FC236}">
                <a16:creationId xmlns:a16="http://schemas.microsoft.com/office/drawing/2014/main" id="{00000000-0008-0000-0500-000029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latin typeface="Verdana" panose="020B0604030504040204" pitchFamily="34" charset="0"/>
                <a:ea typeface="Verdana" panose="020B0604030504040204" pitchFamily="34" charset="0"/>
              </a:rPr>
              <a:t>Statistical Functions </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9</xdr:col>
      <xdr:colOff>0</xdr:colOff>
      <xdr:row>13</xdr:row>
      <xdr:rowOff>34334</xdr:rowOff>
    </xdr:from>
    <xdr:to>
      <xdr:col>11</xdr:col>
      <xdr:colOff>901700</xdr:colOff>
      <xdr:row>15</xdr:row>
      <xdr:rowOff>15284</xdr:rowOff>
    </xdr:to>
    <xdr:grpSp>
      <xdr:nvGrpSpPr>
        <xdr:cNvPr id="42" name="Group 41">
          <a:hlinkClick xmlns:r="http://schemas.openxmlformats.org/officeDocument/2006/relationships" r:id="rId11"/>
          <a:extLst>
            <a:ext uri="{FF2B5EF4-FFF2-40B4-BE49-F238E27FC236}">
              <a16:creationId xmlns:a16="http://schemas.microsoft.com/office/drawing/2014/main" id="{00000000-0008-0000-0500-00002A000000}"/>
            </a:ext>
          </a:extLst>
        </xdr:cNvPr>
        <xdr:cNvGrpSpPr/>
      </xdr:nvGrpSpPr>
      <xdr:grpSpPr>
        <a:xfrm>
          <a:off x="0" y="2302191"/>
          <a:ext cx="2594149" cy="329851"/>
          <a:chOff x="19050" y="1285875"/>
          <a:chExt cx="2381250" cy="342900"/>
        </a:xfrm>
      </xdr:grpSpPr>
      <xdr:pic>
        <xdr:nvPicPr>
          <xdr:cNvPr id="43" name="Graphic 42" descr="Play">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44" name="TextBox 43">
            <a:extLst>
              <a:ext uri="{FF2B5EF4-FFF2-40B4-BE49-F238E27FC236}">
                <a16:creationId xmlns:a16="http://schemas.microsoft.com/office/drawing/2014/main" id="{00000000-0008-0000-0500-00002C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Lookup Functions</a:t>
            </a:r>
          </a:p>
        </xdr:txBody>
      </xdr:sp>
    </xdr:grpSp>
    <xdr:clientData/>
  </xdr:twoCellAnchor>
  <xdr:twoCellAnchor>
    <xdr:from>
      <xdr:col>8</xdr:col>
      <xdr:colOff>836082</xdr:colOff>
      <xdr:row>15</xdr:row>
      <xdr:rowOff>34334</xdr:rowOff>
    </xdr:from>
    <xdr:to>
      <xdr:col>11</xdr:col>
      <xdr:colOff>901699</xdr:colOff>
      <xdr:row>17</xdr:row>
      <xdr:rowOff>15284</xdr:rowOff>
    </xdr:to>
    <xdr:grpSp>
      <xdr:nvGrpSpPr>
        <xdr:cNvPr id="45" name="Group 44">
          <a:hlinkClick xmlns:r="http://schemas.openxmlformats.org/officeDocument/2006/relationships" r:id="rId12"/>
          <a:extLst>
            <a:ext uri="{FF2B5EF4-FFF2-40B4-BE49-F238E27FC236}">
              <a16:creationId xmlns:a16="http://schemas.microsoft.com/office/drawing/2014/main" id="{00000000-0008-0000-0500-00002D000000}"/>
            </a:ext>
          </a:extLst>
        </xdr:cNvPr>
        <xdr:cNvGrpSpPr/>
      </xdr:nvGrpSpPr>
      <xdr:grpSpPr>
        <a:xfrm>
          <a:off x="0" y="2651092"/>
          <a:ext cx="2594148" cy="329851"/>
          <a:chOff x="19050" y="1285875"/>
          <a:chExt cx="2381250" cy="342900"/>
        </a:xfrm>
      </xdr:grpSpPr>
      <xdr:pic>
        <xdr:nvPicPr>
          <xdr:cNvPr id="46" name="Graphic 45" descr="Play">
            <a:extLst>
              <a:ext uri="{FF2B5EF4-FFF2-40B4-BE49-F238E27FC236}">
                <a16:creationId xmlns:a16="http://schemas.microsoft.com/office/drawing/2014/main" id="{00000000-0008-0000-0500-00002E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47" name="TextBox 46">
            <a:extLst>
              <a:ext uri="{FF2B5EF4-FFF2-40B4-BE49-F238E27FC236}">
                <a16:creationId xmlns:a16="http://schemas.microsoft.com/office/drawing/2014/main" id="{00000000-0008-0000-0500-00002F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ysClr val="windowText" lastClr="000000"/>
                </a:solidFill>
                <a:latin typeface="Verdana" panose="020B0604030504040204" pitchFamily="34" charset="0"/>
                <a:ea typeface="Verdana" panose="020B0604030504040204" pitchFamily="34" charset="0"/>
              </a:rPr>
              <a:t>Text</a:t>
            </a:r>
            <a:r>
              <a:rPr lang="en-GB" sz="1050" baseline="0">
                <a:solidFill>
                  <a:sysClr val="windowText" lastClr="000000"/>
                </a:solidFill>
                <a:latin typeface="Verdana" panose="020B0604030504040204" pitchFamily="34" charset="0"/>
                <a:ea typeface="Verdana" panose="020B0604030504040204" pitchFamily="34" charset="0"/>
              </a:rPr>
              <a:t> Functions</a:t>
            </a:r>
            <a:r>
              <a:rPr lang="en-US" sz="1050">
                <a:solidFill>
                  <a:sysClr val="windowText" lastClr="000000"/>
                </a:solidFill>
                <a:latin typeface="Verdana" panose="020B0604030504040204" pitchFamily="34" charset="0"/>
                <a:ea typeface="Verdana" panose="020B0604030504040204" pitchFamily="34" charset="0"/>
              </a:rPr>
              <a:t> </a:t>
            </a:r>
            <a:endParaRPr lang="en-GB" sz="1050">
              <a:solidFill>
                <a:sysClr val="windowText" lastClr="000000"/>
              </a:solidFill>
              <a:latin typeface="Verdana" panose="020B0604030504040204" pitchFamily="34" charset="0"/>
              <a:ea typeface="Verdana" panose="020B0604030504040204" pitchFamily="34" charset="0"/>
            </a:endParaRPr>
          </a:p>
        </xdr:txBody>
      </xdr:sp>
    </xdr:grpSp>
    <xdr:clientData/>
  </xdr:twoCellAnchor>
  <xdr:twoCellAnchor>
    <xdr:from>
      <xdr:col>9</xdr:col>
      <xdr:colOff>0</xdr:colOff>
      <xdr:row>17</xdr:row>
      <xdr:rowOff>34334</xdr:rowOff>
    </xdr:from>
    <xdr:to>
      <xdr:col>11</xdr:col>
      <xdr:colOff>901700</xdr:colOff>
      <xdr:row>19</xdr:row>
      <xdr:rowOff>15284</xdr:rowOff>
    </xdr:to>
    <xdr:grpSp>
      <xdr:nvGrpSpPr>
        <xdr:cNvPr id="48" name="Group 47">
          <a:hlinkClick xmlns:r="http://schemas.openxmlformats.org/officeDocument/2006/relationships" r:id="rId13"/>
          <a:extLst>
            <a:ext uri="{FF2B5EF4-FFF2-40B4-BE49-F238E27FC236}">
              <a16:creationId xmlns:a16="http://schemas.microsoft.com/office/drawing/2014/main" id="{00000000-0008-0000-0500-000030000000}"/>
            </a:ext>
          </a:extLst>
        </xdr:cNvPr>
        <xdr:cNvGrpSpPr/>
      </xdr:nvGrpSpPr>
      <xdr:grpSpPr>
        <a:xfrm>
          <a:off x="0" y="2999993"/>
          <a:ext cx="2594149" cy="329851"/>
          <a:chOff x="19050" y="1285875"/>
          <a:chExt cx="2381250" cy="342900"/>
        </a:xfrm>
      </xdr:grpSpPr>
      <xdr:pic>
        <xdr:nvPicPr>
          <xdr:cNvPr id="49" name="Graphic 48" descr="Play">
            <a:extLst>
              <a:ext uri="{FF2B5EF4-FFF2-40B4-BE49-F238E27FC236}">
                <a16:creationId xmlns:a16="http://schemas.microsoft.com/office/drawing/2014/main" id="{00000000-0008-0000-0500-00003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50" name="TextBox 49">
            <a:extLst>
              <a:ext uri="{FF2B5EF4-FFF2-40B4-BE49-F238E27FC236}">
                <a16:creationId xmlns:a16="http://schemas.microsoft.com/office/drawing/2014/main" id="{00000000-0008-0000-0500-000032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latin typeface="Verdana" panose="020B0604030504040204" pitchFamily="34" charset="0"/>
                <a:ea typeface="Verdana" panose="020B0604030504040204" pitchFamily="34" charset="0"/>
              </a:rPr>
              <a:t>Date Functions</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13</xdr:col>
      <xdr:colOff>0</xdr:colOff>
      <xdr:row>6</xdr:row>
      <xdr:rowOff>42335</xdr:rowOff>
    </xdr:from>
    <xdr:to>
      <xdr:col>25</xdr:col>
      <xdr:colOff>783167</xdr:colOff>
      <xdr:row>10</xdr:row>
      <xdr:rowOff>21168</xdr:rowOff>
    </xdr:to>
    <xdr:sp macro="" textlink="">
      <xdr:nvSpPr>
        <xdr:cNvPr id="54" name="TextBox 53">
          <a:extLst>
            <a:ext uri="{FF2B5EF4-FFF2-40B4-BE49-F238E27FC236}">
              <a16:creationId xmlns:a16="http://schemas.microsoft.com/office/drawing/2014/main" id="{00000000-0008-0000-0500-000036000000}"/>
            </a:ext>
          </a:extLst>
        </xdr:cNvPr>
        <xdr:cNvSpPr txBox="1"/>
      </xdr:nvSpPr>
      <xdr:spPr>
        <a:xfrm>
          <a:off x="8985250" y="1121835"/>
          <a:ext cx="10562167" cy="698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Excel's text functions give you the ability to manipulate text. You can merge strings, truncate strings, or search for specific text within a cell, replacing it if desired. There are also many tools available to "clean" the text by setting the proper case or removing  erroneous spaces.</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95250</xdr:colOff>
      <xdr:row>12</xdr:row>
      <xdr:rowOff>84667</xdr:rowOff>
    </xdr:from>
    <xdr:to>
      <xdr:col>16</xdr:col>
      <xdr:colOff>539750</xdr:colOff>
      <xdr:row>14</xdr:row>
      <xdr:rowOff>16984</xdr:rowOff>
    </xdr:to>
    <xdr:sp macro="" textlink="">
      <xdr:nvSpPr>
        <xdr:cNvPr id="55" name="TextBox 54">
          <a:extLst>
            <a:ext uri="{FF2B5EF4-FFF2-40B4-BE49-F238E27FC236}">
              <a16:creationId xmlns:a16="http://schemas.microsoft.com/office/drawing/2014/main" id="{00000000-0008-0000-0500-000037000000}"/>
            </a:ext>
          </a:extLst>
        </xdr:cNvPr>
        <xdr:cNvSpPr txBox="1"/>
      </xdr:nvSpPr>
      <xdr:spPr>
        <a:xfrm>
          <a:off x="10466917" y="2243667"/>
          <a:ext cx="2582333" cy="292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Text Formula Basics</a:t>
          </a:r>
        </a:p>
      </xdr:txBody>
    </xdr:sp>
    <xdr:clientData/>
  </xdr:twoCellAnchor>
  <xdr:twoCellAnchor>
    <xdr:from>
      <xdr:col>13</xdr:col>
      <xdr:colOff>57150</xdr:colOff>
      <xdr:row>16</xdr:row>
      <xdr:rowOff>46569</xdr:rowOff>
    </xdr:from>
    <xdr:to>
      <xdr:col>26</xdr:col>
      <xdr:colOff>4234</xdr:colOff>
      <xdr:row>18</xdr:row>
      <xdr:rowOff>21167</xdr:rowOff>
    </xdr:to>
    <xdr:sp macro="" textlink="">
      <xdr:nvSpPr>
        <xdr:cNvPr id="56" name="TextBox 55">
          <a:extLst>
            <a:ext uri="{FF2B5EF4-FFF2-40B4-BE49-F238E27FC236}">
              <a16:creationId xmlns:a16="http://schemas.microsoft.com/office/drawing/2014/main" id="{00000000-0008-0000-0500-000038000000}"/>
            </a:ext>
          </a:extLst>
        </xdr:cNvPr>
        <xdr:cNvSpPr txBox="1"/>
      </xdr:nvSpPr>
      <xdr:spPr>
        <a:xfrm>
          <a:off x="10428817" y="2925236"/>
          <a:ext cx="10445750" cy="3344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If you have made it this far, you know that any time you use text in a formula, you must surround the text with quotations.</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31749</xdr:colOff>
      <xdr:row>19</xdr:row>
      <xdr:rowOff>95248</xdr:rowOff>
    </xdr:from>
    <xdr:to>
      <xdr:col>25</xdr:col>
      <xdr:colOff>793326</xdr:colOff>
      <xdr:row>20</xdr:row>
      <xdr:rowOff>155392</xdr:rowOff>
    </xdr:to>
    <xdr:sp macro="" textlink="">
      <xdr:nvSpPr>
        <xdr:cNvPr id="57" name="TextBox 56">
          <a:extLst>
            <a:ext uri="{FF2B5EF4-FFF2-40B4-BE49-F238E27FC236}">
              <a16:creationId xmlns:a16="http://schemas.microsoft.com/office/drawing/2014/main" id="{00000000-0008-0000-0500-000039000000}"/>
            </a:ext>
          </a:extLst>
        </xdr:cNvPr>
        <xdr:cNvSpPr txBox="1"/>
      </xdr:nvSpPr>
      <xdr:spPr>
        <a:xfrm>
          <a:off x="10403416" y="3513665"/>
          <a:ext cx="10424160" cy="240060"/>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1. Create a formula that outputs “text”</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30</xdr:row>
      <xdr:rowOff>23961</xdr:rowOff>
    </xdr:from>
    <xdr:to>
      <xdr:col>14</xdr:col>
      <xdr:colOff>476856</xdr:colOff>
      <xdr:row>33</xdr:row>
      <xdr:rowOff>92816</xdr:rowOff>
    </xdr:to>
    <xdr:grpSp>
      <xdr:nvGrpSpPr>
        <xdr:cNvPr id="58" name="Group 57">
          <a:extLst>
            <a:ext uri="{FF2B5EF4-FFF2-40B4-BE49-F238E27FC236}">
              <a16:creationId xmlns:a16="http://schemas.microsoft.com/office/drawing/2014/main" id="{00000000-0008-0000-0500-00003A000000}"/>
            </a:ext>
          </a:extLst>
        </xdr:cNvPr>
        <xdr:cNvGrpSpPr/>
      </xdr:nvGrpSpPr>
      <xdr:grpSpPr>
        <a:xfrm>
          <a:off x="3263191" y="5355170"/>
          <a:ext cx="674764" cy="634075"/>
          <a:chOff x="12095602" y="4842832"/>
          <a:chExt cx="730966" cy="654126"/>
        </a:xfrm>
      </xdr:grpSpPr>
      <xdr:pic macro="[0]!ShowHint">
        <xdr:nvPicPr>
          <xdr:cNvPr id="59" name="Graphic 58" descr="Lightbulb and gear">
            <a:extLst>
              <a:ext uri="{FF2B5EF4-FFF2-40B4-BE49-F238E27FC236}">
                <a16:creationId xmlns:a16="http://schemas.microsoft.com/office/drawing/2014/main" id="{00000000-0008-0000-0500-00003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2214127" y="4842832"/>
            <a:ext cx="478222" cy="459764"/>
          </a:xfrm>
          <a:prstGeom prst="rect">
            <a:avLst/>
          </a:prstGeom>
        </xdr:spPr>
      </xdr:pic>
      <xdr:sp macro="[0]!ShowHint" textlink="">
        <xdr:nvSpPr>
          <xdr:cNvPr id="60" name="TextBox 59">
            <a:extLst>
              <a:ext uri="{FF2B5EF4-FFF2-40B4-BE49-F238E27FC236}">
                <a16:creationId xmlns:a16="http://schemas.microsoft.com/office/drawing/2014/main" id="{00000000-0008-0000-0500-00003C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31750</xdr:colOff>
      <xdr:row>35</xdr:row>
      <xdr:rowOff>63500</xdr:rowOff>
    </xdr:from>
    <xdr:to>
      <xdr:col>25</xdr:col>
      <xdr:colOff>814917</xdr:colOff>
      <xdr:row>37</xdr:row>
      <xdr:rowOff>38098</xdr:rowOff>
    </xdr:to>
    <xdr:sp macro="" textlink="">
      <xdr:nvSpPr>
        <xdr:cNvPr id="61" name="TextBox 60">
          <a:extLst>
            <a:ext uri="{FF2B5EF4-FFF2-40B4-BE49-F238E27FC236}">
              <a16:creationId xmlns:a16="http://schemas.microsoft.com/office/drawing/2014/main" id="{00000000-0008-0000-0500-00003D000000}"/>
            </a:ext>
          </a:extLst>
        </xdr:cNvPr>
        <xdr:cNvSpPr txBox="1"/>
      </xdr:nvSpPr>
      <xdr:spPr>
        <a:xfrm>
          <a:off x="10403417" y="6477000"/>
          <a:ext cx="10445750" cy="3344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ampersand (&amp;) allows you to merge separate strings of text.</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52917</xdr:colOff>
      <xdr:row>38</xdr:row>
      <xdr:rowOff>52917</xdr:rowOff>
    </xdr:from>
    <xdr:to>
      <xdr:col>25</xdr:col>
      <xdr:colOff>814494</xdr:colOff>
      <xdr:row>39</xdr:row>
      <xdr:rowOff>113060</xdr:rowOff>
    </xdr:to>
    <xdr:sp macro="" textlink="">
      <xdr:nvSpPr>
        <xdr:cNvPr id="62" name="TextBox 61">
          <a:extLst>
            <a:ext uri="{FF2B5EF4-FFF2-40B4-BE49-F238E27FC236}">
              <a16:creationId xmlns:a16="http://schemas.microsoft.com/office/drawing/2014/main" id="{00000000-0008-0000-0500-00003E000000}"/>
            </a:ext>
          </a:extLst>
        </xdr:cNvPr>
        <xdr:cNvSpPr txBox="1"/>
      </xdr:nvSpPr>
      <xdr:spPr>
        <a:xfrm>
          <a:off x="10424584" y="7006167"/>
          <a:ext cx="10424160" cy="240060"/>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2. Combine these two strings of text “te” and “xt”</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49</xdr:row>
      <xdr:rowOff>23961</xdr:rowOff>
    </xdr:from>
    <xdr:to>
      <xdr:col>14</xdr:col>
      <xdr:colOff>476856</xdr:colOff>
      <xdr:row>52</xdr:row>
      <xdr:rowOff>92816</xdr:rowOff>
    </xdr:to>
    <xdr:grpSp>
      <xdr:nvGrpSpPr>
        <xdr:cNvPr id="63" name="Group 62">
          <a:extLst>
            <a:ext uri="{FF2B5EF4-FFF2-40B4-BE49-F238E27FC236}">
              <a16:creationId xmlns:a16="http://schemas.microsoft.com/office/drawing/2014/main" id="{00000000-0008-0000-0500-00003F000000}"/>
            </a:ext>
          </a:extLst>
        </xdr:cNvPr>
        <xdr:cNvGrpSpPr/>
      </xdr:nvGrpSpPr>
      <xdr:grpSpPr>
        <a:xfrm>
          <a:off x="3263191" y="8823247"/>
          <a:ext cx="674764" cy="634074"/>
          <a:chOff x="12095602" y="4842832"/>
          <a:chExt cx="730966" cy="654126"/>
        </a:xfrm>
      </xdr:grpSpPr>
      <xdr:pic macro="[0]!ShowHint">
        <xdr:nvPicPr>
          <xdr:cNvPr id="64" name="Graphic 63" descr="Lightbulb and gear">
            <a:extLst>
              <a:ext uri="{FF2B5EF4-FFF2-40B4-BE49-F238E27FC236}">
                <a16:creationId xmlns:a16="http://schemas.microsoft.com/office/drawing/2014/main" id="{00000000-0008-0000-0500-000040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2214127" y="4842832"/>
            <a:ext cx="478222" cy="459764"/>
          </a:xfrm>
          <a:prstGeom prst="rect">
            <a:avLst/>
          </a:prstGeom>
        </xdr:spPr>
      </xdr:pic>
      <xdr:sp macro="[0]!ShowHint" textlink="">
        <xdr:nvSpPr>
          <xdr:cNvPr id="65" name="TextBox 64">
            <a:extLst>
              <a:ext uri="{FF2B5EF4-FFF2-40B4-BE49-F238E27FC236}">
                <a16:creationId xmlns:a16="http://schemas.microsoft.com/office/drawing/2014/main" id="{00000000-0008-0000-0500-000041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0</xdr:colOff>
      <xdr:row>54</xdr:row>
      <xdr:rowOff>42332</xdr:rowOff>
    </xdr:from>
    <xdr:to>
      <xdr:col>25</xdr:col>
      <xdr:colOff>783167</xdr:colOff>
      <xdr:row>56</xdr:row>
      <xdr:rowOff>16929</xdr:rowOff>
    </xdr:to>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0371667" y="9990665"/>
          <a:ext cx="10445750" cy="3344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You can also combine a string (or strings) of text with a cell value.</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31751</xdr:colOff>
      <xdr:row>56</xdr:row>
      <xdr:rowOff>63500</xdr:rowOff>
    </xdr:from>
    <xdr:to>
      <xdr:col>25</xdr:col>
      <xdr:colOff>793328</xdr:colOff>
      <xdr:row>57</xdr:row>
      <xdr:rowOff>123644</xdr:rowOff>
    </xdr:to>
    <xdr:sp macro="" textlink="">
      <xdr:nvSpPr>
        <xdr:cNvPr id="67" name="TextBox 66">
          <a:extLst>
            <a:ext uri="{FF2B5EF4-FFF2-40B4-BE49-F238E27FC236}">
              <a16:creationId xmlns:a16="http://schemas.microsoft.com/office/drawing/2014/main" id="{00000000-0008-0000-0500-000043000000}"/>
            </a:ext>
          </a:extLst>
        </xdr:cNvPr>
        <xdr:cNvSpPr txBox="1"/>
      </xdr:nvSpPr>
      <xdr:spPr>
        <a:xfrm>
          <a:off x="10403418" y="10371667"/>
          <a:ext cx="10424160" cy="240060"/>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3. Create a formula in Cell T65 to combine “Q” with the quarter number found in S65 to output “Q2”</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67</xdr:row>
      <xdr:rowOff>23961</xdr:rowOff>
    </xdr:from>
    <xdr:to>
      <xdr:col>14</xdr:col>
      <xdr:colOff>476856</xdr:colOff>
      <xdr:row>70</xdr:row>
      <xdr:rowOff>92816</xdr:rowOff>
    </xdr:to>
    <xdr:grpSp>
      <xdr:nvGrpSpPr>
        <xdr:cNvPr id="68" name="Group 67">
          <a:extLst>
            <a:ext uri="{FF2B5EF4-FFF2-40B4-BE49-F238E27FC236}">
              <a16:creationId xmlns:a16="http://schemas.microsoft.com/office/drawing/2014/main" id="{00000000-0008-0000-0500-000044000000}"/>
            </a:ext>
          </a:extLst>
        </xdr:cNvPr>
        <xdr:cNvGrpSpPr/>
      </xdr:nvGrpSpPr>
      <xdr:grpSpPr>
        <a:xfrm>
          <a:off x="3263191" y="12116873"/>
          <a:ext cx="674764" cy="634075"/>
          <a:chOff x="12095602" y="4842832"/>
          <a:chExt cx="730966" cy="654126"/>
        </a:xfrm>
      </xdr:grpSpPr>
      <xdr:pic macro="[0]!ShowHint">
        <xdr:nvPicPr>
          <xdr:cNvPr id="69" name="Graphic 68" descr="Lightbulb and gear">
            <a:extLst>
              <a:ext uri="{FF2B5EF4-FFF2-40B4-BE49-F238E27FC236}">
                <a16:creationId xmlns:a16="http://schemas.microsoft.com/office/drawing/2014/main" id="{00000000-0008-0000-0500-000045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2214127" y="4842832"/>
            <a:ext cx="478222" cy="459764"/>
          </a:xfrm>
          <a:prstGeom prst="rect">
            <a:avLst/>
          </a:prstGeom>
        </xdr:spPr>
      </xdr:pic>
      <xdr:sp macro="[0]!ShowHint" textlink="">
        <xdr:nvSpPr>
          <xdr:cNvPr id="70" name="TextBox 69">
            <a:extLst>
              <a:ext uri="{FF2B5EF4-FFF2-40B4-BE49-F238E27FC236}">
                <a16:creationId xmlns:a16="http://schemas.microsoft.com/office/drawing/2014/main" id="{00000000-0008-0000-0500-000046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42333</xdr:colOff>
      <xdr:row>72</xdr:row>
      <xdr:rowOff>31750</xdr:rowOff>
    </xdr:from>
    <xdr:to>
      <xdr:col>17</xdr:col>
      <xdr:colOff>158750</xdr:colOff>
      <xdr:row>73</xdr:row>
      <xdr:rowOff>143983</xdr:rowOff>
    </xdr:to>
    <xdr:sp macro="" textlink="">
      <xdr:nvSpPr>
        <xdr:cNvPr id="71" name="TextBox 70">
          <a:extLst>
            <a:ext uri="{FF2B5EF4-FFF2-40B4-BE49-F238E27FC236}">
              <a16:creationId xmlns:a16="http://schemas.microsoft.com/office/drawing/2014/main" id="{00000000-0008-0000-0500-000047000000}"/>
            </a:ext>
          </a:extLst>
        </xdr:cNvPr>
        <xdr:cNvSpPr txBox="1"/>
      </xdr:nvSpPr>
      <xdr:spPr>
        <a:xfrm>
          <a:off x="10414000" y="13335000"/>
          <a:ext cx="3090333" cy="292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Numbers Stored as Text</a:t>
          </a:r>
        </a:p>
      </xdr:txBody>
    </xdr:sp>
    <xdr:clientData/>
  </xdr:twoCellAnchor>
  <xdr:twoCellAnchor>
    <xdr:from>
      <xdr:col>13</xdr:col>
      <xdr:colOff>0</xdr:colOff>
      <xdr:row>74</xdr:row>
      <xdr:rowOff>0</xdr:rowOff>
    </xdr:from>
    <xdr:to>
      <xdr:col>25</xdr:col>
      <xdr:colOff>783167</xdr:colOff>
      <xdr:row>85</xdr:row>
      <xdr:rowOff>0</xdr:rowOff>
    </xdr:to>
    <xdr:sp macro="" textlink="">
      <xdr:nvSpPr>
        <xdr:cNvPr id="73" name="TextBox 72">
          <a:extLst>
            <a:ext uri="{FF2B5EF4-FFF2-40B4-BE49-F238E27FC236}">
              <a16:creationId xmlns:a16="http://schemas.microsoft.com/office/drawing/2014/main" id="{00000000-0008-0000-0500-000049000000}"/>
            </a:ext>
          </a:extLst>
        </xdr:cNvPr>
        <xdr:cNvSpPr txBox="1"/>
      </xdr:nvSpPr>
      <xdr:spPr>
        <a:xfrm>
          <a:off x="10371667" y="13663083"/>
          <a:ext cx="10445750" cy="19790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Numerical values can be “stored as text”. Numbers stored as text can cause serious issues if not handled properly; a number stored as text will not equal it's corresponding numerical counterpart. In other words “123” will not equal 123. This can result in formula errors or other undesired results.</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You might be wondering why anyone would store a number as text. You would rarely want to intentionally store numbers of text, but sometimes numbers stored as text will be brought in when importing external data into Excel. The easiest way to tell if a number is stored as text is to look at the cell alignment. Usually, text is left-aligned and numbers are right-aligned. If you see a number that is left aligned it is very likely that it is stored as text. You can also tell if a number is stored as text by checking if the cell formula start with an apostrophe ('). Excel hides leading apostrophes when displaying the cell result, but you can see the leading apostrophe when looking at the actual cell formula.</a:t>
          </a:r>
        </a:p>
      </xdr:txBody>
    </xdr:sp>
    <xdr:clientData/>
  </xdr:twoCellAnchor>
  <xdr:twoCellAnchor>
    <xdr:from>
      <xdr:col>13</xdr:col>
      <xdr:colOff>74084</xdr:colOff>
      <xdr:row>85</xdr:row>
      <xdr:rowOff>52917</xdr:rowOff>
    </xdr:from>
    <xdr:to>
      <xdr:col>14</xdr:col>
      <xdr:colOff>222250</xdr:colOff>
      <xdr:row>86</xdr:row>
      <xdr:rowOff>135606</xdr:rowOff>
    </xdr:to>
    <xdr:sp macro="" textlink="">
      <xdr:nvSpPr>
        <xdr:cNvPr id="74" name="Rectangle: Rounded Corners 73">
          <a:extLst>
            <a:ext uri="{FF2B5EF4-FFF2-40B4-BE49-F238E27FC236}">
              <a16:creationId xmlns:a16="http://schemas.microsoft.com/office/drawing/2014/main" id="{00000000-0008-0000-0500-00004A000000}"/>
            </a:ext>
          </a:extLst>
        </xdr:cNvPr>
        <xdr:cNvSpPr/>
      </xdr:nvSpPr>
      <xdr:spPr>
        <a:xfrm>
          <a:off x="10445751" y="15695084"/>
          <a:ext cx="984249" cy="262605"/>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b="1">
              <a:latin typeface="Verdana" panose="020B0604030504040204" pitchFamily="34" charset="0"/>
              <a:ea typeface="Verdana" panose="020B0604030504040204" pitchFamily="34" charset="0"/>
            </a:rPr>
            <a:t>’003231</a:t>
          </a:r>
        </a:p>
      </xdr:txBody>
    </xdr:sp>
    <xdr:clientData/>
  </xdr:twoCellAnchor>
  <xdr:twoCellAnchor>
    <xdr:from>
      <xdr:col>13</xdr:col>
      <xdr:colOff>84666</xdr:colOff>
      <xdr:row>87</xdr:row>
      <xdr:rowOff>42333</xdr:rowOff>
    </xdr:from>
    <xdr:to>
      <xdr:col>16</xdr:col>
      <xdr:colOff>738846</xdr:colOff>
      <xdr:row>94</xdr:row>
      <xdr:rowOff>116415</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456333" y="16044333"/>
          <a:ext cx="2792013" cy="1333499"/>
        </a:xfrm>
        <a:prstGeom prst="rect">
          <a:avLst/>
        </a:prstGeom>
      </xdr:spPr>
    </xdr:pic>
    <xdr:clientData/>
  </xdr:twoCellAnchor>
  <xdr:twoCellAnchor>
    <xdr:from>
      <xdr:col>13</xdr:col>
      <xdr:colOff>0</xdr:colOff>
      <xdr:row>95</xdr:row>
      <xdr:rowOff>0</xdr:rowOff>
    </xdr:from>
    <xdr:to>
      <xdr:col>25</xdr:col>
      <xdr:colOff>783167</xdr:colOff>
      <xdr:row>96</xdr:row>
      <xdr:rowOff>154514</xdr:rowOff>
    </xdr:to>
    <xdr:sp macro="" textlink="">
      <xdr:nvSpPr>
        <xdr:cNvPr id="75" name="TextBox 74">
          <a:extLst>
            <a:ext uri="{FF2B5EF4-FFF2-40B4-BE49-F238E27FC236}">
              <a16:creationId xmlns:a16="http://schemas.microsoft.com/office/drawing/2014/main" id="{00000000-0008-0000-0500-00004B000000}"/>
            </a:ext>
          </a:extLst>
        </xdr:cNvPr>
        <xdr:cNvSpPr txBox="1"/>
      </xdr:nvSpPr>
      <xdr:spPr>
        <a:xfrm>
          <a:off x="10371667" y="17441333"/>
          <a:ext cx="10445750" cy="3344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Another method is to check the number format of the cell:</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74083</xdr:colOff>
      <xdr:row>97</xdr:row>
      <xdr:rowOff>21166</xdr:rowOff>
    </xdr:from>
    <xdr:to>
      <xdr:col>15</xdr:col>
      <xdr:colOff>21166</xdr:colOff>
      <xdr:row>103</xdr:row>
      <xdr:rowOff>17615</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0445750" y="17822333"/>
          <a:ext cx="1619250" cy="1075949"/>
        </a:xfrm>
        <a:prstGeom prst="rect">
          <a:avLst/>
        </a:prstGeom>
      </xdr:spPr>
    </xdr:pic>
    <xdr:clientData/>
  </xdr:twoCellAnchor>
  <xdr:twoCellAnchor>
    <xdr:from>
      <xdr:col>13</xdr:col>
      <xdr:colOff>95250</xdr:colOff>
      <xdr:row>103</xdr:row>
      <xdr:rowOff>74084</xdr:rowOff>
    </xdr:from>
    <xdr:to>
      <xdr:col>26</xdr:col>
      <xdr:colOff>42334</xdr:colOff>
      <xdr:row>106</xdr:row>
      <xdr:rowOff>63500</xdr:rowOff>
    </xdr:to>
    <xdr:sp macro="" textlink="">
      <xdr:nvSpPr>
        <xdr:cNvPr id="76" name="TextBox 75">
          <a:extLst>
            <a:ext uri="{FF2B5EF4-FFF2-40B4-BE49-F238E27FC236}">
              <a16:creationId xmlns:a16="http://schemas.microsoft.com/office/drawing/2014/main" id="{00000000-0008-0000-0500-00004C000000}"/>
            </a:ext>
          </a:extLst>
        </xdr:cNvPr>
        <xdr:cNvSpPr txBox="1"/>
      </xdr:nvSpPr>
      <xdr:spPr>
        <a:xfrm>
          <a:off x="10466917" y="18954751"/>
          <a:ext cx="10445750" cy="5291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Important! In the image above, you can see that leading zeroes are kept when storing numbers as text. Occasionally, this can be useful.</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0</xdr:colOff>
      <xdr:row>107</xdr:row>
      <xdr:rowOff>0</xdr:rowOff>
    </xdr:from>
    <xdr:to>
      <xdr:col>25</xdr:col>
      <xdr:colOff>761577</xdr:colOff>
      <xdr:row>108</xdr:row>
      <xdr:rowOff>60143</xdr:rowOff>
    </xdr:to>
    <xdr:sp macro="" textlink="">
      <xdr:nvSpPr>
        <xdr:cNvPr id="77" name="TextBox 76">
          <a:extLst>
            <a:ext uri="{FF2B5EF4-FFF2-40B4-BE49-F238E27FC236}">
              <a16:creationId xmlns:a16="http://schemas.microsoft.com/office/drawing/2014/main" id="{00000000-0008-0000-0500-00004D000000}"/>
            </a:ext>
          </a:extLst>
        </xdr:cNvPr>
        <xdr:cNvSpPr txBox="1"/>
      </xdr:nvSpPr>
      <xdr:spPr>
        <a:xfrm>
          <a:off x="10371667" y="19600333"/>
          <a:ext cx="10424160" cy="240060"/>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4. Store the number 0123 as text by using a leading apostrophe.</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118</xdr:row>
      <xdr:rowOff>23961</xdr:rowOff>
    </xdr:from>
    <xdr:to>
      <xdr:col>14</xdr:col>
      <xdr:colOff>476856</xdr:colOff>
      <xdr:row>121</xdr:row>
      <xdr:rowOff>92816</xdr:rowOff>
    </xdr:to>
    <xdr:grpSp>
      <xdr:nvGrpSpPr>
        <xdr:cNvPr id="78" name="Group 77">
          <a:extLst>
            <a:ext uri="{FF2B5EF4-FFF2-40B4-BE49-F238E27FC236}">
              <a16:creationId xmlns:a16="http://schemas.microsoft.com/office/drawing/2014/main" id="{00000000-0008-0000-0500-00004E000000}"/>
            </a:ext>
          </a:extLst>
        </xdr:cNvPr>
        <xdr:cNvGrpSpPr/>
      </xdr:nvGrpSpPr>
      <xdr:grpSpPr>
        <a:xfrm>
          <a:off x="3263191" y="21167368"/>
          <a:ext cx="674764" cy="634074"/>
          <a:chOff x="12095602" y="4842832"/>
          <a:chExt cx="730966" cy="654126"/>
        </a:xfrm>
      </xdr:grpSpPr>
      <xdr:pic macro="[0]!ShowHint">
        <xdr:nvPicPr>
          <xdr:cNvPr id="79" name="Graphic 78" descr="Lightbulb and gear">
            <a:extLst>
              <a:ext uri="{FF2B5EF4-FFF2-40B4-BE49-F238E27FC236}">
                <a16:creationId xmlns:a16="http://schemas.microsoft.com/office/drawing/2014/main" id="{00000000-0008-0000-0500-00004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2214127" y="4842832"/>
            <a:ext cx="478222" cy="459764"/>
          </a:xfrm>
          <a:prstGeom prst="rect">
            <a:avLst/>
          </a:prstGeom>
        </xdr:spPr>
      </xdr:pic>
      <xdr:sp macro="[0]!ShowHint" textlink="">
        <xdr:nvSpPr>
          <xdr:cNvPr id="80" name="TextBox 79">
            <a:extLst>
              <a:ext uri="{FF2B5EF4-FFF2-40B4-BE49-F238E27FC236}">
                <a16:creationId xmlns:a16="http://schemas.microsoft.com/office/drawing/2014/main" id="{00000000-0008-0000-0500-000050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0</xdr:colOff>
      <xdr:row>123</xdr:row>
      <xdr:rowOff>52915</xdr:rowOff>
    </xdr:from>
    <xdr:to>
      <xdr:col>25</xdr:col>
      <xdr:colOff>783167</xdr:colOff>
      <xdr:row>126</xdr:row>
      <xdr:rowOff>42331</xdr:rowOff>
    </xdr:to>
    <xdr:sp macro="" textlink="">
      <xdr:nvSpPr>
        <xdr:cNvPr id="81" name="TextBox 80">
          <a:extLst>
            <a:ext uri="{FF2B5EF4-FFF2-40B4-BE49-F238E27FC236}">
              <a16:creationId xmlns:a16="http://schemas.microsoft.com/office/drawing/2014/main" id="{00000000-0008-0000-0500-000051000000}"/>
            </a:ext>
          </a:extLst>
        </xdr:cNvPr>
        <xdr:cNvSpPr txBox="1"/>
      </xdr:nvSpPr>
      <xdr:spPr>
        <a:xfrm>
          <a:off x="10371667" y="22648332"/>
          <a:ext cx="10445750" cy="5291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One option to to convert a number stored as text to a number is Text to Columns feature. This is good for converting large ranges of numbers stored as text into numbers, but it is not a formula so we will not cover it this tutorial.</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116417</xdr:colOff>
      <xdr:row>127</xdr:row>
      <xdr:rowOff>52916</xdr:rowOff>
    </xdr:from>
    <xdr:to>
      <xdr:col>21</xdr:col>
      <xdr:colOff>293405</xdr:colOff>
      <xdr:row>146</xdr:row>
      <xdr:rowOff>5928</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488084" y="23367999"/>
          <a:ext cx="6495238" cy="3371429"/>
        </a:xfrm>
        <a:prstGeom prst="rect">
          <a:avLst/>
        </a:prstGeom>
      </xdr:spPr>
    </xdr:pic>
    <xdr:clientData/>
  </xdr:twoCellAnchor>
  <xdr:twoCellAnchor>
    <xdr:from>
      <xdr:col>13</xdr:col>
      <xdr:colOff>84666</xdr:colOff>
      <xdr:row>147</xdr:row>
      <xdr:rowOff>31751</xdr:rowOff>
    </xdr:from>
    <xdr:to>
      <xdr:col>26</xdr:col>
      <xdr:colOff>31750</xdr:colOff>
      <xdr:row>148</xdr:row>
      <xdr:rowOff>95251</xdr:rowOff>
    </xdr:to>
    <xdr:sp macro="" textlink="">
      <xdr:nvSpPr>
        <xdr:cNvPr id="82" name="TextBox 81">
          <a:extLst>
            <a:ext uri="{FF2B5EF4-FFF2-40B4-BE49-F238E27FC236}">
              <a16:creationId xmlns:a16="http://schemas.microsoft.com/office/drawing/2014/main" id="{00000000-0008-0000-0500-000052000000}"/>
            </a:ext>
          </a:extLst>
        </xdr:cNvPr>
        <xdr:cNvSpPr txBox="1"/>
      </xdr:nvSpPr>
      <xdr:spPr>
        <a:xfrm>
          <a:off x="10456333" y="26945168"/>
          <a:ext cx="10445750" cy="2434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Or you can use the VALUE Function:</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84667</xdr:colOff>
      <xdr:row>149</xdr:row>
      <xdr:rowOff>42333</xdr:rowOff>
    </xdr:from>
    <xdr:to>
      <xdr:col>14</xdr:col>
      <xdr:colOff>476250</xdr:colOff>
      <xdr:row>150</xdr:row>
      <xdr:rowOff>125021</xdr:rowOff>
    </xdr:to>
    <xdr:sp macro="" textlink="">
      <xdr:nvSpPr>
        <xdr:cNvPr id="83" name="Rectangle: Rounded Corners 82">
          <a:extLst>
            <a:ext uri="{FF2B5EF4-FFF2-40B4-BE49-F238E27FC236}">
              <a16:creationId xmlns:a16="http://schemas.microsoft.com/office/drawing/2014/main" id="{00000000-0008-0000-0500-000053000000}"/>
            </a:ext>
          </a:extLst>
        </xdr:cNvPr>
        <xdr:cNvSpPr/>
      </xdr:nvSpPr>
      <xdr:spPr>
        <a:xfrm>
          <a:off x="10456334" y="27315583"/>
          <a:ext cx="1227666" cy="262605"/>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b="1">
              <a:latin typeface="Verdana" panose="020B0604030504040204" pitchFamily="34" charset="0"/>
              <a:ea typeface="Verdana" panose="020B0604030504040204" pitchFamily="34" charset="0"/>
            </a:rPr>
            <a:t>=value(b1)</a:t>
          </a:r>
        </a:p>
      </xdr:txBody>
    </xdr:sp>
    <xdr:clientData/>
  </xdr:twoCellAnchor>
  <xdr:twoCellAnchor>
    <xdr:from>
      <xdr:col>13</xdr:col>
      <xdr:colOff>42333</xdr:colOff>
      <xdr:row>151</xdr:row>
      <xdr:rowOff>21166</xdr:rowOff>
    </xdr:from>
    <xdr:to>
      <xdr:col>25</xdr:col>
      <xdr:colOff>803910</xdr:colOff>
      <xdr:row>152</xdr:row>
      <xdr:rowOff>81309</xdr:rowOff>
    </xdr:to>
    <xdr:sp macro="" textlink="">
      <xdr:nvSpPr>
        <xdr:cNvPr id="84" name="TextBox 83">
          <a:extLst>
            <a:ext uri="{FF2B5EF4-FFF2-40B4-BE49-F238E27FC236}">
              <a16:creationId xmlns:a16="http://schemas.microsoft.com/office/drawing/2014/main" id="{00000000-0008-0000-0500-000054000000}"/>
            </a:ext>
          </a:extLst>
        </xdr:cNvPr>
        <xdr:cNvSpPr txBox="1"/>
      </xdr:nvSpPr>
      <xdr:spPr>
        <a:xfrm>
          <a:off x="10414000" y="27654249"/>
          <a:ext cx="10424160" cy="240060"/>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5. Convert the number stored as text from S160 to a number.</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162</xdr:row>
      <xdr:rowOff>23961</xdr:rowOff>
    </xdr:from>
    <xdr:to>
      <xdr:col>14</xdr:col>
      <xdr:colOff>476856</xdr:colOff>
      <xdr:row>165</xdr:row>
      <xdr:rowOff>92816</xdr:rowOff>
    </xdr:to>
    <xdr:grpSp>
      <xdr:nvGrpSpPr>
        <xdr:cNvPr id="85" name="Group 84">
          <a:extLst>
            <a:ext uri="{FF2B5EF4-FFF2-40B4-BE49-F238E27FC236}">
              <a16:creationId xmlns:a16="http://schemas.microsoft.com/office/drawing/2014/main" id="{00000000-0008-0000-0500-000055000000}"/>
            </a:ext>
          </a:extLst>
        </xdr:cNvPr>
        <xdr:cNvGrpSpPr/>
      </xdr:nvGrpSpPr>
      <xdr:grpSpPr>
        <a:xfrm>
          <a:off x="3263191" y="28996708"/>
          <a:ext cx="674764" cy="634075"/>
          <a:chOff x="12095602" y="4842832"/>
          <a:chExt cx="730966" cy="654126"/>
        </a:xfrm>
      </xdr:grpSpPr>
      <xdr:pic macro="[0]!ShowHint">
        <xdr:nvPicPr>
          <xdr:cNvPr id="86" name="Graphic 85" descr="Lightbulb and gear">
            <a:extLst>
              <a:ext uri="{FF2B5EF4-FFF2-40B4-BE49-F238E27FC236}">
                <a16:creationId xmlns:a16="http://schemas.microsoft.com/office/drawing/2014/main" id="{00000000-0008-0000-0500-000056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2214127" y="4842832"/>
            <a:ext cx="478222" cy="459764"/>
          </a:xfrm>
          <a:prstGeom prst="rect">
            <a:avLst/>
          </a:prstGeom>
        </xdr:spPr>
      </xdr:pic>
      <xdr:sp macro="[0]!ShowHint" textlink="">
        <xdr:nvSpPr>
          <xdr:cNvPr id="87" name="TextBox 86">
            <a:extLst>
              <a:ext uri="{FF2B5EF4-FFF2-40B4-BE49-F238E27FC236}">
                <a16:creationId xmlns:a16="http://schemas.microsoft.com/office/drawing/2014/main" id="{00000000-0008-0000-0500-000057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31751</xdr:colOff>
      <xdr:row>167</xdr:row>
      <xdr:rowOff>52917</xdr:rowOff>
    </xdr:from>
    <xdr:to>
      <xdr:col>16</xdr:col>
      <xdr:colOff>783168</xdr:colOff>
      <xdr:row>168</xdr:row>
      <xdr:rowOff>165151</xdr:rowOff>
    </xdr:to>
    <xdr:sp macro="" textlink="">
      <xdr:nvSpPr>
        <xdr:cNvPr id="91" name="TextBox 90">
          <a:extLst>
            <a:ext uri="{FF2B5EF4-FFF2-40B4-BE49-F238E27FC236}">
              <a16:creationId xmlns:a16="http://schemas.microsoft.com/office/drawing/2014/main" id="{00000000-0008-0000-0500-00005B000000}"/>
            </a:ext>
          </a:extLst>
        </xdr:cNvPr>
        <xdr:cNvSpPr txBox="1"/>
      </xdr:nvSpPr>
      <xdr:spPr>
        <a:xfrm>
          <a:off x="10403418" y="30681084"/>
          <a:ext cx="2889250" cy="292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MID, LEFT, and RIGHT</a:t>
          </a:r>
        </a:p>
      </xdr:txBody>
    </xdr:sp>
    <xdr:clientData/>
  </xdr:twoCellAnchor>
  <xdr:twoCellAnchor>
    <xdr:from>
      <xdr:col>13</xdr:col>
      <xdr:colOff>42334</xdr:colOff>
      <xdr:row>169</xdr:row>
      <xdr:rowOff>42334</xdr:rowOff>
    </xdr:from>
    <xdr:to>
      <xdr:col>25</xdr:col>
      <xdr:colOff>825501</xdr:colOff>
      <xdr:row>170</xdr:row>
      <xdr:rowOff>105833</xdr:rowOff>
    </xdr:to>
    <xdr:sp macro="" textlink="">
      <xdr:nvSpPr>
        <xdr:cNvPr id="92" name="TextBox 91">
          <a:extLst>
            <a:ext uri="{FF2B5EF4-FFF2-40B4-BE49-F238E27FC236}">
              <a16:creationId xmlns:a16="http://schemas.microsoft.com/office/drawing/2014/main" id="{00000000-0008-0000-0500-00005C000000}"/>
            </a:ext>
          </a:extLst>
        </xdr:cNvPr>
        <xdr:cNvSpPr txBox="1"/>
      </xdr:nvSpPr>
      <xdr:spPr>
        <a:xfrm>
          <a:off x="10414001" y="31030334"/>
          <a:ext cx="10445750" cy="2434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MID, LEFT, and RIGHT functions return a portion of a string:</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10583</xdr:colOff>
      <xdr:row>171</xdr:row>
      <xdr:rowOff>31750</xdr:rowOff>
    </xdr:from>
    <xdr:to>
      <xdr:col>22</xdr:col>
      <xdr:colOff>399340</xdr:colOff>
      <xdr:row>180</xdr:row>
      <xdr:rowOff>31750</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9"/>
        <a:stretch>
          <a:fillRect/>
        </a:stretch>
      </xdr:blipFill>
      <xdr:spPr>
        <a:xfrm>
          <a:off x="10382250" y="31379583"/>
          <a:ext cx="7543090" cy="1619250"/>
        </a:xfrm>
        <a:prstGeom prst="rect">
          <a:avLst/>
        </a:prstGeom>
      </xdr:spPr>
    </xdr:pic>
    <xdr:clientData/>
  </xdr:twoCellAnchor>
  <xdr:twoCellAnchor>
    <xdr:from>
      <xdr:col>13</xdr:col>
      <xdr:colOff>63500</xdr:colOff>
      <xdr:row>181</xdr:row>
      <xdr:rowOff>10583</xdr:rowOff>
    </xdr:from>
    <xdr:to>
      <xdr:col>26</xdr:col>
      <xdr:colOff>10584</xdr:colOff>
      <xdr:row>182</xdr:row>
      <xdr:rowOff>74082</xdr:rowOff>
    </xdr:to>
    <xdr:sp macro="" textlink="">
      <xdr:nvSpPr>
        <xdr:cNvPr id="93" name="TextBox 92">
          <a:extLst>
            <a:ext uri="{FF2B5EF4-FFF2-40B4-BE49-F238E27FC236}">
              <a16:creationId xmlns:a16="http://schemas.microsoft.com/office/drawing/2014/main" id="{00000000-0008-0000-0500-00005D000000}"/>
            </a:ext>
          </a:extLst>
        </xdr:cNvPr>
        <xdr:cNvSpPr txBox="1"/>
      </xdr:nvSpPr>
      <xdr:spPr>
        <a:xfrm>
          <a:off x="10435167" y="33157583"/>
          <a:ext cx="10445750" cy="2434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syntax for these functions is simple. Here are some examples:</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63500</xdr:colOff>
      <xdr:row>183</xdr:row>
      <xdr:rowOff>52917</xdr:rowOff>
    </xdr:from>
    <xdr:to>
      <xdr:col>20</xdr:col>
      <xdr:colOff>688584</xdr:colOff>
      <xdr:row>189</xdr:row>
      <xdr:rowOff>148167</xdr:rowOff>
    </xdr:to>
    <xdr:pic>
      <xdr:nvPicPr>
        <xdr:cNvPr id="94" name="Picture 93">
          <a:extLst>
            <a:ext uri="{FF2B5EF4-FFF2-40B4-BE49-F238E27FC236}">
              <a16:creationId xmlns:a16="http://schemas.microsoft.com/office/drawing/2014/main" id="{00000000-0008-0000-0500-00005E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0435167" y="33559750"/>
          <a:ext cx="6107251" cy="1174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84667</xdr:colOff>
      <xdr:row>190</xdr:row>
      <xdr:rowOff>158750</xdr:rowOff>
    </xdr:from>
    <xdr:to>
      <xdr:col>15</xdr:col>
      <xdr:colOff>284691</xdr:colOff>
      <xdr:row>193</xdr:row>
      <xdr:rowOff>83608</xdr:rowOff>
    </xdr:to>
    <xdr:pic>
      <xdr:nvPicPr>
        <xdr:cNvPr id="95" name="Picture 94" descr="right-function-syntax">
          <a:extLst>
            <a:ext uri="{FF2B5EF4-FFF2-40B4-BE49-F238E27FC236}">
              <a16:creationId xmlns:a16="http://schemas.microsoft.com/office/drawing/2014/main" id="{00000000-0008-0000-0500-00005F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0456334" y="34925000"/>
          <a:ext cx="1872191" cy="4646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31750</xdr:colOff>
      <xdr:row>194</xdr:row>
      <xdr:rowOff>21167</xdr:rowOff>
    </xdr:from>
    <xdr:to>
      <xdr:col>25</xdr:col>
      <xdr:colOff>793327</xdr:colOff>
      <xdr:row>195</xdr:row>
      <xdr:rowOff>81311</xdr:rowOff>
    </xdr:to>
    <xdr:sp macro="" textlink="">
      <xdr:nvSpPr>
        <xdr:cNvPr id="96" name="TextBox 95">
          <a:extLst>
            <a:ext uri="{FF2B5EF4-FFF2-40B4-BE49-F238E27FC236}">
              <a16:creationId xmlns:a16="http://schemas.microsoft.com/office/drawing/2014/main" id="{00000000-0008-0000-0500-000060000000}"/>
            </a:ext>
          </a:extLst>
        </xdr:cNvPr>
        <xdr:cNvSpPr txBox="1"/>
      </xdr:nvSpPr>
      <xdr:spPr>
        <a:xfrm>
          <a:off x="10403417" y="35507084"/>
          <a:ext cx="10424160" cy="240060"/>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6. Extract the right two characters of the string of text.</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205</xdr:row>
      <xdr:rowOff>23961</xdr:rowOff>
    </xdr:from>
    <xdr:to>
      <xdr:col>14</xdr:col>
      <xdr:colOff>476856</xdr:colOff>
      <xdr:row>208</xdr:row>
      <xdr:rowOff>92816</xdr:rowOff>
    </xdr:to>
    <xdr:grpSp>
      <xdr:nvGrpSpPr>
        <xdr:cNvPr id="97" name="Group 96">
          <a:extLst>
            <a:ext uri="{FF2B5EF4-FFF2-40B4-BE49-F238E27FC236}">
              <a16:creationId xmlns:a16="http://schemas.microsoft.com/office/drawing/2014/main" id="{00000000-0008-0000-0500-000061000000}"/>
            </a:ext>
          </a:extLst>
        </xdr:cNvPr>
        <xdr:cNvGrpSpPr/>
      </xdr:nvGrpSpPr>
      <xdr:grpSpPr>
        <a:xfrm>
          <a:off x="3263191" y="36651598"/>
          <a:ext cx="674764" cy="634075"/>
          <a:chOff x="12095602" y="4842832"/>
          <a:chExt cx="730966" cy="654126"/>
        </a:xfrm>
      </xdr:grpSpPr>
      <xdr:pic macro="[0]!ShowHint">
        <xdr:nvPicPr>
          <xdr:cNvPr id="98" name="Graphic 97" descr="Lightbulb and gear">
            <a:extLst>
              <a:ext uri="{FF2B5EF4-FFF2-40B4-BE49-F238E27FC236}">
                <a16:creationId xmlns:a16="http://schemas.microsoft.com/office/drawing/2014/main" id="{00000000-0008-0000-0500-000062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2214127" y="4842832"/>
            <a:ext cx="478222" cy="459764"/>
          </a:xfrm>
          <a:prstGeom prst="rect">
            <a:avLst/>
          </a:prstGeom>
        </xdr:spPr>
      </xdr:pic>
      <xdr:sp macro="[0]!ShowHint" textlink="">
        <xdr:nvSpPr>
          <xdr:cNvPr id="99" name="TextBox 98">
            <a:extLst>
              <a:ext uri="{FF2B5EF4-FFF2-40B4-BE49-F238E27FC236}">
                <a16:creationId xmlns:a16="http://schemas.microsoft.com/office/drawing/2014/main" id="{00000000-0008-0000-0500-000063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63500</xdr:colOff>
      <xdr:row>210</xdr:row>
      <xdr:rowOff>95250</xdr:rowOff>
    </xdr:from>
    <xdr:to>
      <xdr:col>16</xdr:col>
      <xdr:colOff>196850</xdr:colOff>
      <xdr:row>213</xdr:row>
      <xdr:rowOff>39158</xdr:rowOff>
    </xdr:to>
    <xdr:pic>
      <xdr:nvPicPr>
        <xdr:cNvPr id="100" name="Picture 99" descr="mid-function-syntax">
          <a:extLst>
            <a:ext uri="{FF2B5EF4-FFF2-40B4-BE49-F238E27FC236}">
              <a16:creationId xmlns:a16="http://schemas.microsoft.com/office/drawing/2014/main" id="{00000000-0008-0000-0500-000064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0435167" y="38576250"/>
          <a:ext cx="2271183" cy="4836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31750</xdr:colOff>
      <xdr:row>214</xdr:row>
      <xdr:rowOff>31750</xdr:rowOff>
    </xdr:from>
    <xdr:to>
      <xdr:col>25</xdr:col>
      <xdr:colOff>793327</xdr:colOff>
      <xdr:row>215</xdr:row>
      <xdr:rowOff>91894</xdr:rowOff>
    </xdr:to>
    <xdr:sp macro="" textlink="">
      <xdr:nvSpPr>
        <xdr:cNvPr id="101" name="TextBox 100">
          <a:extLst>
            <a:ext uri="{FF2B5EF4-FFF2-40B4-BE49-F238E27FC236}">
              <a16:creationId xmlns:a16="http://schemas.microsoft.com/office/drawing/2014/main" id="{00000000-0008-0000-0500-000065000000}"/>
            </a:ext>
          </a:extLst>
        </xdr:cNvPr>
        <xdr:cNvSpPr txBox="1"/>
      </xdr:nvSpPr>
      <xdr:spPr>
        <a:xfrm>
          <a:off x="10403417" y="39232417"/>
          <a:ext cx="10424160" cy="240060"/>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7. Extract the middle two characters from the string of text.</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225</xdr:row>
      <xdr:rowOff>23961</xdr:rowOff>
    </xdr:from>
    <xdr:to>
      <xdr:col>14</xdr:col>
      <xdr:colOff>476856</xdr:colOff>
      <xdr:row>228</xdr:row>
      <xdr:rowOff>92816</xdr:rowOff>
    </xdr:to>
    <xdr:grpSp>
      <xdr:nvGrpSpPr>
        <xdr:cNvPr id="102" name="Group 101">
          <a:extLst>
            <a:ext uri="{FF2B5EF4-FFF2-40B4-BE49-F238E27FC236}">
              <a16:creationId xmlns:a16="http://schemas.microsoft.com/office/drawing/2014/main" id="{00000000-0008-0000-0500-000066000000}"/>
            </a:ext>
          </a:extLst>
        </xdr:cNvPr>
        <xdr:cNvGrpSpPr/>
      </xdr:nvGrpSpPr>
      <xdr:grpSpPr>
        <a:xfrm>
          <a:off x="3263191" y="40294126"/>
          <a:ext cx="674764" cy="634075"/>
          <a:chOff x="12095602" y="4842832"/>
          <a:chExt cx="730966" cy="654126"/>
        </a:xfrm>
      </xdr:grpSpPr>
      <xdr:pic macro="[0]!ShowHint">
        <xdr:nvPicPr>
          <xdr:cNvPr id="103" name="Graphic 102" descr="Lightbulb and gear">
            <a:extLst>
              <a:ext uri="{FF2B5EF4-FFF2-40B4-BE49-F238E27FC236}">
                <a16:creationId xmlns:a16="http://schemas.microsoft.com/office/drawing/2014/main" id="{00000000-0008-0000-0500-000067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2214127" y="4842832"/>
            <a:ext cx="478222" cy="459764"/>
          </a:xfrm>
          <a:prstGeom prst="rect">
            <a:avLst/>
          </a:prstGeom>
        </xdr:spPr>
      </xdr:pic>
      <xdr:sp macro="[0]!ShowHint" textlink="">
        <xdr:nvSpPr>
          <xdr:cNvPr id="104" name="TextBox 103">
            <a:extLst>
              <a:ext uri="{FF2B5EF4-FFF2-40B4-BE49-F238E27FC236}">
                <a16:creationId xmlns:a16="http://schemas.microsoft.com/office/drawing/2014/main" id="{00000000-0008-0000-0500-000068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63500</xdr:colOff>
      <xdr:row>230</xdr:row>
      <xdr:rowOff>63500</xdr:rowOff>
    </xdr:from>
    <xdr:to>
      <xdr:col>16</xdr:col>
      <xdr:colOff>196850</xdr:colOff>
      <xdr:row>233</xdr:row>
      <xdr:rowOff>7408</xdr:rowOff>
    </xdr:to>
    <xdr:pic>
      <xdr:nvPicPr>
        <xdr:cNvPr id="105" name="Picture 104" descr="mid-function-syntax">
          <a:extLst>
            <a:ext uri="{FF2B5EF4-FFF2-40B4-BE49-F238E27FC236}">
              <a16:creationId xmlns:a16="http://schemas.microsoft.com/office/drawing/2014/main" id="{00000000-0008-0000-0500-000069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0435167" y="42259250"/>
          <a:ext cx="2271183" cy="4836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21167</xdr:colOff>
      <xdr:row>234</xdr:row>
      <xdr:rowOff>52917</xdr:rowOff>
    </xdr:from>
    <xdr:to>
      <xdr:col>25</xdr:col>
      <xdr:colOff>782744</xdr:colOff>
      <xdr:row>235</xdr:row>
      <xdr:rowOff>113061</xdr:rowOff>
    </xdr:to>
    <xdr:sp macro="" textlink="">
      <xdr:nvSpPr>
        <xdr:cNvPr id="106" name="TextBox 105">
          <a:extLst>
            <a:ext uri="{FF2B5EF4-FFF2-40B4-BE49-F238E27FC236}">
              <a16:creationId xmlns:a16="http://schemas.microsoft.com/office/drawing/2014/main" id="{00000000-0008-0000-0500-00006A000000}"/>
            </a:ext>
          </a:extLst>
        </xdr:cNvPr>
        <xdr:cNvSpPr txBox="1"/>
      </xdr:nvSpPr>
      <xdr:spPr>
        <a:xfrm>
          <a:off x="10392834" y="42968334"/>
          <a:ext cx="10424160" cy="240060"/>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8. Extract all the text starting at position 2 (hint: use 999 for the num_chars to return all remaining characters.)</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245</xdr:row>
      <xdr:rowOff>23961</xdr:rowOff>
    </xdr:from>
    <xdr:to>
      <xdr:col>14</xdr:col>
      <xdr:colOff>476856</xdr:colOff>
      <xdr:row>248</xdr:row>
      <xdr:rowOff>92816</xdr:rowOff>
    </xdr:to>
    <xdr:grpSp>
      <xdr:nvGrpSpPr>
        <xdr:cNvPr id="107" name="Group 106">
          <a:extLst>
            <a:ext uri="{FF2B5EF4-FFF2-40B4-BE49-F238E27FC236}">
              <a16:creationId xmlns:a16="http://schemas.microsoft.com/office/drawing/2014/main" id="{00000000-0008-0000-0500-00006B000000}"/>
            </a:ext>
          </a:extLst>
        </xdr:cNvPr>
        <xdr:cNvGrpSpPr/>
      </xdr:nvGrpSpPr>
      <xdr:grpSpPr>
        <a:xfrm>
          <a:off x="3263191" y="43936653"/>
          <a:ext cx="674764" cy="634075"/>
          <a:chOff x="12095602" y="4842832"/>
          <a:chExt cx="730966" cy="654126"/>
        </a:xfrm>
      </xdr:grpSpPr>
      <xdr:pic macro="[0]!ShowHint">
        <xdr:nvPicPr>
          <xdr:cNvPr id="108" name="Graphic 107" descr="Lightbulb and gear">
            <a:extLst>
              <a:ext uri="{FF2B5EF4-FFF2-40B4-BE49-F238E27FC236}">
                <a16:creationId xmlns:a16="http://schemas.microsoft.com/office/drawing/2014/main" id="{00000000-0008-0000-0500-00006C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2214127" y="4842832"/>
            <a:ext cx="478222" cy="459764"/>
          </a:xfrm>
          <a:prstGeom prst="rect">
            <a:avLst/>
          </a:prstGeom>
        </xdr:spPr>
      </xdr:pic>
      <xdr:sp macro="[0]!ShowHint" textlink="">
        <xdr:nvSpPr>
          <xdr:cNvPr id="109" name="TextBox 108">
            <a:extLst>
              <a:ext uri="{FF2B5EF4-FFF2-40B4-BE49-F238E27FC236}">
                <a16:creationId xmlns:a16="http://schemas.microsoft.com/office/drawing/2014/main" id="{00000000-0008-0000-0500-00006D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42333</xdr:colOff>
      <xdr:row>250</xdr:row>
      <xdr:rowOff>42333</xdr:rowOff>
    </xdr:from>
    <xdr:to>
      <xdr:col>15</xdr:col>
      <xdr:colOff>264584</xdr:colOff>
      <xdr:row>251</xdr:row>
      <xdr:rowOff>154566</xdr:rowOff>
    </xdr:to>
    <xdr:sp macro="" textlink="">
      <xdr:nvSpPr>
        <xdr:cNvPr id="110" name="TextBox 109">
          <a:extLst>
            <a:ext uri="{FF2B5EF4-FFF2-40B4-BE49-F238E27FC236}">
              <a16:creationId xmlns:a16="http://schemas.microsoft.com/office/drawing/2014/main" id="{00000000-0008-0000-0500-00006E000000}"/>
            </a:ext>
          </a:extLst>
        </xdr:cNvPr>
        <xdr:cNvSpPr txBox="1"/>
      </xdr:nvSpPr>
      <xdr:spPr>
        <a:xfrm>
          <a:off x="10414000" y="45952833"/>
          <a:ext cx="1894417" cy="292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FIND Function</a:t>
          </a:r>
        </a:p>
      </xdr:txBody>
    </xdr:sp>
    <xdr:clientData/>
  </xdr:twoCellAnchor>
  <xdr:twoCellAnchor>
    <xdr:from>
      <xdr:col>13</xdr:col>
      <xdr:colOff>52916</xdr:colOff>
      <xdr:row>252</xdr:row>
      <xdr:rowOff>42332</xdr:rowOff>
    </xdr:from>
    <xdr:to>
      <xdr:col>26</xdr:col>
      <xdr:colOff>0</xdr:colOff>
      <xdr:row>261</xdr:row>
      <xdr:rowOff>42333</xdr:rowOff>
    </xdr:to>
    <xdr:sp macro="" textlink="">
      <xdr:nvSpPr>
        <xdr:cNvPr id="111" name="TextBox 110">
          <a:extLst>
            <a:ext uri="{FF2B5EF4-FFF2-40B4-BE49-F238E27FC236}">
              <a16:creationId xmlns:a16="http://schemas.microsoft.com/office/drawing/2014/main" id="{00000000-0008-0000-0500-00006F000000}"/>
            </a:ext>
          </a:extLst>
        </xdr:cNvPr>
        <xdr:cNvSpPr txBox="1"/>
      </xdr:nvSpPr>
      <xdr:spPr>
        <a:xfrm>
          <a:off x="10424583" y="46312665"/>
          <a:ext cx="10445750" cy="1619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FIND Function returns the starting position of one text string within another text string. Note: The FIND Function is case-sensitive: “This” &lt;&gt; “this”. We will look at the Find Function Syntax:</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1" i="0">
              <a:solidFill>
                <a:schemeClr val="dk1"/>
              </a:solidFill>
              <a:effectLst/>
              <a:latin typeface="Verdana" panose="020B0604030504040204" pitchFamily="34" charset="0"/>
              <a:ea typeface="Verdana" panose="020B0604030504040204" pitchFamily="34" charset="0"/>
              <a:cs typeface="+mn-cs"/>
            </a:rPr>
            <a:t>find_text-</a:t>
          </a:r>
          <a:r>
            <a:rPr lang="en-GB" sz="1200" b="0" i="0">
              <a:solidFill>
                <a:schemeClr val="dk1"/>
              </a:solidFill>
              <a:effectLst/>
              <a:latin typeface="Verdana" panose="020B0604030504040204" pitchFamily="34" charset="0"/>
              <a:ea typeface="Verdana" panose="020B0604030504040204" pitchFamily="34" charset="0"/>
              <a:cs typeface="+mn-cs"/>
            </a:rPr>
            <a:t> The text to search for</a:t>
          </a:r>
        </a:p>
        <a:p>
          <a:r>
            <a:rPr lang="en-GB" sz="1200" b="1" i="0">
              <a:solidFill>
                <a:schemeClr val="dk1"/>
              </a:solidFill>
              <a:effectLst/>
              <a:latin typeface="Verdana" panose="020B0604030504040204" pitchFamily="34" charset="0"/>
              <a:ea typeface="Verdana" panose="020B0604030504040204" pitchFamily="34" charset="0"/>
              <a:cs typeface="+mn-cs"/>
            </a:rPr>
            <a:t>within_text-</a:t>
          </a:r>
          <a:r>
            <a:rPr lang="en-GB" sz="1200" b="0" i="0">
              <a:solidFill>
                <a:schemeClr val="dk1"/>
              </a:solidFill>
              <a:effectLst/>
              <a:latin typeface="Verdana" panose="020B0604030504040204" pitchFamily="34" charset="0"/>
              <a:ea typeface="Verdana" panose="020B0604030504040204" pitchFamily="34" charset="0"/>
              <a:cs typeface="+mn-cs"/>
            </a:rPr>
            <a:t> The text to search in</a:t>
          </a:r>
        </a:p>
        <a:p>
          <a:r>
            <a:rPr lang="en-GB" sz="1200" b="1" i="0">
              <a:solidFill>
                <a:schemeClr val="dk1"/>
              </a:solidFill>
              <a:effectLst/>
              <a:latin typeface="Verdana" panose="020B0604030504040204" pitchFamily="34" charset="0"/>
              <a:ea typeface="Verdana" panose="020B0604030504040204" pitchFamily="34" charset="0"/>
              <a:cs typeface="+mn-cs"/>
            </a:rPr>
            <a:t>[start_num] - </a:t>
          </a:r>
          <a:r>
            <a:rPr lang="en-GB" sz="1200" b="0" i="0">
              <a:solidFill>
                <a:schemeClr val="dk1"/>
              </a:solidFill>
              <a:effectLst/>
              <a:latin typeface="Verdana" panose="020B0604030504040204" pitchFamily="34" charset="0"/>
              <a:ea typeface="Verdana" panose="020B0604030504040204" pitchFamily="34" charset="0"/>
              <a:cs typeface="+mn-cs"/>
            </a:rPr>
            <a:t>OPTIONAL - The character number to begin the search. Note: the formula result will always display the character position relative to the start of the text and not the start_num. The start_num is only used to skip a certain number of characters before beginning the search allowing you to find the second, third, etc. instance of a string.</a:t>
          </a:r>
        </a:p>
      </xdr:txBody>
    </xdr:sp>
    <xdr:clientData/>
  </xdr:twoCellAnchor>
  <xdr:twoCellAnchor>
    <xdr:from>
      <xdr:col>13</xdr:col>
      <xdr:colOff>74082</xdr:colOff>
      <xdr:row>261</xdr:row>
      <xdr:rowOff>169334</xdr:rowOff>
    </xdr:from>
    <xdr:to>
      <xdr:col>18</xdr:col>
      <xdr:colOff>158749</xdr:colOff>
      <xdr:row>263</xdr:row>
      <xdr:rowOff>72105</xdr:rowOff>
    </xdr:to>
    <xdr:sp macro="" textlink="">
      <xdr:nvSpPr>
        <xdr:cNvPr id="112" name="Rectangle: Rounded Corners 111">
          <a:extLst>
            <a:ext uri="{FF2B5EF4-FFF2-40B4-BE49-F238E27FC236}">
              <a16:creationId xmlns:a16="http://schemas.microsoft.com/office/drawing/2014/main" id="{00000000-0008-0000-0500-000070000000}"/>
            </a:ext>
          </a:extLst>
        </xdr:cNvPr>
        <xdr:cNvSpPr/>
      </xdr:nvSpPr>
      <xdr:spPr>
        <a:xfrm>
          <a:off x="10445749" y="48058917"/>
          <a:ext cx="3894667" cy="262605"/>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b="1">
              <a:latin typeface="Verdana" panose="020B0604030504040204" pitchFamily="34" charset="0"/>
              <a:ea typeface="Verdana" panose="020B0604030504040204" pitchFamily="34" charset="0"/>
            </a:rPr>
            <a:t>=FIND(find_text,within_text,[start_num])</a:t>
          </a:r>
        </a:p>
      </xdr:txBody>
    </xdr:sp>
    <xdr:clientData/>
  </xdr:twoCellAnchor>
  <xdr:twoCellAnchor>
    <xdr:from>
      <xdr:col>13</xdr:col>
      <xdr:colOff>105833</xdr:colOff>
      <xdr:row>264</xdr:row>
      <xdr:rowOff>42333</xdr:rowOff>
    </xdr:from>
    <xdr:to>
      <xdr:col>16</xdr:col>
      <xdr:colOff>572558</xdr:colOff>
      <xdr:row>267</xdr:row>
      <xdr:rowOff>5292</xdr:rowOff>
    </xdr:to>
    <xdr:pic>
      <xdr:nvPicPr>
        <xdr:cNvPr id="113" name="Picture 112" descr="find-function-syntax">
          <a:extLst>
            <a:ext uri="{FF2B5EF4-FFF2-40B4-BE49-F238E27FC236}">
              <a16:creationId xmlns:a16="http://schemas.microsoft.com/office/drawing/2014/main" id="{00000000-0008-0000-0500-000071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0477500" y="48471666"/>
          <a:ext cx="2604558" cy="502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31751</xdr:colOff>
      <xdr:row>267</xdr:row>
      <xdr:rowOff>84667</xdr:rowOff>
    </xdr:from>
    <xdr:to>
      <xdr:col>25</xdr:col>
      <xdr:colOff>793328</xdr:colOff>
      <xdr:row>268</xdr:row>
      <xdr:rowOff>144810</xdr:rowOff>
    </xdr:to>
    <xdr:sp macro="" textlink="">
      <xdr:nvSpPr>
        <xdr:cNvPr id="114" name="TextBox 113">
          <a:extLst>
            <a:ext uri="{FF2B5EF4-FFF2-40B4-BE49-F238E27FC236}">
              <a16:creationId xmlns:a16="http://schemas.microsoft.com/office/drawing/2014/main" id="{00000000-0008-0000-0500-000072000000}"/>
            </a:ext>
          </a:extLst>
        </xdr:cNvPr>
        <xdr:cNvSpPr txBox="1"/>
      </xdr:nvSpPr>
      <xdr:spPr>
        <a:xfrm>
          <a:off x="10403418" y="49053750"/>
          <a:ext cx="10424160" cy="240060"/>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9. Use FIND to find the position of the comma “,” in the cell below.</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278</xdr:row>
      <xdr:rowOff>23961</xdr:rowOff>
    </xdr:from>
    <xdr:to>
      <xdr:col>14</xdr:col>
      <xdr:colOff>476856</xdr:colOff>
      <xdr:row>281</xdr:row>
      <xdr:rowOff>92816</xdr:rowOff>
    </xdr:to>
    <xdr:grpSp>
      <xdr:nvGrpSpPr>
        <xdr:cNvPr id="115" name="Group 114">
          <a:extLst>
            <a:ext uri="{FF2B5EF4-FFF2-40B4-BE49-F238E27FC236}">
              <a16:creationId xmlns:a16="http://schemas.microsoft.com/office/drawing/2014/main" id="{00000000-0008-0000-0500-000073000000}"/>
            </a:ext>
          </a:extLst>
        </xdr:cNvPr>
        <xdr:cNvGrpSpPr/>
      </xdr:nvGrpSpPr>
      <xdr:grpSpPr>
        <a:xfrm>
          <a:off x="3263191" y="49847038"/>
          <a:ext cx="674764" cy="634075"/>
          <a:chOff x="12095602" y="4842832"/>
          <a:chExt cx="730966" cy="654126"/>
        </a:xfrm>
      </xdr:grpSpPr>
      <xdr:pic macro="[0]!ShowHint">
        <xdr:nvPicPr>
          <xdr:cNvPr id="116" name="Graphic 115" descr="Lightbulb and gear">
            <a:extLst>
              <a:ext uri="{FF2B5EF4-FFF2-40B4-BE49-F238E27FC236}">
                <a16:creationId xmlns:a16="http://schemas.microsoft.com/office/drawing/2014/main" id="{00000000-0008-0000-0500-000074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2214127" y="4842832"/>
            <a:ext cx="478222" cy="459764"/>
          </a:xfrm>
          <a:prstGeom prst="rect">
            <a:avLst/>
          </a:prstGeom>
        </xdr:spPr>
      </xdr:pic>
      <xdr:sp macro="[0]!ShowHint" textlink="">
        <xdr:nvSpPr>
          <xdr:cNvPr id="117" name="TextBox 116">
            <a:extLst>
              <a:ext uri="{FF2B5EF4-FFF2-40B4-BE49-F238E27FC236}">
                <a16:creationId xmlns:a16="http://schemas.microsoft.com/office/drawing/2014/main" id="{00000000-0008-0000-0500-000075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31750</xdr:colOff>
      <xdr:row>283</xdr:row>
      <xdr:rowOff>31750</xdr:rowOff>
    </xdr:from>
    <xdr:to>
      <xdr:col>17</xdr:col>
      <xdr:colOff>116417</xdr:colOff>
      <xdr:row>284</xdr:row>
      <xdr:rowOff>143984</xdr:rowOff>
    </xdr:to>
    <xdr:sp macro="" textlink="">
      <xdr:nvSpPr>
        <xdr:cNvPr id="118" name="TextBox 117">
          <a:extLst>
            <a:ext uri="{FF2B5EF4-FFF2-40B4-BE49-F238E27FC236}">
              <a16:creationId xmlns:a16="http://schemas.microsoft.com/office/drawing/2014/main" id="{00000000-0008-0000-0500-000076000000}"/>
            </a:ext>
          </a:extLst>
        </xdr:cNvPr>
        <xdr:cNvSpPr txBox="1"/>
      </xdr:nvSpPr>
      <xdr:spPr>
        <a:xfrm>
          <a:off x="10403417" y="51995917"/>
          <a:ext cx="3058583" cy="292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SUBSTITUTE Function</a:t>
          </a:r>
        </a:p>
      </xdr:txBody>
    </xdr:sp>
    <xdr:clientData/>
  </xdr:twoCellAnchor>
  <xdr:twoCellAnchor>
    <xdr:from>
      <xdr:col>13</xdr:col>
      <xdr:colOff>42333</xdr:colOff>
      <xdr:row>285</xdr:row>
      <xdr:rowOff>42333</xdr:rowOff>
    </xdr:from>
    <xdr:to>
      <xdr:col>25</xdr:col>
      <xdr:colOff>825500</xdr:colOff>
      <xdr:row>294</xdr:row>
      <xdr:rowOff>31750</xdr:rowOff>
    </xdr:to>
    <xdr:sp macro="" textlink="">
      <xdr:nvSpPr>
        <xdr:cNvPr id="119" name="TextBox 118">
          <a:extLst>
            <a:ext uri="{FF2B5EF4-FFF2-40B4-BE49-F238E27FC236}">
              <a16:creationId xmlns:a16="http://schemas.microsoft.com/office/drawing/2014/main" id="{00000000-0008-0000-0500-000077000000}"/>
            </a:ext>
          </a:extLst>
        </xdr:cNvPr>
        <xdr:cNvSpPr txBox="1"/>
      </xdr:nvSpPr>
      <xdr:spPr>
        <a:xfrm>
          <a:off x="10414000" y="52366333"/>
          <a:ext cx="10445750" cy="16086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SUBSTITUTE Function searches for a string of text, replacing it with a different string of text.</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SUBSTITUTE Syntax</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1" i="0">
              <a:solidFill>
                <a:schemeClr val="dk1"/>
              </a:solidFill>
              <a:effectLst/>
              <a:latin typeface="Verdana" panose="020B0604030504040204" pitchFamily="34" charset="0"/>
              <a:ea typeface="Verdana" panose="020B0604030504040204" pitchFamily="34" charset="0"/>
              <a:cs typeface="+mn-cs"/>
            </a:rPr>
            <a:t>text</a:t>
          </a:r>
          <a:r>
            <a:rPr lang="en-GB" sz="1200" b="0" i="0">
              <a:solidFill>
                <a:schemeClr val="dk1"/>
              </a:solidFill>
              <a:effectLst/>
              <a:latin typeface="Verdana" panose="020B0604030504040204" pitchFamily="34" charset="0"/>
              <a:ea typeface="Verdana" panose="020B0604030504040204" pitchFamily="34" charset="0"/>
              <a:cs typeface="+mn-cs"/>
            </a:rPr>
            <a:t> The text to search </a:t>
          </a:r>
          <a:r>
            <a:rPr lang="en-GB" sz="1200" b="1" i="0">
              <a:solidFill>
                <a:schemeClr val="dk1"/>
              </a:solidFill>
              <a:effectLst/>
              <a:latin typeface="Verdana" panose="020B0604030504040204" pitchFamily="34" charset="0"/>
              <a:ea typeface="Verdana" panose="020B0604030504040204" pitchFamily="34" charset="0"/>
              <a:cs typeface="+mn-cs"/>
            </a:rPr>
            <a:t>in</a:t>
          </a:r>
        </a:p>
        <a:p>
          <a:r>
            <a:rPr lang="en-GB" sz="1200" b="1" i="0">
              <a:solidFill>
                <a:schemeClr val="dk1"/>
              </a:solidFill>
              <a:effectLst/>
              <a:latin typeface="Verdana" panose="020B0604030504040204" pitchFamily="34" charset="0"/>
              <a:ea typeface="Verdana" panose="020B0604030504040204" pitchFamily="34" charset="0"/>
              <a:cs typeface="+mn-cs"/>
            </a:rPr>
            <a:t>old_text-</a:t>
          </a:r>
          <a:r>
            <a:rPr lang="en-GB" sz="1200" b="0" i="0">
              <a:solidFill>
                <a:schemeClr val="dk1"/>
              </a:solidFill>
              <a:effectLst/>
              <a:latin typeface="Verdana" panose="020B0604030504040204" pitchFamily="34" charset="0"/>
              <a:ea typeface="Verdana" panose="020B0604030504040204" pitchFamily="34" charset="0"/>
              <a:cs typeface="+mn-cs"/>
            </a:rPr>
            <a:t> The text to search </a:t>
          </a:r>
          <a:r>
            <a:rPr lang="en-GB" sz="1200" b="1" i="0">
              <a:solidFill>
                <a:schemeClr val="dk1"/>
              </a:solidFill>
              <a:effectLst/>
              <a:latin typeface="Verdana" panose="020B0604030504040204" pitchFamily="34" charset="0"/>
              <a:ea typeface="Verdana" panose="020B0604030504040204" pitchFamily="34" charset="0"/>
              <a:cs typeface="+mn-cs"/>
            </a:rPr>
            <a:t>for</a:t>
          </a:r>
          <a:r>
            <a:rPr lang="en-GB" sz="1200" b="0" i="0">
              <a:solidFill>
                <a:schemeClr val="dk1"/>
              </a:solidFill>
              <a:effectLst/>
              <a:latin typeface="Verdana" panose="020B0604030504040204" pitchFamily="34" charset="0"/>
              <a:ea typeface="Verdana" panose="020B0604030504040204" pitchFamily="34" charset="0"/>
              <a:cs typeface="+mn-cs"/>
            </a:rPr>
            <a:t> and replace</a:t>
          </a:r>
        </a:p>
        <a:p>
          <a:r>
            <a:rPr lang="en-GB" sz="1200" b="1" i="0">
              <a:solidFill>
                <a:schemeClr val="dk1"/>
              </a:solidFill>
              <a:effectLst/>
              <a:latin typeface="Verdana" panose="020B0604030504040204" pitchFamily="34" charset="0"/>
              <a:ea typeface="Verdana" panose="020B0604030504040204" pitchFamily="34" charset="0"/>
              <a:cs typeface="+mn-cs"/>
            </a:rPr>
            <a:t>new_text </a:t>
          </a:r>
          <a:r>
            <a:rPr lang="en-GB" sz="1200" b="0" i="0">
              <a:solidFill>
                <a:schemeClr val="dk1"/>
              </a:solidFill>
              <a:effectLst/>
              <a:latin typeface="Verdana" panose="020B0604030504040204" pitchFamily="34" charset="0"/>
              <a:ea typeface="Verdana" panose="020B0604030504040204" pitchFamily="34" charset="0"/>
              <a:cs typeface="+mn-cs"/>
            </a:rPr>
            <a:t>- The replacement text</a:t>
          </a:r>
        </a:p>
        <a:p>
          <a:r>
            <a:rPr lang="en-GB" sz="1200" b="1" i="0">
              <a:solidFill>
                <a:schemeClr val="dk1"/>
              </a:solidFill>
              <a:effectLst/>
              <a:latin typeface="Verdana" panose="020B0604030504040204" pitchFamily="34" charset="0"/>
              <a:ea typeface="Verdana" panose="020B0604030504040204" pitchFamily="34" charset="0"/>
              <a:cs typeface="+mn-cs"/>
            </a:rPr>
            <a:t>[instance_num]-</a:t>
          </a:r>
          <a:r>
            <a:rPr lang="en-GB" sz="1200" b="0" i="0">
              <a:solidFill>
                <a:schemeClr val="dk1"/>
              </a:solidFill>
              <a:effectLst/>
              <a:latin typeface="Verdana" panose="020B0604030504040204" pitchFamily="34" charset="0"/>
              <a:ea typeface="Verdana" panose="020B0604030504040204" pitchFamily="34" charset="0"/>
              <a:cs typeface="+mn-cs"/>
            </a:rPr>
            <a:t> OPTIONAL - The instance number to replace. If left blank, all instances will be replaced.</a:t>
          </a:r>
        </a:p>
      </xdr:txBody>
    </xdr:sp>
    <xdr:clientData/>
  </xdr:twoCellAnchor>
  <xdr:twoCellAnchor>
    <xdr:from>
      <xdr:col>13</xdr:col>
      <xdr:colOff>84667</xdr:colOff>
      <xdr:row>294</xdr:row>
      <xdr:rowOff>137583</xdr:rowOff>
    </xdr:from>
    <xdr:to>
      <xdr:col>19</xdr:col>
      <xdr:colOff>370417</xdr:colOff>
      <xdr:row>296</xdr:row>
      <xdr:rowOff>40355</xdr:rowOff>
    </xdr:to>
    <xdr:sp macro="" textlink="">
      <xdr:nvSpPr>
        <xdr:cNvPr id="120" name="Rectangle: Rounded Corners 119">
          <a:extLst>
            <a:ext uri="{FF2B5EF4-FFF2-40B4-BE49-F238E27FC236}">
              <a16:creationId xmlns:a16="http://schemas.microsoft.com/office/drawing/2014/main" id="{00000000-0008-0000-0500-000078000000}"/>
            </a:ext>
          </a:extLst>
        </xdr:cNvPr>
        <xdr:cNvSpPr/>
      </xdr:nvSpPr>
      <xdr:spPr>
        <a:xfrm>
          <a:off x="10456334" y="54080833"/>
          <a:ext cx="4931833" cy="262605"/>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b="1">
              <a:latin typeface="Verdana" panose="020B0604030504040204" pitchFamily="34" charset="0"/>
              <a:ea typeface="Verdana" panose="020B0604030504040204" pitchFamily="34" charset="0"/>
            </a:rPr>
            <a:t>=SUBSTITUTE(text, old_text, new_text, [instance_num])</a:t>
          </a:r>
        </a:p>
      </xdr:txBody>
    </xdr:sp>
    <xdr:clientData/>
  </xdr:twoCellAnchor>
  <xdr:twoCellAnchor>
    <xdr:from>
      <xdr:col>13</xdr:col>
      <xdr:colOff>52917</xdr:colOff>
      <xdr:row>297</xdr:row>
      <xdr:rowOff>1</xdr:rowOff>
    </xdr:from>
    <xdr:to>
      <xdr:col>26</xdr:col>
      <xdr:colOff>1</xdr:colOff>
      <xdr:row>299</xdr:row>
      <xdr:rowOff>105834</xdr:rowOff>
    </xdr:to>
    <xdr:sp macro="" textlink="">
      <xdr:nvSpPr>
        <xdr:cNvPr id="121" name="TextBox 120">
          <a:extLst>
            <a:ext uri="{FF2B5EF4-FFF2-40B4-BE49-F238E27FC236}">
              <a16:creationId xmlns:a16="http://schemas.microsoft.com/office/drawing/2014/main" id="{00000000-0008-0000-0500-000079000000}"/>
            </a:ext>
          </a:extLst>
        </xdr:cNvPr>
        <xdr:cNvSpPr txBox="1"/>
      </xdr:nvSpPr>
      <xdr:spPr>
        <a:xfrm>
          <a:off x="10424584" y="54483001"/>
          <a:ext cx="10445750" cy="4656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SUBSTITUTE Function is useful when cleaning data. By substituting the old_text with a blank string (“”), you can effectly remove the old_text.</a:t>
          </a:r>
        </a:p>
      </xdr:txBody>
    </xdr:sp>
    <xdr:clientData/>
  </xdr:twoCellAnchor>
  <xdr:twoCellAnchor>
    <xdr:from>
      <xdr:col>13</xdr:col>
      <xdr:colOff>95250</xdr:colOff>
      <xdr:row>300</xdr:row>
      <xdr:rowOff>31750</xdr:rowOff>
    </xdr:from>
    <xdr:to>
      <xdr:col>17</xdr:col>
      <xdr:colOff>380999</xdr:colOff>
      <xdr:row>302</xdr:row>
      <xdr:rowOff>155575</xdr:rowOff>
    </xdr:to>
    <xdr:pic>
      <xdr:nvPicPr>
        <xdr:cNvPr id="122" name="Picture 121" descr="substitute-function-syntax">
          <a:extLst>
            <a:ext uri="{FF2B5EF4-FFF2-40B4-BE49-F238E27FC236}">
              <a16:creationId xmlns:a16="http://schemas.microsoft.com/office/drawing/2014/main" id="{00000000-0008-0000-0500-00007A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0466917" y="55054500"/>
          <a:ext cx="3259666" cy="4836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42334</xdr:colOff>
      <xdr:row>303</xdr:row>
      <xdr:rowOff>63500</xdr:rowOff>
    </xdr:from>
    <xdr:to>
      <xdr:col>25</xdr:col>
      <xdr:colOff>803911</xdr:colOff>
      <xdr:row>304</xdr:row>
      <xdr:rowOff>123643</xdr:rowOff>
    </xdr:to>
    <xdr:sp macro="" textlink="">
      <xdr:nvSpPr>
        <xdr:cNvPr id="123" name="TextBox 122">
          <a:extLst>
            <a:ext uri="{FF2B5EF4-FFF2-40B4-BE49-F238E27FC236}">
              <a16:creationId xmlns:a16="http://schemas.microsoft.com/office/drawing/2014/main" id="{00000000-0008-0000-0500-00007B000000}"/>
            </a:ext>
          </a:extLst>
        </xdr:cNvPr>
        <xdr:cNvSpPr txBox="1"/>
      </xdr:nvSpPr>
      <xdr:spPr>
        <a:xfrm>
          <a:off x="10414001" y="55626000"/>
          <a:ext cx="10424160" cy="240060"/>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10. Use SUBSTITUTE to remove all of the “-“ from the SSN below.</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314</xdr:row>
      <xdr:rowOff>23961</xdr:rowOff>
    </xdr:from>
    <xdr:to>
      <xdr:col>14</xdr:col>
      <xdr:colOff>476856</xdr:colOff>
      <xdr:row>317</xdr:row>
      <xdr:rowOff>92816</xdr:rowOff>
    </xdr:to>
    <xdr:grpSp>
      <xdr:nvGrpSpPr>
        <xdr:cNvPr id="124" name="Group 123">
          <a:extLst>
            <a:ext uri="{FF2B5EF4-FFF2-40B4-BE49-F238E27FC236}">
              <a16:creationId xmlns:a16="http://schemas.microsoft.com/office/drawing/2014/main" id="{00000000-0008-0000-0500-00007C000000}"/>
            </a:ext>
          </a:extLst>
        </xdr:cNvPr>
        <xdr:cNvGrpSpPr/>
      </xdr:nvGrpSpPr>
      <xdr:grpSpPr>
        <a:xfrm>
          <a:off x="3263191" y="56280774"/>
          <a:ext cx="674764" cy="634075"/>
          <a:chOff x="12095602" y="4842832"/>
          <a:chExt cx="730966" cy="654126"/>
        </a:xfrm>
      </xdr:grpSpPr>
      <xdr:pic macro="[0]!ShowHint">
        <xdr:nvPicPr>
          <xdr:cNvPr id="125" name="Graphic 124" descr="Lightbulb and gear">
            <a:extLst>
              <a:ext uri="{FF2B5EF4-FFF2-40B4-BE49-F238E27FC236}">
                <a16:creationId xmlns:a16="http://schemas.microsoft.com/office/drawing/2014/main" id="{00000000-0008-0000-0500-00007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2214127" y="4842832"/>
            <a:ext cx="478222" cy="459764"/>
          </a:xfrm>
          <a:prstGeom prst="rect">
            <a:avLst/>
          </a:prstGeom>
        </xdr:spPr>
      </xdr:pic>
      <xdr:sp macro="[0]!ShowHint" textlink="">
        <xdr:nvSpPr>
          <xdr:cNvPr id="126" name="TextBox 125">
            <a:extLst>
              <a:ext uri="{FF2B5EF4-FFF2-40B4-BE49-F238E27FC236}">
                <a16:creationId xmlns:a16="http://schemas.microsoft.com/office/drawing/2014/main" id="{00000000-0008-0000-0500-00007E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74083</xdr:colOff>
      <xdr:row>319</xdr:row>
      <xdr:rowOff>31750</xdr:rowOff>
    </xdr:from>
    <xdr:to>
      <xdr:col>15</xdr:col>
      <xdr:colOff>285750</xdr:colOff>
      <xdr:row>320</xdr:row>
      <xdr:rowOff>143983</xdr:rowOff>
    </xdr:to>
    <xdr:sp macro="" textlink="">
      <xdr:nvSpPr>
        <xdr:cNvPr id="127" name="TextBox 126">
          <a:extLst>
            <a:ext uri="{FF2B5EF4-FFF2-40B4-BE49-F238E27FC236}">
              <a16:creationId xmlns:a16="http://schemas.microsoft.com/office/drawing/2014/main" id="{00000000-0008-0000-0500-00007F000000}"/>
            </a:ext>
          </a:extLst>
        </xdr:cNvPr>
        <xdr:cNvSpPr txBox="1"/>
      </xdr:nvSpPr>
      <xdr:spPr>
        <a:xfrm>
          <a:off x="10445750" y="58589333"/>
          <a:ext cx="1883833" cy="292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TRIM Function</a:t>
          </a:r>
        </a:p>
      </xdr:txBody>
    </xdr:sp>
    <xdr:clientData/>
  </xdr:twoCellAnchor>
  <xdr:twoCellAnchor>
    <xdr:from>
      <xdr:col>13</xdr:col>
      <xdr:colOff>52916</xdr:colOff>
      <xdr:row>321</xdr:row>
      <xdr:rowOff>42332</xdr:rowOff>
    </xdr:from>
    <xdr:to>
      <xdr:col>26</xdr:col>
      <xdr:colOff>0</xdr:colOff>
      <xdr:row>324</xdr:row>
      <xdr:rowOff>21166</xdr:rowOff>
    </xdr:to>
    <xdr:sp macro="" textlink="">
      <xdr:nvSpPr>
        <xdr:cNvPr id="128" name="TextBox 127">
          <a:extLst>
            <a:ext uri="{FF2B5EF4-FFF2-40B4-BE49-F238E27FC236}">
              <a16:creationId xmlns:a16="http://schemas.microsoft.com/office/drawing/2014/main" id="{00000000-0008-0000-0500-000080000000}"/>
            </a:ext>
          </a:extLst>
        </xdr:cNvPr>
        <xdr:cNvSpPr txBox="1"/>
      </xdr:nvSpPr>
      <xdr:spPr>
        <a:xfrm>
          <a:off x="10424583" y="58959749"/>
          <a:ext cx="10445750" cy="5185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TRIM Function removes extra spaces from a string of text. It removes leading spaces, trailing spaces, and any consecutive spaces so that there is never more than one space in a row. The only input required is the text that you want to trim.</a:t>
          </a:r>
        </a:p>
      </xdr:txBody>
    </xdr:sp>
    <xdr:clientData/>
  </xdr:twoCellAnchor>
  <xdr:twoCellAnchor>
    <xdr:from>
      <xdr:col>13</xdr:col>
      <xdr:colOff>63501</xdr:colOff>
      <xdr:row>324</xdr:row>
      <xdr:rowOff>137583</xdr:rowOff>
    </xdr:from>
    <xdr:to>
      <xdr:col>14</xdr:col>
      <xdr:colOff>582084</xdr:colOff>
      <xdr:row>326</xdr:row>
      <xdr:rowOff>40355</xdr:rowOff>
    </xdr:to>
    <xdr:sp macro="" textlink="">
      <xdr:nvSpPr>
        <xdr:cNvPr id="129" name="Rectangle: Rounded Corners 128">
          <a:extLst>
            <a:ext uri="{FF2B5EF4-FFF2-40B4-BE49-F238E27FC236}">
              <a16:creationId xmlns:a16="http://schemas.microsoft.com/office/drawing/2014/main" id="{00000000-0008-0000-0500-000081000000}"/>
            </a:ext>
          </a:extLst>
        </xdr:cNvPr>
        <xdr:cNvSpPr/>
      </xdr:nvSpPr>
      <xdr:spPr>
        <a:xfrm>
          <a:off x="10435168" y="59594750"/>
          <a:ext cx="1354666" cy="262605"/>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b="1">
              <a:latin typeface="Verdana" panose="020B0604030504040204" pitchFamily="34" charset="0"/>
              <a:ea typeface="Verdana" panose="020B0604030504040204" pitchFamily="34" charset="0"/>
            </a:rPr>
            <a:t>=TRIM(text)</a:t>
          </a:r>
        </a:p>
      </xdr:txBody>
    </xdr:sp>
    <xdr:clientData/>
  </xdr:twoCellAnchor>
  <xdr:twoCellAnchor>
    <xdr:from>
      <xdr:col>13</xdr:col>
      <xdr:colOff>74083</xdr:colOff>
      <xdr:row>326</xdr:row>
      <xdr:rowOff>169334</xdr:rowOff>
    </xdr:from>
    <xdr:to>
      <xdr:col>14</xdr:col>
      <xdr:colOff>369358</xdr:colOff>
      <xdr:row>329</xdr:row>
      <xdr:rowOff>113242</xdr:rowOff>
    </xdr:to>
    <xdr:pic>
      <xdr:nvPicPr>
        <xdr:cNvPr id="130" name="Picture 129" descr="trim-function-syntax">
          <a:extLst>
            <a:ext uri="{FF2B5EF4-FFF2-40B4-BE49-F238E27FC236}">
              <a16:creationId xmlns:a16="http://schemas.microsoft.com/office/drawing/2014/main" id="{00000000-0008-0000-0500-000082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0445750" y="59986334"/>
          <a:ext cx="1131358" cy="4836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63500</xdr:colOff>
      <xdr:row>330</xdr:row>
      <xdr:rowOff>42333</xdr:rowOff>
    </xdr:from>
    <xdr:to>
      <xdr:col>25</xdr:col>
      <xdr:colOff>825077</xdr:colOff>
      <xdr:row>331</xdr:row>
      <xdr:rowOff>102477</xdr:rowOff>
    </xdr:to>
    <xdr:sp macro="" textlink="">
      <xdr:nvSpPr>
        <xdr:cNvPr id="131" name="TextBox 130">
          <a:extLst>
            <a:ext uri="{FF2B5EF4-FFF2-40B4-BE49-F238E27FC236}">
              <a16:creationId xmlns:a16="http://schemas.microsoft.com/office/drawing/2014/main" id="{00000000-0008-0000-0500-000083000000}"/>
            </a:ext>
          </a:extLst>
        </xdr:cNvPr>
        <xdr:cNvSpPr txBox="1"/>
      </xdr:nvSpPr>
      <xdr:spPr>
        <a:xfrm>
          <a:off x="10435167" y="60579000"/>
          <a:ext cx="10424160" cy="240060"/>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11. Use TRIM to clean the text in cell R339.</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341</xdr:row>
      <xdr:rowOff>23961</xdr:rowOff>
    </xdr:from>
    <xdr:to>
      <xdr:col>14</xdr:col>
      <xdr:colOff>476856</xdr:colOff>
      <xdr:row>344</xdr:row>
      <xdr:rowOff>92816</xdr:rowOff>
    </xdr:to>
    <xdr:grpSp>
      <xdr:nvGrpSpPr>
        <xdr:cNvPr id="132" name="Group 131">
          <a:extLst>
            <a:ext uri="{FF2B5EF4-FFF2-40B4-BE49-F238E27FC236}">
              <a16:creationId xmlns:a16="http://schemas.microsoft.com/office/drawing/2014/main" id="{00000000-0008-0000-0500-000084000000}"/>
            </a:ext>
          </a:extLst>
        </xdr:cNvPr>
        <xdr:cNvGrpSpPr/>
      </xdr:nvGrpSpPr>
      <xdr:grpSpPr>
        <a:xfrm>
          <a:off x="3263191" y="61144456"/>
          <a:ext cx="674764" cy="634074"/>
          <a:chOff x="12095602" y="4842832"/>
          <a:chExt cx="730966" cy="654126"/>
        </a:xfrm>
      </xdr:grpSpPr>
      <xdr:pic macro="[0]!ShowHint">
        <xdr:nvPicPr>
          <xdr:cNvPr id="133" name="Graphic 132" descr="Lightbulb and gear">
            <a:extLst>
              <a:ext uri="{FF2B5EF4-FFF2-40B4-BE49-F238E27FC236}">
                <a16:creationId xmlns:a16="http://schemas.microsoft.com/office/drawing/2014/main" id="{00000000-0008-0000-0500-000085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2214127" y="4842832"/>
            <a:ext cx="478222" cy="459764"/>
          </a:xfrm>
          <a:prstGeom prst="rect">
            <a:avLst/>
          </a:prstGeom>
        </xdr:spPr>
      </xdr:pic>
      <xdr:sp macro="[0]!ShowHint" textlink="">
        <xdr:nvSpPr>
          <xdr:cNvPr id="134" name="TextBox 133">
            <a:extLst>
              <a:ext uri="{FF2B5EF4-FFF2-40B4-BE49-F238E27FC236}">
                <a16:creationId xmlns:a16="http://schemas.microsoft.com/office/drawing/2014/main" id="{00000000-0008-0000-0500-000086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63500</xdr:colOff>
      <xdr:row>346</xdr:row>
      <xdr:rowOff>31750</xdr:rowOff>
    </xdr:from>
    <xdr:to>
      <xdr:col>19</xdr:col>
      <xdr:colOff>264583</xdr:colOff>
      <xdr:row>347</xdr:row>
      <xdr:rowOff>143983</xdr:rowOff>
    </xdr:to>
    <xdr:sp macro="" textlink="">
      <xdr:nvSpPr>
        <xdr:cNvPr id="135" name="TextBox 134">
          <a:extLst>
            <a:ext uri="{FF2B5EF4-FFF2-40B4-BE49-F238E27FC236}">
              <a16:creationId xmlns:a16="http://schemas.microsoft.com/office/drawing/2014/main" id="{00000000-0008-0000-0500-000087000000}"/>
            </a:ext>
          </a:extLst>
        </xdr:cNvPr>
        <xdr:cNvSpPr txBox="1"/>
      </xdr:nvSpPr>
      <xdr:spPr>
        <a:xfrm>
          <a:off x="10435167" y="63563500"/>
          <a:ext cx="4847166" cy="292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LOWER, UPPER, and PROPER Function</a:t>
          </a:r>
        </a:p>
      </xdr:txBody>
    </xdr:sp>
    <xdr:clientData/>
  </xdr:twoCellAnchor>
  <xdr:twoCellAnchor>
    <xdr:from>
      <xdr:col>13</xdr:col>
      <xdr:colOff>42333</xdr:colOff>
      <xdr:row>348</xdr:row>
      <xdr:rowOff>21167</xdr:rowOff>
    </xdr:from>
    <xdr:to>
      <xdr:col>25</xdr:col>
      <xdr:colOff>825500</xdr:colOff>
      <xdr:row>351</xdr:row>
      <xdr:rowOff>1</xdr:rowOff>
    </xdr:to>
    <xdr:sp macro="" textlink="">
      <xdr:nvSpPr>
        <xdr:cNvPr id="136" name="TextBox 135">
          <a:extLst>
            <a:ext uri="{FF2B5EF4-FFF2-40B4-BE49-F238E27FC236}">
              <a16:creationId xmlns:a16="http://schemas.microsoft.com/office/drawing/2014/main" id="{00000000-0008-0000-0500-000088000000}"/>
            </a:ext>
          </a:extLst>
        </xdr:cNvPr>
        <xdr:cNvSpPr txBox="1"/>
      </xdr:nvSpPr>
      <xdr:spPr>
        <a:xfrm>
          <a:off x="10414000" y="63912750"/>
          <a:ext cx="10445750" cy="5185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Earlier you learned that case (upper vs. lower) usually matters when working with text. In order to manipulate case so that your functions will work properly or to make your data look better use the LOWER, UPPER, and PROPER Functions.</a:t>
          </a:r>
        </a:p>
      </xdr:txBody>
    </xdr:sp>
    <xdr:clientData/>
  </xdr:twoCellAnchor>
  <xdr:twoCellAnchor>
    <xdr:from>
      <xdr:col>13</xdr:col>
      <xdr:colOff>52916</xdr:colOff>
      <xdr:row>351</xdr:row>
      <xdr:rowOff>42333</xdr:rowOff>
    </xdr:from>
    <xdr:to>
      <xdr:col>21</xdr:col>
      <xdr:colOff>821453</xdr:colOff>
      <xdr:row>359</xdr:row>
      <xdr:rowOff>169333</xdr:rowOff>
    </xdr:to>
    <xdr:pic>
      <xdr:nvPicPr>
        <xdr:cNvPr id="10" name="Picture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26"/>
        <a:stretch>
          <a:fillRect/>
        </a:stretch>
      </xdr:blipFill>
      <xdr:spPr>
        <a:xfrm>
          <a:off x="10424583" y="64473666"/>
          <a:ext cx="7203204" cy="1566334"/>
        </a:xfrm>
        <a:prstGeom prst="rect">
          <a:avLst/>
        </a:prstGeom>
      </xdr:spPr>
    </xdr:pic>
    <xdr:clientData/>
  </xdr:twoCellAnchor>
  <xdr:twoCellAnchor>
    <xdr:from>
      <xdr:col>13</xdr:col>
      <xdr:colOff>21167</xdr:colOff>
      <xdr:row>360</xdr:row>
      <xdr:rowOff>31750</xdr:rowOff>
    </xdr:from>
    <xdr:to>
      <xdr:col>25</xdr:col>
      <xdr:colOff>804334</xdr:colOff>
      <xdr:row>361</xdr:row>
      <xdr:rowOff>84667</xdr:rowOff>
    </xdr:to>
    <xdr:sp macro="" textlink="">
      <xdr:nvSpPr>
        <xdr:cNvPr id="137" name="TextBox 136">
          <a:extLst>
            <a:ext uri="{FF2B5EF4-FFF2-40B4-BE49-F238E27FC236}">
              <a16:creationId xmlns:a16="http://schemas.microsoft.com/office/drawing/2014/main" id="{00000000-0008-0000-0500-000089000000}"/>
            </a:ext>
          </a:extLst>
        </xdr:cNvPr>
        <xdr:cNvSpPr txBox="1"/>
      </xdr:nvSpPr>
      <xdr:spPr>
        <a:xfrm>
          <a:off x="10392834" y="66082333"/>
          <a:ext cx="10445750" cy="232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only input for these functions is the text string itself.</a:t>
          </a:r>
        </a:p>
      </xdr:txBody>
    </xdr:sp>
    <xdr:clientData/>
  </xdr:twoCellAnchor>
  <xdr:twoCellAnchor>
    <xdr:from>
      <xdr:col>13</xdr:col>
      <xdr:colOff>63500</xdr:colOff>
      <xdr:row>362</xdr:row>
      <xdr:rowOff>52917</xdr:rowOff>
    </xdr:from>
    <xdr:to>
      <xdr:col>14</xdr:col>
      <xdr:colOff>582083</xdr:colOff>
      <xdr:row>363</xdr:row>
      <xdr:rowOff>135606</xdr:rowOff>
    </xdr:to>
    <xdr:sp macro="" textlink="">
      <xdr:nvSpPr>
        <xdr:cNvPr id="138" name="Rectangle: Rounded Corners 137">
          <a:extLst>
            <a:ext uri="{FF2B5EF4-FFF2-40B4-BE49-F238E27FC236}">
              <a16:creationId xmlns:a16="http://schemas.microsoft.com/office/drawing/2014/main" id="{00000000-0008-0000-0500-00008A000000}"/>
            </a:ext>
          </a:extLst>
        </xdr:cNvPr>
        <xdr:cNvSpPr/>
      </xdr:nvSpPr>
      <xdr:spPr>
        <a:xfrm>
          <a:off x="10435167" y="66463334"/>
          <a:ext cx="1354666" cy="262605"/>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b="1">
              <a:latin typeface="Verdana" panose="020B0604030504040204" pitchFamily="34" charset="0"/>
              <a:ea typeface="Verdana" panose="020B0604030504040204" pitchFamily="34" charset="0"/>
            </a:rPr>
            <a:t>=LOWER(text)</a:t>
          </a:r>
        </a:p>
      </xdr:txBody>
    </xdr:sp>
    <xdr:clientData/>
  </xdr:twoCellAnchor>
  <xdr:twoCellAnchor>
    <xdr:from>
      <xdr:col>13</xdr:col>
      <xdr:colOff>95250</xdr:colOff>
      <xdr:row>364</xdr:row>
      <xdr:rowOff>105833</xdr:rowOff>
    </xdr:from>
    <xdr:to>
      <xdr:col>14</xdr:col>
      <xdr:colOff>485775</xdr:colOff>
      <xdr:row>367</xdr:row>
      <xdr:rowOff>49741</xdr:rowOff>
    </xdr:to>
    <xdr:pic>
      <xdr:nvPicPr>
        <xdr:cNvPr id="139" name="Picture 138" descr="lower-function-syntax">
          <a:extLst>
            <a:ext uri="{FF2B5EF4-FFF2-40B4-BE49-F238E27FC236}">
              <a16:creationId xmlns:a16="http://schemas.microsoft.com/office/drawing/2014/main" id="{00000000-0008-0000-0500-00008B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10466917" y="66876083"/>
          <a:ext cx="1226608" cy="4836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52916</xdr:colOff>
      <xdr:row>368</xdr:row>
      <xdr:rowOff>52916</xdr:rowOff>
    </xdr:from>
    <xdr:to>
      <xdr:col>25</xdr:col>
      <xdr:colOff>814493</xdr:colOff>
      <xdr:row>369</xdr:row>
      <xdr:rowOff>113060</xdr:rowOff>
    </xdr:to>
    <xdr:sp macro="" textlink="">
      <xdr:nvSpPr>
        <xdr:cNvPr id="140" name="TextBox 139">
          <a:extLst>
            <a:ext uri="{FF2B5EF4-FFF2-40B4-BE49-F238E27FC236}">
              <a16:creationId xmlns:a16="http://schemas.microsoft.com/office/drawing/2014/main" id="{00000000-0008-0000-0500-00008C000000}"/>
            </a:ext>
          </a:extLst>
        </xdr:cNvPr>
        <xdr:cNvSpPr txBox="1"/>
      </xdr:nvSpPr>
      <xdr:spPr>
        <a:xfrm>
          <a:off x="10424583" y="67542833"/>
          <a:ext cx="10424160" cy="240060"/>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12. Change the text to all lower case.</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379</xdr:row>
      <xdr:rowOff>23961</xdr:rowOff>
    </xdr:from>
    <xdr:to>
      <xdr:col>14</xdr:col>
      <xdr:colOff>476856</xdr:colOff>
      <xdr:row>382</xdr:row>
      <xdr:rowOff>92816</xdr:rowOff>
    </xdr:to>
    <xdr:grpSp>
      <xdr:nvGrpSpPr>
        <xdr:cNvPr id="141" name="Group 140">
          <a:extLst>
            <a:ext uri="{FF2B5EF4-FFF2-40B4-BE49-F238E27FC236}">
              <a16:creationId xmlns:a16="http://schemas.microsoft.com/office/drawing/2014/main" id="{00000000-0008-0000-0500-00008D000000}"/>
            </a:ext>
          </a:extLst>
        </xdr:cNvPr>
        <xdr:cNvGrpSpPr/>
      </xdr:nvGrpSpPr>
      <xdr:grpSpPr>
        <a:xfrm>
          <a:off x="3263191" y="67927093"/>
          <a:ext cx="674764" cy="634075"/>
          <a:chOff x="12095602" y="4842832"/>
          <a:chExt cx="730966" cy="654126"/>
        </a:xfrm>
      </xdr:grpSpPr>
      <xdr:pic macro="[0]!ShowHint">
        <xdr:nvPicPr>
          <xdr:cNvPr id="142" name="Graphic 141" descr="Lightbulb and gear">
            <a:extLst>
              <a:ext uri="{FF2B5EF4-FFF2-40B4-BE49-F238E27FC236}">
                <a16:creationId xmlns:a16="http://schemas.microsoft.com/office/drawing/2014/main" id="{00000000-0008-0000-0500-00008E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2214127" y="4842832"/>
            <a:ext cx="478222" cy="459764"/>
          </a:xfrm>
          <a:prstGeom prst="rect">
            <a:avLst/>
          </a:prstGeom>
        </xdr:spPr>
      </xdr:pic>
      <xdr:sp macro="[0]!ShowHint" textlink="">
        <xdr:nvSpPr>
          <xdr:cNvPr id="143" name="TextBox 142">
            <a:extLst>
              <a:ext uri="{FF2B5EF4-FFF2-40B4-BE49-F238E27FC236}">
                <a16:creationId xmlns:a16="http://schemas.microsoft.com/office/drawing/2014/main" id="{00000000-0008-0000-0500-00008F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84666</xdr:colOff>
      <xdr:row>384</xdr:row>
      <xdr:rowOff>63500</xdr:rowOff>
    </xdr:from>
    <xdr:to>
      <xdr:col>14</xdr:col>
      <xdr:colOff>522816</xdr:colOff>
      <xdr:row>386</xdr:row>
      <xdr:rowOff>158750</xdr:rowOff>
    </xdr:to>
    <xdr:pic>
      <xdr:nvPicPr>
        <xdr:cNvPr id="144" name="Picture 143" descr="proper-function-syntax">
          <a:extLst>
            <a:ext uri="{FF2B5EF4-FFF2-40B4-BE49-F238E27FC236}">
              <a16:creationId xmlns:a16="http://schemas.microsoft.com/office/drawing/2014/main" id="{00000000-0008-0000-0500-000090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456333" y="70717833"/>
          <a:ext cx="1274233" cy="4550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52917</xdr:colOff>
      <xdr:row>387</xdr:row>
      <xdr:rowOff>105834</xdr:rowOff>
    </xdr:from>
    <xdr:to>
      <xdr:col>25</xdr:col>
      <xdr:colOff>814494</xdr:colOff>
      <xdr:row>388</xdr:row>
      <xdr:rowOff>165977</xdr:rowOff>
    </xdr:to>
    <xdr:sp macro="" textlink="">
      <xdr:nvSpPr>
        <xdr:cNvPr id="145" name="TextBox 144">
          <a:extLst>
            <a:ext uri="{FF2B5EF4-FFF2-40B4-BE49-F238E27FC236}">
              <a16:creationId xmlns:a16="http://schemas.microsoft.com/office/drawing/2014/main" id="{00000000-0008-0000-0500-000091000000}"/>
            </a:ext>
          </a:extLst>
        </xdr:cNvPr>
        <xdr:cNvSpPr txBox="1"/>
      </xdr:nvSpPr>
      <xdr:spPr>
        <a:xfrm>
          <a:off x="10424584" y="71299917"/>
          <a:ext cx="10424160" cy="240060"/>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13. Capitalize the first letter of each word.</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583631</xdr:colOff>
      <xdr:row>398</xdr:row>
      <xdr:rowOff>23961</xdr:rowOff>
    </xdr:from>
    <xdr:to>
      <xdr:col>14</xdr:col>
      <xdr:colOff>476856</xdr:colOff>
      <xdr:row>401</xdr:row>
      <xdr:rowOff>92816</xdr:rowOff>
    </xdr:to>
    <xdr:grpSp>
      <xdr:nvGrpSpPr>
        <xdr:cNvPr id="146" name="Group 145">
          <a:extLst>
            <a:ext uri="{FF2B5EF4-FFF2-40B4-BE49-F238E27FC236}">
              <a16:creationId xmlns:a16="http://schemas.microsoft.com/office/drawing/2014/main" id="{00000000-0008-0000-0500-000092000000}"/>
            </a:ext>
          </a:extLst>
        </xdr:cNvPr>
        <xdr:cNvGrpSpPr/>
      </xdr:nvGrpSpPr>
      <xdr:grpSpPr>
        <a:xfrm>
          <a:off x="3263191" y="71395170"/>
          <a:ext cx="674764" cy="634075"/>
          <a:chOff x="12095602" y="4842832"/>
          <a:chExt cx="730966" cy="654126"/>
        </a:xfrm>
      </xdr:grpSpPr>
      <xdr:pic macro="[0]!ShowHint">
        <xdr:nvPicPr>
          <xdr:cNvPr id="147" name="Graphic 146" descr="Lightbulb and gear">
            <a:extLst>
              <a:ext uri="{FF2B5EF4-FFF2-40B4-BE49-F238E27FC236}">
                <a16:creationId xmlns:a16="http://schemas.microsoft.com/office/drawing/2014/main" id="{00000000-0008-0000-0500-000093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2214127" y="4842832"/>
            <a:ext cx="478222" cy="459764"/>
          </a:xfrm>
          <a:prstGeom prst="rect">
            <a:avLst/>
          </a:prstGeom>
        </xdr:spPr>
      </xdr:pic>
      <xdr:sp macro="[0]!ShowHint" textlink="">
        <xdr:nvSpPr>
          <xdr:cNvPr id="148" name="TextBox 147">
            <a:extLst>
              <a:ext uri="{FF2B5EF4-FFF2-40B4-BE49-F238E27FC236}">
                <a16:creationId xmlns:a16="http://schemas.microsoft.com/office/drawing/2014/main" id="{00000000-0008-0000-0500-000094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editAs="oneCell">
    <xdr:from>
      <xdr:col>10</xdr:col>
      <xdr:colOff>51631</xdr:colOff>
      <xdr:row>24</xdr:row>
      <xdr:rowOff>9777</xdr:rowOff>
    </xdr:from>
    <xdr:to>
      <xdr:col>10</xdr:col>
      <xdr:colOff>331057</xdr:colOff>
      <xdr:row>25</xdr:row>
      <xdr:rowOff>99689</xdr:rowOff>
    </xdr:to>
    <xdr:pic>
      <xdr:nvPicPr>
        <xdr:cNvPr id="149" name="Picture 148">
          <a:hlinkClick xmlns:r="http://schemas.openxmlformats.org/officeDocument/2006/relationships" r:id="rId29"/>
          <a:extLst>
            <a:ext uri="{FF2B5EF4-FFF2-40B4-BE49-F238E27FC236}">
              <a16:creationId xmlns:a16="http://schemas.microsoft.com/office/drawing/2014/main" id="{00000000-0008-0000-0500-000095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837473B0-CC2E-450A-ABE3-18F120FF3D39}">
              <a1611:picAttrSrcUrl xmlns:a1611="http://schemas.microsoft.com/office/drawing/2016/11/main" r:id="rId31"/>
            </a:ext>
          </a:extLst>
        </a:blip>
        <a:stretch>
          <a:fillRect/>
        </a:stretch>
      </xdr:blipFill>
      <xdr:spPr>
        <a:xfrm>
          <a:off x="8519356" y="4353177"/>
          <a:ext cx="279426" cy="280412"/>
        </a:xfrm>
        <a:prstGeom prst="rect">
          <a:avLst/>
        </a:prstGeom>
      </xdr:spPr>
    </xdr:pic>
    <xdr:clientData/>
  </xdr:twoCellAnchor>
  <xdr:twoCellAnchor editAs="oneCell">
    <xdr:from>
      <xdr:col>10</xdr:col>
      <xdr:colOff>369158</xdr:colOff>
      <xdr:row>24</xdr:row>
      <xdr:rowOff>9777</xdr:rowOff>
    </xdr:from>
    <xdr:to>
      <xdr:col>10</xdr:col>
      <xdr:colOff>644325</xdr:colOff>
      <xdr:row>25</xdr:row>
      <xdr:rowOff>95457</xdr:rowOff>
    </xdr:to>
    <xdr:pic>
      <xdr:nvPicPr>
        <xdr:cNvPr id="150" name="Picture 149">
          <a:hlinkClick xmlns:r="http://schemas.openxmlformats.org/officeDocument/2006/relationships" r:id="rId32"/>
          <a:extLst>
            <a:ext uri="{FF2B5EF4-FFF2-40B4-BE49-F238E27FC236}">
              <a16:creationId xmlns:a16="http://schemas.microsoft.com/office/drawing/2014/main" id="{00000000-0008-0000-0500-00009600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 uri="{837473B0-CC2E-450A-ABE3-18F120FF3D39}">
              <a1611:picAttrSrcUrl xmlns:a1611="http://schemas.microsoft.com/office/drawing/2016/11/main" r:id="rId34"/>
            </a:ext>
          </a:extLst>
        </a:blip>
        <a:stretch>
          <a:fillRect/>
        </a:stretch>
      </xdr:blipFill>
      <xdr:spPr>
        <a:xfrm>
          <a:off x="8836883" y="4353177"/>
          <a:ext cx="275167" cy="276180"/>
        </a:xfrm>
        <a:prstGeom prst="rect">
          <a:avLst/>
        </a:prstGeom>
      </xdr:spPr>
    </xdr:pic>
    <xdr:clientData/>
  </xdr:twoCellAnchor>
  <xdr:twoCellAnchor editAs="oneCell">
    <xdr:from>
      <xdr:col>10</xdr:col>
      <xdr:colOff>776252</xdr:colOff>
      <xdr:row>24</xdr:row>
      <xdr:rowOff>21346</xdr:rowOff>
    </xdr:from>
    <xdr:to>
      <xdr:col>11</xdr:col>
      <xdr:colOff>121161</xdr:colOff>
      <xdr:row>25</xdr:row>
      <xdr:rowOff>95870</xdr:rowOff>
    </xdr:to>
    <xdr:pic>
      <xdr:nvPicPr>
        <xdr:cNvPr id="151" name="Picture 150" descr="LinkedIn: Jobs, Business News &amp; Social Networking – Aplikácie v ...">
          <a:hlinkClick xmlns:r="http://schemas.openxmlformats.org/officeDocument/2006/relationships" r:id="rId35"/>
          <a:extLst>
            <a:ext uri="{FF2B5EF4-FFF2-40B4-BE49-F238E27FC236}">
              <a16:creationId xmlns:a16="http://schemas.microsoft.com/office/drawing/2014/main" id="{00000000-0008-0000-0500-000097000000}"/>
            </a:ext>
          </a:extLst>
        </xdr:cNvPr>
        <xdr:cNvPicPr>
          <a:picLocks noChangeAspect="1" noChangeArrowheads="1"/>
        </xdr:cNvPicPr>
      </xdr:nvPicPr>
      <xdr:blipFill>
        <a:blip xmlns:r="http://schemas.openxmlformats.org/officeDocument/2006/relationships" r:embed="rId36" cstate="print">
          <a:extLst>
            <a:ext uri="{28A0092B-C50C-407E-A947-70E740481C1C}">
              <a14:useLocalDpi xmlns:a14="http://schemas.microsoft.com/office/drawing/2010/main" val="0"/>
            </a:ext>
          </a:extLst>
        </a:blip>
        <a:srcRect/>
        <a:stretch>
          <a:fillRect/>
        </a:stretch>
      </xdr:blipFill>
      <xdr:spPr bwMode="auto">
        <a:xfrm>
          <a:off x="9243977" y="4364746"/>
          <a:ext cx="268835" cy="2650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152400</xdr:colOff>
          <xdr:row>26</xdr:row>
          <xdr:rowOff>114300</xdr:rowOff>
        </xdr:from>
        <xdr:to>
          <xdr:col>11</xdr:col>
          <xdr:colOff>781050</xdr:colOff>
          <xdr:row>28</xdr:row>
          <xdr:rowOff>107950</xdr:rowOff>
        </xdr:to>
        <xdr:sp macro="" textlink="">
          <xdr:nvSpPr>
            <xdr:cNvPr id="22538" name="Button 10" hidden="1">
              <a:extLst>
                <a:ext uri="{63B3BB69-23CF-44E3-9099-C40C66FF867C}">
                  <a14:compatExt spid="_x0000_s22538"/>
                </a:ext>
                <a:ext uri="{FF2B5EF4-FFF2-40B4-BE49-F238E27FC236}">
                  <a16:creationId xmlns:a16="http://schemas.microsoft.com/office/drawing/2014/main" id="{00000000-0008-0000-0500-00000A5800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en-IN" sz="1400" b="1" i="0" u="none" strike="noStrike" baseline="0">
                  <a:solidFill>
                    <a:srgbClr val="000000"/>
                  </a:solidFill>
                  <a:latin typeface="Verdana"/>
                  <a:ea typeface="Verdana"/>
                </a:rPr>
                <a:t>RESET CHAPTER 05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29</xdr:row>
          <xdr:rowOff>107950</xdr:rowOff>
        </xdr:from>
        <xdr:to>
          <xdr:col>11</xdr:col>
          <xdr:colOff>774700</xdr:colOff>
          <xdr:row>31</xdr:row>
          <xdr:rowOff>88900</xdr:rowOff>
        </xdr:to>
        <xdr:sp macro="" textlink="">
          <xdr:nvSpPr>
            <xdr:cNvPr id="22539" name="Button 11" hidden="1">
              <a:extLst>
                <a:ext uri="{63B3BB69-23CF-44E3-9099-C40C66FF867C}">
                  <a14:compatExt spid="_x0000_s22539"/>
                </a:ext>
                <a:ext uri="{FF2B5EF4-FFF2-40B4-BE49-F238E27FC236}">
                  <a16:creationId xmlns:a16="http://schemas.microsoft.com/office/drawing/2014/main" id="{00000000-0008-0000-0500-00000B5800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en-IN" sz="1400" b="1" i="0" u="none" strike="noStrike" baseline="0">
                  <a:solidFill>
                    <a:srgbClr val="000000"/>
                  </a:solidFill>
                  <a:latin typeface="Verdana"/>
                  <a:ea typeface="Verdana"/>
                </a:rPr>
                <a:t>SHOW ALL ANSWERS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11</xdr:col>
      <xdr:colOff>359833</xdr:colOff>
      <xdr:row>17</xdr:row>
      <xdr:rowOff>52918</xdr:rowOff>
    </xdr:from>
    <xdr:to>
      <xdr:col>11</xdr:col>
      <xdr:colOff>878417</xdr:colOff>
      <xdr:row>18</xdr:row>
      <xdr:rowOff>137584</xdr:rowOff>
    </xdr:to>
    <xdr:sp macro="" textlink="$G$18">
      <xdr:nvSpPr>
        <xdr:cNvPr id="3" name="TextBox 2">
          <a:extLst>
            <a:ext uri="{FF2B5EF4-FFF2-40B4-BE49-F238E27FC236}">
              <a16:creationId xmlns:a16="http://schemas.microsoft.com/office/drawing/2014/main" id="{00000000-0008-0000-0600-000003000000}"/>
            </a:ext>
          </a:extLst>
        </xdr:cNvPr>
        <xdr:cNvSpPr txBox="1"/>
      </xdr:nvSpPr>
      <xdr:spPr>
        <a:xfrm>
          <a:off x="9726083" y="3111501"/>
          <a:ext cx="518584" cy="2645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D76DDBA-4DBC-4D2B-A1E1-61F4F0388436}" type="TxLink">
            <a:rPr lang="en-US" sz="1100" b="1" i="0" u="none" strike="noStrike">
              <a:solidFill>
                <a:srgbClr val="000000"/>
              </a:solidFill>
              <a:latin typeface="Verdana"/>
              <a:ea typeface="Verdana"/>
            </a:rPr>
            <a:pPr algn="ctr"/>
            <a:t>6/6</a:t>
          </a:fld>
          <a:endParaRPr lang="en-GB" sz="1100" b="1"/>
        </a:p>
      </xdr:txBody>
    </xdr:sp>
    <xdr:clientData/>
  </xdr:twoCellAnchor>
  <xdr:twoCellAnchor editAs="oneCell">
    <xdr:from>
      <xdr:col>10</xdr:col>
      <xdr:colOff>205145</xdr:colOff>
      <xdr:row>0</xdr:row>
      <xdr:rowOff>80852</xdr:rowOff>
    </xdr:from>
    <xdr:to>
      <xdr:col>11</xdr:col>
      <xdr:colOff>861491</xdr:colOff>
      <xdr:row>3</xdr:row>
      <xdr:rowOff>166577</xdr:rowOff>
    </xdr:to>
    <xdr:pic>
      <xdr:nvPicPr>
        <xdr:cNvPr id="2" name="Picture 1" descr="AutomateExcel Logo">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50645" y="80852"/>
          <a:ext cx="1596146" cy="625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0</xdr:colOff>
      <xdr:row>4</xdr:row>
      <xdr:rowOff>166134</xdr:rowOff>
    </xdr:from>
    <xdr:to>
      <xdr:col>11</xdr:col>
      <xdr:colOff>901700</xdr:colOff>
      <xdr:row>7</xdr:row>
      <xdr:rowOff>4209</xdr:rowOff>
    </xdr:to>
    <xdr:grpSp>
      <xdr:nvGrpSpPr>
        <xdr:cNvPr id="30" name="Group 29">
          <a:hlinkClick xmlns:r="http://schemas.openxmlformats.org/officeDocument/2006/relationships" r:id="rId3"/>
          <a:extLst>
            <a:ext uri="{FF2B5EF4-FFF2-40B4-BE49-F238E27FC236}">
              <a16:creationId xmlns:a16="http://schemas.microsoft.com/office/drawing/2014/main" id="{00000000-0008-0000-0600-00001E000000}"/>
            </a:ext>
          </a:extLst>
        </xdr:cNvPr>
        <xdr:cNvGrpSpPr/>
      </xdr:nvGrpSpPr>
      <xdr:grpSpPr>
        <a:xfrm>
          <a:off x="0" y="863936"/>
          <a:ext cx="2594149" cy="361427"/>
          <a:chOff x="0" y="895350"/>
          <a:chExt cx="2409825" cy="381000"/>
        </a:xfrm>
      </xdr:grpSpPr>
      <xdr:pic>
        <xdr:nvPicPr>
          <xdr:cNvPr id="31" name="Graphic 30" descr="Home">
            <a:extLst>
              <a:ext uri="{FF2B5EF4-FFF2-40B4-BE49-F238E27FC236}">
                <a16:creationId xmlns:a16="http://schemas.microsoft.com/office/drawing/2014/main" id="{00000000-0008-0000-0600-00001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0" y="895350"/>
            <a:ext cx="381000" cy="381000"/>
          </a:xfrm>
          <a:prstGeom prst="rect">
            <a:avLst/>
          </a:prstGeom>
        </xdr:spPr>
      </xdr:pic>
      <xdr:sp macro="" textlink="">
        <xdr:nvSpPr>
          <xdr:cNvPr id="32" name="TextBox 31">
            <a:extLst>
              <a:ext uri="{FF2B5EF4-FFF2-40B4-BE49-F238E27FC236}">
                <a16:creationId xmlns:a16="http://schemas.microsoft.com/office/drawing/2014/main" id="{00000000-0008-0000-0600-000020000000}"/>
              </a:ext>
            </a:extLst>
          </xdr:cNvPr>
          <xdr:cNvSpPr txBox="1"/>
        </xdr:nvSpPr>
        <xdr:spPr>
          <a:xfrm>
            <a:off x="323849" y="962025"/>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Home</a:t>
            </a:r>
          </a:p>
        </xdr:txBody>
      </xdr:sp>
    </xdr:grpSp>
    <xdr:clientData/>
  </xdr:twoCellAnchor>
  <xdr:twoCellAnchor>
    <xdr:from>
      <xdr:col>9</xdr:col>
      <xdr:colOff>0</xdr:colOff>
      <xdr:row>7</xdr:row>
      <xdr:rowOff>23259</xdr:rowOff>
    </xdr:from>
    <xdr:to>
      <xdr:col>11</xdr:col>
      <xdr:colOff>901700</xdr:colOff>
      <xdr:row>9</xdr:row>
      <xdr:rowOff>4209</xdr:rowOff>
    </xdr:to>
    <xdr:grpSp>
      <xdr:nvGrpSpPr>
        <xdr:cNvPr id="33" name="Group 32">
          <a:hlinkClick xmlns:r="http://schemas.openxmlformats.org/officeDocument/2006/relationships" r:id="rId6"/>
          <a:extLst>
            <a:ext uri="{FF2B5EF4-FFF2-40B4-BE49-F238E27FC236}">
              <a16:creationId xmlns:a16="http://schemas.microsoft.com/office/drawing/2014/main" id="{00000000-0008-0000-0600-000021000000}"/>
            </a:ext>
          </a:extLst>
        </xdr:cNvPr>
        <xdr:cNvGrpSpPr/>
      </xdr:nvGrpSpPr>
      <xdr:grpSpPr>
        <a:xfrm>
          <a:off x="0" y="1244413"/>
          <a:ext cx="2594149" cy="329851"/>
          <a:chOff x="19050" y="1285875"/>
          <a:chExt cx="2381250" cy="342900"/>
        </a:xfrm>
      </xdr:grpSpPr>
      <xdr:pic>
        <xdr:nvPicPr>
          <xdr:cNvPr id="34" name="Graphic 33" descr="Play">
            <a:extLst>
              <a:ext uri="{FF2B5EF4-FFF2-40B4-BE49-F238E27FC236}">
                <a16:creationId xmlns:a16="http://schemas.microsoft.com/office/drawing/2014/main" id="{00000000-0008-0000-0600-000022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35" name="TextBox 34">
            <a:extLst>
              <a:ext uri="{FF2B5EF4-FFF2-40B4-BE49-F238E27FC236}">
                <a16:creationId xmlns:a16="http://schemas.microsoft.com/office/drawing/2014/main" id="{00000000-0008-0000-0600-000023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Intro to </a:t>
            </a:r>
            <a:r>
              <a:rPr lang="en-US" sz="1050">
                <a:solidFill>
                  <a:schemeClr val="bg1"/>
                </a:solidFill>
                <a:latin typeface="Verdana" panose="020B0604030504040204" pitchFamily="34" charset="0"/>
                <a:ea typeface="Verdana" panose="020B0604030504040204" pitchFamily="34" charset="0"/>
              </a:rPr>
              <a:t>Formulas </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9</xdr:col>
      <xdr:colOff>0</xdr:colOff>
      <xdr:row>9</xdr:row>
      <xdr:rowOff>23259</xdr:rowOff>
    </xdr:from>
    <xdr:to>
      <xdr:col>11</xdr:col>
      <xdr:colOff>901700</xdr:colOff>
      <xdr:row>11</xdr:row>
      <xdr:rowOff>4209</xdr:rowOff>
    </xdr:to>
    <xdr:grpSp>
      <xdr:nvGrpSpPr>
        <xdr:cNvPr id="36" name="Group 35">
          <a:hlinkClick xmlns:r="http://schemas.openxmlformats.org/officeDocument/2006/relationships" r:id="rId9"/>
          <a:extLst>
            <a:ext uri="{FF2B5EF4-FFF2-40B4-BE49-F238E27FC236}">
              <a16:creationId xmlns:a16="http://schemas.microsoft.com/office/drawing/2014/main" id="{00000000-0008-0000-0600-000024000000}"/>
            </a:ext>
          </a:extLst>
        </xdr:cNvPr>
        <xdr:cNvGrpSpPr/>
      </xdr:nvGrpSpPr>
      <xdr:grpSpPr>
        <a:xfrm>
          <a:off x="0" y="1593314"/>
          <a:ext cx="2594149" cy="329851"/>
          <a:chOff x="19050" y="1285875"/>
          <a:chExt cx="2347829" cy="342900"/>
        </a:xfrm>
      </xdr:grpSpPr>
      <xdr:pic>
        <xdr:nvPicPr>
          <xdr:cNvPr id="37" name="Graphic 36" descr="Play">
            <a:extLst>
              <a:ext uri="{FF2B5EF4-FFF2-40B4-BE49-F238E27FC236}">
                <a16:creationId xmlns:a16="http://schemas.microsoft.com/office/drawing/2014/main" id="{00000000-0008-0000-0600-00002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00789" cy="342900"/>
          </a:xfrm>
          <a:prstGeom prst="rect">
            <a:avLst/>
          </a:prstGeom>
        </xdr:spPr>
      </xdr:pic>
      <xdr:sp macro="" textlink="">
        <xdr:nvSpPr>
          <xdr:cNvPr id="38" name="TextBox 37">
            <a:extLst>
              <a:ext uri="{FF2B5EF4-FFF2-40B4-BE49-F238E27FC236}">
                <a16:creationId xmlns:a16="http://schemas.microsoft.com/office/drawing/2014/main" id="{00000000-0008-0000-0600-000026000000}"/>
              </a:ext>
            </a:extLst>
          </xdr:cNvPr>
          <xdr:cNvSpPr txBox="1"/>
        </xdr:nvSpPr>
        <xdr:spPr>
          <a:xfrm>
            <a:off x="280903"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latin typeface="Verdana" panose="020B0604030504040204" pitchFamily="34" charset="0"/>
                <a:ea typeface="Verdana" panose="020B0604030504040204" pitchFamily="34" charset="0"/>
              </a:rPr>
              <a:t>Logical Functions &amp; Comparison</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9</xdr:col>
      <xdr:colOff>0</xdr:colOff>
      <xdr:row>11</xdr:row>
      <xdr:rowOff>23259</xdr:rowOff>
    </xdr:from>
    <xdr:to>
      <xdr:col>11</xdr:col>
      <xdr:colOff>901700</xdr:colOff>
      <xdr:row>13</xdr:row>
      <xdr:rowOff>4209</xdr:rowOff>
    </xdr:to>
    <xdr:grpSp>
      <xdr:nvGrpSpPr>
        <xdr:cNvPr id="39" name="Group 38">
          <a:hlinkClick xmlns:r="http://schemas.openxmlformats.org/officeDocument/2006/relationships" r:id="rId10"/>
          <a:extLst>
            <a:ext uri="{FF2B5EF4-FFF2-40B4-BE49-F238E27FC236}">
              <a16:creationId xmlns:a16="http://schemas.microsoft.com/office/drawing/2014/main" id="{00000000-0008-0000-0600-000027000000}"/>
            </a:ext>
          </a:extLst>
        </xdr:cNvPr>
        <xdr:cNvGrpSpPr/>
      </xdr:nvGrpSpPr>
      <xdr:grpSpPr>
        <a:xfrm>
          <a:off x="0" y="1942215"/>
          <a:ext cx="2594149" cy="329851"/>
          <a:chOff x="19050" y="1285875"/>
          <a:chExt cx="2381250" cy="342900"/>
        </a:xfrm>
      </xdr:grpSpPr>
      <xdr:pic>
        <xdr:nvPicPr>
          <xdr:cNvPr id="40" name="Graphic 39" descr="Play">
            <a:extLst>
              <a:ext uri="{FF2B5EF4-FFF2-40B4-BE49-F238E27FC236}">
                <a16:creationId xmlns:a16="http://schemas.microsoft.com/office/drawing/2014/main" id="{00000000-0008-0000-0600-00002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41" name="TextBox 40">
            <a:extLst>
              <a:ext uri="{FF2B5EF4-FFF2-40B4-BE49-F238E27FC236}">
                <a16:creationId xmlns:a16="http://schemas.microsoft.com/office/drawing/2014/main" id="{00000000-0008-0000-0600-000029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latin typeface="Verdana" panose="020B0604030504040204" pitchFamily="34" charset="0"/>
                <a:ea typeface="Verdana" panose="020B0604030504040204" pitchFamily="34" charset="0"/>
              </a:rPr>
              <a:t>Statistical Functions </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9</xdr:col>
      <xdr:colOff>0</xdr:colOff>
      <xdr:row>13</xdr:row>
      <xdr:rowOff>23259</xdr:rowOff>
    </xdr:from>
    <xdr:to>
      <xdr:col>11</xdr:col>
      <xdr:colOff>901700</xdr:colOff>
      <xdr:row>15</xdr:row>
      <xdr:rowOff>4209</xdr:rowOff>
    </xdr:to>
    <xdr:grpSp>
      <xdr:nvGrpSpPr>
        <xdr:cNvPr id="42" name="Group 41">
          <a:hlinkClick xmlns:r="http://schemas.openxmlformats.org/officeDocument/2006/relationships" r:id="rId11"/>
          <a:extLst>
            <a:ext uri="{FF2B5EF4-FFF2-40B4-BE49-F238E27FC236}">
              <a16:creationId xmlns:a16="http://schemas.microsoft.com/office/drawing/2014/main" id="{00000000-0008-0000-0600-00002A000000}"/>
            </a:ext>
          </a:extLst>
        </xdr:cNvPr>
        <xdr:cNvGrpSpPr/>
      </xdr:nvGrpSpPr>
      <xdr:grpSpPr>
        <a:xfrm>
          <a:off x="0" y="2291116"/>
          <a:ext cx="2594149" cy="329851"/>
          <a:chOff x="19050" y="1285875"/>
          <a:chExt cx="2381250" cy="342900"/>
        </a:xfrm>
      </xdr:grpSpPr>
      <xdr:pic>
        <xdr:nvPicPr>
          <xdr:cNvPr id="43" name="Graphic 42" descr="Play">
            <a:extLst>
              <a:ext uri="{FF2B5EF4-FFF2-40B4-BE49-F238E27FC236}">
                <a16:creationId xmlns:a16="http://schemas.microsoft.com/office/drawing/2014/main" id="{00000000-0008-0000-0600-00002B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44" name="TextBox 43">
            <a:extLst>
              <a:ext uri="{FF2B5EF4-FFF2-40B4-BE49-F238E27FC236}">
                <a16:creationId xmlns:a16="http://schemas.microsoft.com/office/drawing/2014/main" id="{00000000-0008-0000-0600-00002C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Lookup Functions</a:t>
            </a:r>
          </a:p>
        </xdr:txBody>
      </xdr:sp>
    </xdr:grpSp>
    <xdr:clientData/>
  </xdr:twoCellAnchor>
  <xdr:twoCellAnchor>
    <xdr:from>
      <xdr:col>9</xdr:col>
      <xdr:colOff>0</xdr:colOff>
      <xdr:row>15</xdr:row>
      <xdr:rowOff>23259</xdr:rowOff>
    </xdr:from>
    <xdr:to>
      <xdr:col>11</xdr:col>
      <xdr:colOff>901700</xdr:colOff>
      <xdr:row>17</xdr:row>
      <xdr:rowOff>4209</xdr:rowOff>
    </xdr:to>
    <xdr:grpSp>
      <xdr:nvGrpSpPr>
        <xdr:cNvPr id="45" name="Group 44">
          <a:hlinkClick xmlns:r="http://schemas.openxmlformats.org/officeDocument/2006/relationships" r:id="rId12"/>
          <a:extLst>
            <a:ext uri="{FF2B5EF4-FFF2-40B4-BE49-F238E27FC236}">
              <a16:creationId xmlns:a16="http://schemas.microsoft.com/office/drawing/2014/main" id="{00000000-0008-0000-0600-00002D000000}"/>
            </a:ext>
          </a:extLst>
        </xdr:cNvPr>
        <xdr:cNvGrpSpPr/>
      </xdr:nvGrpSpPr>
      <xdr:grpSpPr>
        <a:xfrm>
          <a:off x="0" y="2640017"/>
          <a:ext cx="2594149" cy="329851"/>
          <a:chOff x="19050" y="1285875"/>
          <a:chExt cx="2381250" cy="342900"/>
        </a:xfrm>
      </xdr:grpSpPr>
      <xdr:pic>
        <xdr:nvPicPr>
          <xdr:cNvPr id="46" name="Graphic 45" descr="Play">
            <a:extLst>
              <a:ext uri="{FF2B5EF4-FFF2-40B4-BE49-F238E27FC236}">
                <a16:creationId xmlns:a16="http://schemas.microsoft.com/office/drawing/2014/main" id="{00000000-0008-0000-0600-00002E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47" name="TextBox 46">
            <a:extLst>
              <a:ext uri="{FF2B5EF4-FFF2-40B4-BE49-F238E27FC236}">
                <a16:creationId xmlns:a16="http://schemas.microsoft.com/office/drawing/2014/main" id="{00000000-0008-0000-0600-00002F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a:solidFill>
                  <a:schemeClr val="bg1"/>
                </a:solidFill>
                <a:latin typeface="Verdana" panose="020B0604030504040204" pitchFamily="34" charset="0"/>
                <a:ea typeface="Verdana" panose="020B0604030504040204" pitchFamily="34" charset="0"/>
              </a:rPr>
              <a:t>Text</a:t>
            </a:r>
            <a:r>
              <a:rPr lang="en-GB" sz="1050" baseline="0">
                <a:solidFill>
                  <a:schemeClr val="bg1"/>
                </a:solidFill>
                <a:latin typeface="Verdana" panose="020B0604030504040204" pitchFamily="34" charset="0"/>
                <a:ea typeface="Verdana" panose="020B0604030504040204" pitchFamily="34" charset="0"/>
              </a:rPr>
              <a:t> Functions</a:t>
            </a:r>
            <a:r>
              <a:rPr lang="en-US" sz="1050">
                <a:solidFill>
                  <a:schemeClr val="bg1"/>
                </a:solidFill>
                <a:latin typeface="Verdana" panose="020B0604030504040204" pitchFamily="34" charset="0"/>
                <a:ea typeface="Verdana" panose="020B0604030504040204" pitchFamily="34" charset="0"/>
              </a:rPr>
              <a:t> </a:t>
            </a:r>
            <a:endParaRPr lang="en-GB" sz="1050">
              <a:solidFill>
                <a:schemeClr val="bg1"/>
              </a:solidFill>
              <a:latin typeface="Verdana" panose="020B0604030504040204" pitchFamily="34" charset="0"/>
              <a:ea typeface="Verdana" panose="020B0604030504040204" pitchFamily="34" charset="0"/>
            </a:endParaRPr>
          </a:p>
        </xdr:txBody>
      </xdr:sp>
    </xdr:grpSp>
    <xdr:clientData/>
  </xdr:twoCellAnchor>
  <xdr:twoCellAnchor>
    <xdr:from>
      <xdr:col>9</xdr:col>
      <xdr:colOff>0</xdr:colOff>
      <xdr:row>17</xdr:row>
      <xdr:rowOff>23259</xdr:rowOff>
    </xdr:from>
    <xdr:to>
      <xdr:col>11</xdr:col>
      <xdr:colOff>901700</xdr:colOff>
      <xdr:row>19</xdr:row>
      <xdr:rowOff>4209</xdr:rowOff>
    </xdr:to>
    <xdr:grpSp>
      <xdr:nvGrpSpPr>
        <xdr:cNvPr id="48" name="Group 47">
          <a:hlinkClick xmlns:r="http://schemas.openxmlformats.org/officeDocument/2006/relationships" r:id="rId13"/>
          <a:extLst>
            <a:ext uri="{FF2B5EF4-FFF2-40B4-BE49-F238E27FC236}">
              <a16:creationId xmlns:a16="http://schemas.microsoft.com/office/drawing/2014/main" id="{00000000-0008-0000-0600-000030000000}"/>
            </a:ext>
          </a:extLst>
        </xdr:cNvPr>
        <xdr:cNvGrpSpPr/>
      </xdr:nvGrpSpPr>
      <xdr:grpSpPr>
        <a:xfrm>
          <a:off x="0" y="2988918"/>
          <a:ext cx="2594149" cy="329851"/>
          <a:chOff x="19050" y="1285875"/>
          <a:chExt cx="2381250" cy="342900"/>
        </a:xfrm>
      </xdr:grpSpPr>
      <xdr:pic>
        <xdr:nvPicPr>
          <xdr:cNvPr id="49" name="Graphic 48" descr="Play">
            <a:extLst>
              <a:ext uri="{FF2B5EF4-FFF2-40B4-BE49-F238E27FC236}">
                <a16:creationId xmlns:a16="http://schemas.microsoft.com/office/drawing/2014/main" id="{00000000-0008-0000-0600-00003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050" y="1285875"/>
            <a:ext cx="342900" cy="342900"/>
          </a:xfrm>
          <a:prstGeom prst="rect">
            <a:avLst/>
          </a:prstGeom>
        </xdr:spPr>
      </xdr:pic>
      <xdr:sp macro="" textlink="">
        <xdr:nvSpPr>
          <xdr:cNvPr id="50" name="TextBox 49">
            <a:extLst>
              <a:ext uri="{FF2B5EF4-FFF2-40B4-BE49-F238E27FC236}">
                <a16:creationId xmlns:a16="http://schemas.microsoft.com/office/drawing/2014/main" id="{00000000-0008-0000-0600-000032000000}"/>
              </a:ext>
            </a:extLst>
          </xdr:cNvPr>
          <xdr:cNvSpPr txBox="1"/>
        </xdr:nvSpPr>
        <xdr:spPr>
          <a:xfrm>
            <a:off x="314324" y="1314450"/>
            <a:ext cx="20859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ysClr val="windowText" lastClr="000000"/>
                </a:solidFill>
                <a:latin typeface="Verdana" panose="020B0604030504040204" pitchFamily="34" charset="0"/>
                <a:ea typeface="Verdana" panose="020B0604030504040204" pitchFamily="34" charset="0"/>
              </a:rPr>
              <a:t>Date Functions</a:t>
            </a:r>
            <a:endParaRPr lang="en-GB" sz="1050">
              <a:solidFill>
                <a:sysClr val="windowText" lastClr="000000"/>
              </a:solidFill>
              <a:latin typeface="Verdana" panose="020B0604030504040204" pitchFamily="34" charset="0"/>
              <a:ea typeface="Verdana" panose="020B0604030504040204" pitchFamily="34" charset="0"/>
            </a:endParaRPr>
          </a:p>
        </xdr:txBody>
      </xdr:sp>
    </xdr:grpSp>
    <xdr:clientData/>
  </xdr:twoCellAnchor>
  <xdr:twoCellAnchor>
    <xdr:from>
      <xdr:col>12</xdr:col>
      <xdr:colOff>74083</xdr:colOff>
      <xdr:row>5</xdr:row>
      <xdr:rowOff>126999</xdr:rowOff>
    </xdr:from>
    <xdr:to>
      <xdr:col>25</xdr:col>
      <xdr:colOff>783166</xdr:colOff>
      <xdr:row>8</xdr:row>
      <xdr:rowOff>148166</xdr:rowOff>
    </xdr:to>
    <xdr:sp macro="" textlink="">
      <xdr:nvSpPr>
        <xdr:cNvPr id="54" name="TextBox 53">
          <a:extLst>
            <a:ext uri="{FF2B5EF4-FFF2-40B4-BE49-F238E27FC236}">
              <a16:creationId xmlns:a16="http://schemas.microsoft.com/office/drawing/2014/main" id="{00000000-0008-0000-0600-000036000000}"/>
            </a:ext>
          </a:extLst>
        </xdr:cNvPr>
        <xdr:cNvSpPr txBox="1"/>
      </xdr:nvSpPr>
      <xdr:spPr>
        <a:xfrm>
          <a:off x="10361083" y="1026582"/>
          <a:ext cx="10414000" cy="5609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Excel's date functions make it easy to calculate dates or components of dates (day, month, or year). You can easily return a date by using a function on another date.</a:t>
          </a:r>
          <a:endParaRPr lang="en-GB" sz="1200">
            <a:latin typeface="Verdana" panose="020B0604030504040204" pitchFamily="34" charset="0"/>
            <a:ea typeface="Verdana" panose="020B0604030504040204" pitchFamily="34" charset="0"/>
          </a:endParaRPr>
        </a:p>
      </xdr:txBody>
    </xdr:sp>
    <xdr:clientData/>
  </xdr:twoCellAnchor>
  <xdr:twoCellAnchor editAs="oneCell">
    <xdr:from>
      <xdr:col>10</xdr:col>
      <xdr:colOff>101594</xdr:colOff>
      <xdr:row>25</xdr:row>
      <xdr:rowOff>63501</xdr:rowOff>
    </xdr:from>
    <xdr:to>
      <xdr:col>10</xdr:col>
      <xdr:colOff>381020</xdr:colOff>
      <xdr:row>26</xdr:row>
      <xdr:rowOff>160961</xdr:rowOff>
    </xdr:to>
    <xdr:pic>
      <xdr:nvPicPr>
        <xdr:cNvPr id="29" name="Picture 28">
          <a:hlinkClick xmlns:r="http://schemas.openxmlformats.org/officeDocument/2006/relationships" r:id="rId14"/>
          <a:extLst>
            <a:ext uri="{FF2B5EF4-FFF2-40B4-BE49-F238E27FC236}">
              <a16:creationId xmlns:a16="http://schemas.microsoft.com/office/drawing/2014/main" id="{00000000-0008-0000-0600-00001D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837473B0-CC2E-450A-ABE3-18F120FF3D39}">
              <a1611:picAttrSrcUrl xmlns:a1611="http://schemas.microsoft.com/office/drawing/2016/11/main" r:id="rId16"/>
            </a:ext>
          </a:extLst>
        </a:blip>
        <a:stretch>
          <a:fillRect/>
        </a:stretch>
      </xdr:blipFill>
      <xdr:spPr>
        <a:xfrm>
          <a:off x="8569319" y="4406901"/>
          <a:ext cx="279426" cy="278435"/>
        </a:xfrm>
        <a:prstGeom prst="rect">
          <a:avLst/>
        </a:prstGeom>
      </xdr:spPr>
    </xdr:pic>
    <xdr:clientData/>
  </xdr:twoCellAnchor>
  <xdr:twoCellAnchor editAs="oneCell">
    <xdr:from>
      <xdr:col>10</xdr:col>
      <xdr:colOff>419121</xdr:colOff>
      <xdr:row>25</xdr:row>
      <xdr:rowOff>63501</xdr:rowOff>
    </xdr:from>
    <xdr:to>
      <xdr:col>10</xdr:col>
      <xdr:colOff>694288</xdr:colOff>
      <xdr:row>26</xdr:row>
      <xdr:rowOff>156729</xdr:rowOff>
    </xdr:to>
    <xdr:pic>
      <xdr:nvPicPr>
        <xdr:cNvPr id="55" name="Picture 54">
          <a:hlinkClick xmlns:r="http://schemas.openxmlformats.org/officeDocument/2006/relationships" r:id="rId17"/>
          <a:extLst>
            <a:ext uri="{FF2B5EF4-FFF2-40B4-BE49-F238E27FC236}">
              <a16:creationId xmlns:a16="http://schemas.microsoft.com/office/drawing/2014/main" id="{00000000-0008-0000-0600-000037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837473B0-CC2E-450A-ABE3-18F120FF3D39}">
              <a1611:picAttrSrcUrl xmlns:a1611="http://schemas.microsoft.com/office/drawing/2016/11/main" r:id="rId19"/>
            </a:ext>
          </a:extLst>
        </a:blip>
        <a:stretch>
          <a:fillRect/>
        </a:stretch>
      </xdr:blipFill>
      <xdr:spPr>
        <a:xfrm>
          <a:off x="8886846" y="4406901"/>
          <a:ext cx="275167" cy="274203"/>
        </a:xfrm>
        <a:prstGeom prst="rect">
          <a:avLst/>
        </a:prstGeom>
      </xdr:spPr>
    </xdr:pic>
    <xdr:clientData/>
  </xdr:twoCellAnchor>
  <xdr:twoCellAnchor editAs="oneCell">
    <xdr:from>
      <xdr:col>10</xdr:col>
      <xdr:colOff>742828</xdr:colOff>
      <xdr:row>25</xdr:row>
      <xdr:rowOff>75070</xdr:rowOff>
    </xdr:from>
    <xdr:to>
      <xdr:col>11</xdr:col>
      <xdr:colOff>86680</xdr:colOff>
      <xdr:row>26</xdr:row>
      <xdr:rowOff>157142</xdr:rowOff>
    </xdr:to>
    <xdr:pic>
      <xdr:nvPicPr>
        <xdr:cNvPr id="56" name="Picture 55" descr="LinkedIn: Jobs, Business News &amp; Social Networking – Aplikácie v ...">
          <a:hlinkClick xmlns:r="http://schemas.openxmlformats.org/officeDocument/2006/relationships" r:id="rId20"/>
          <a:extLst>
            <a:ext uri="{FF2B5EF4-FFF2-40B4-BE49-F238E27FC236}">
              <a16:creationId xmlns:a16="http://schemas.microsoft.com/office/drawing/2014/main" id="{00000000-0008-0000-0600-000038000000}"/>
            </a:ext>
          </a:extLst>
        </xdr:cNvPr>
        <xdr:cNvPicPr>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9210553" y="4418470"/>
          <a:ext cx="267777" cy="2630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222250</xdr:colOff>
          <xdr:row>27</xdr:row>
          <xdr:rowOff>133350</xdr:rowOff>
        </xdr:from>
        <xdr:to>
          <xdr:col>11</xdr:col>
          <xdr:colOff>704850</xdr:colOff>
          <xdr:row>29</xdr:row>
          <xdr:rowOff>133350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en-IN" sz="1400" b="1" i="0" u="none" strike="noStrike" baseline="0">
                  <a:solidFill>
                    <a:srgbClr val="000000"/>
                  </a:solidFill>
                  <a:latin typeface="Verdana"/>
                  <a:ea typeface="Verdana"/>
                </a:rPr>
                <a:t>RESET CHAPTER 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222250</xdr:colOff>
          <xdr:row>30</xdr:row>
          <xdr:rowOff>114300</xdr:rowOff>
        </xdr:from>
        <xdr:to>
          <xdr:col>11</xdr:col>
          <xdr:colOff>704850</xdr:colOff>
          <xdr:row>32</xdr:row>
          <xdr:rowOff>114300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600-0000025C00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en-IN" sz="1400" b="1" i="0" u="none" strike="noStrike" baseline="0">
                  <a:solidFill>
                    <a:srgbClr val="000000"/>
                  </a:solidFill>
                  <a:latin typeface="Verdana"/>
                  <a:ea typeface="Verdana"/>
                </a:rPr>
                <a:t>SHOW ALL ANSWERS</a:t>
              </a:r>
            </a:p>
          </xdr:txBody>
        </xdr:sp>
        <xdr:clientData fPrintsWithSheet="0"/>
      </xdr:twoCellAnchor>
    </mc:Choice>
    <mc:Fallback/>
  </mc:AlternateContent>
  <xdr:twoCellAnchor>
    <xdr:from>
      <xdr:col>13</xdr:col>
      <xdr:colOff>42334</xdr:colOff>
      <xdr:row>9</xdr:row>
      <xdr:rowOff>52916</xdr:rowOff>
    </xdr:from>
    <xdr:to>
      <xdr:col>15</xdr:col>
      <xdr:colOff>317500</xdr:colOff>
      <xdr:row>10</xdr:row>
      <xdr:rowOff>163172</xdr:rowOff>
    </xdr:to>
    <xdr:sp macro="" textlink="">
      <xdr:nvSpPr>
        <xdr:cNvPr id="57" name="TextBox 56">
          <a:extLst>
            <a:ext uri="{FF2B5EF4-FFF2-40B4-BE49-F238E27FC236}">
              <a16:creationId xmlns:a16="http://schemas.microsoft.com/office/drawing/2014/main" id="{00000000-0008-0000-0600-000039000000}"/>
            </a:ext>
          </a:extLst>
        </xdr:cNvPr>
        <xdr:cNvSpPr txBox="1"/>
      </xdr:nvSpPr>
      <xdr:spPr>
        <a:xfrm>
          <a:off x="10424584" y="1672166"/>
          <a:ext cx="1947333" cy="2901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Date Formulas</a:t>
          </a:r>
        </a:p>
      </xdr:txBody>
    </xdr:sp>
    <xdr:clientData/>
  </xdr:twoCellAnchor>
  <xdr:twoCellAnchor>
    <xdr:from>
      <xdr:col>13</xdr:col>
      <xdr:colOff>31750</xdr:colOff>
      <xdr:row>11</xdr:row>
      <xdr:rowOff>52917</xdr:rowOff>
    </xdr:from>
    <xdr:to>
      <xdr:col>25</xdr:col>
      <xdr:colOff>740833</xdr:colOff>
      <xdr:row>13</xdr:row>
      <xdr:rowOff>158751</xdr:rowOff>
    </xdr:to>
    <xdr:sp macro="" textlink="">
      <xdr:nvSpPr>
        <xdr:cNvPr id="58" name="TextBox 57">
          <a:extLst>
            <a:ext uri="{FF2B5EF4-FFF2-40B4-BE49-F238E27FC236}">
              <a16:creationId xmlns:a16="http://schemas.microsoft.com/office/drawing/2014/main" id="{00000000-0008-0000-0600-00003A000000}"/>
            </a:ext>
          </a:extLst>
        </xdr:cNvPr>
        <xdr:cNvSpPr txBox="1"/>
      </xdr:nvSpPr>
      <xdr:spPr>
        <a:xfrm>
          <a:off x="10414000" y="2032000"/>
          <a:ext cx="10318750" cy="4656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most important thing to understand about dates is that Excel stores dates as serial numbers. The serial number represents the number of days from (the imaginary) day of 1/0/1900.</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105833</xdr:colOff>
      <xdr:row>14</xdr:row>
      <xdr:rowOff>74083</xdr:rowOff>
    </xdr:from>
    <xdr:to>
      <xdr:col>16</xdr:col>
      <xdr:colOff>502708</xdr:colOff>
      <xdr:row>17</xdr:row>
      <xdr:rowOff>56092</xdr:rowOff>
    </xdr:to>
    <xdr:pic>
      <xdr:nvPicPr>
        <xdr:cNvPr id="59" name="Picture 58" descr="excel date serial number">
          <a:extLst>
            <a:ext uri="{FF2B5EF4-FFF2-40B4-BE49-F238E27FC236}">
              <a16:creationId xmlns:a16="http://schemas.microsoft.com/office/drawing/2014/main" id="{00000000-0008-0000-0600-00003B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0488083" y="2592916"/>
          <a:ext cx="2481792" cy="521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63500</xdr:colOff>
      <xdr:row>17</xdr:row>
      <xdr:rowOff>127001</xdr:rowOff>
    </xdr:from>
    <xdr:to>
      <xdr:col>25</xdr:col>
      <xdr:colOff>772583</xdr:colOff>
      <xdr:row>19</xdr:row>
      <xdr:rowOff>74083</xdr:rowOff>
    </xdr:to>
    <xdr:sp macro="" textlink="">
      <xdr:nvSpPr>
        <xdr:cNvPr id="60" name="TextBox 59">
          <a:extLst>
            <a:ext uri="{FF2B5EF4-FFF2-40B4-BE49-F238E27FC236}">
              <a16:creationId xmlns:a16="http://schemas.microsoft.com/office/drawing/2014/main" id="{00000000-0008-0000-0600-00003C000000}"/>
            </a:ext>
          </a:extLst>
        </xdr:cNvPr>
        <xdr:cNvSpPr txBox="1"/>
      </xdr:nvSpPr>
      <xdr:spPr>
        <a:xfrm>
          <a:off x="10445750" y="3185584"/>
          <a:ext cx="10318750" cy="3069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You can find the number of days between two dates by simply subtracting the dates:</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105833</xdr:colOff>
      <xdr:row>19</xdr:row>
      <xdr:rowOff>63500</xdr:rowOff>
    </xdr:from>
    <xdr:to>
      <xdr:col>14</xdr:col>
      <xdr:colOff>782108</xdr:colOff>
      <xdr:row>23</xdr:row>
      <xdr:rowOff>73026</xdr:rowOff>
    </xdr:to>
    <xdr:pic>
      <xdr:nvPicPr>
        <xdr:cNvPr id="61" name="Picture 60" descr="add subtract dates in Excel">
          <a:extLst>
            <a:ext uri="{FF2B5EF4-FFF2-40B4-BE49-F238E27FC236}">
              <a16:creationId xmlns:a16="http://schemas.microsoft.com/office/drawing/2014/main" id="{00000000-0008-0000-0600-00003D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0488083" y="3481917"/>
          <a:ext cx="1512358" cy="7291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74083</xdr:colOff>
      <xdr:row>23</xdr:row>
      <xdr:rowOff>127001</xdr:rowOff>
    </xdr:from>
    <xdr:to>
      <xdr:col>25</xdr:col>
      <xdr:colOff>783166</xdr:colOff>
      <xdr:row>25</xdr:row>
      <xdr:rowOff>74083</xdr:rowOff>
    </xdr:to>
    <xdr:sp macro="" textlink="">
      <xdr:nvSpPr>
        <xdr:cNvPr id="62" name="TextBox 61">
          <a:extLst>
            <a:ext uri="{FF2B5EF4-FFF2-40B4-BE49-F238E27FC236}">
              <a16:creationId xmlns:a16="http://schemas.microsoft.com/office/drawing/2014/main" id="{00000000-0008-0000-0600-00003E000000}"/>
            </a:ext>
          </a:extLst>
        </xdr:cNvPr>
        <xdr:cNvSpPr txBox="1"/>
      </xdr:nvSpPr>
      <xdr:spPr>
        <a:xfrm>
          <a:off x="10456333" y="4265084"/>
          <a:ext cx="10318750" cy="3069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You can also add or subtract days to a date:</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148167</xdr:colOff>
      <xdr:row>25</xdr:row>
      <xdr:rowOff>84666</xdr:rowOff>
    </xdr:from>
    <xdr:to>
      <xdr:col>14</xdr:col>
      <xdr:colOff>824442</xdr:colOff>
      <xdr:row>29</xdr:row>
      <xdr:rowOff>94191</xdr:rowOff>
    </xdr:to>
    <xdr:pic>
      <xdr:nvPicPr>
        <xdr:cNvPr id="63" name="Picture 62" descr="add subtract days in Excel">
          <a:extLst>
            <a:ext uri="{FF2B5EF4-FFF2-40B4-BE49-F238E27FC236}">
              <a16:creationId xmlns:a16="http://schemas.microsoft.com/office/drawing/2014/main" id="{00000000-0008-0000-0600-00003F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0530417" y="4582583"/>
          <a:ext cx="1512358" cy="7291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52918</xdr:colOff>
      <xdr:row>30</xdr:row>
      <xdr:rowOff>63501</xdr:rowOff>
    </xdr:from>
    <xdr:to>
      <xdr:col>25</xdr:col>
      <xdr:colOff>793751</xdr:colOff>
      <xdr:row>31</xdr:row>
      <xdr:rowOff>140856</xdr:rowOff>
    </xdr:to>
    <xdr:sp macro="" textlink="">
      <xdr:nvSpPr>
        <xdr:cNvPr id="64" name="TextBox 63">
          <a:extLst>
            <a:ext uri="{FF2B5EF4-FFF2-40B4-BE49-F238E27FC236}">
              <a16:creationId xmlns:a16="http://schemas.microsoft.com/office/drawing/2014/main" id="{00000000-0008-0000-0600-000040000000}"/>
            </a:ext>
          </a:extLst>
        </xdr:cNvPr>
        <xdr:cNvSpPr txBox="1"/>
      </xdr:nvSpPr>
      <xdr:spPr>
        <a:xfrm>
          <a:off x="10435168" y="5461001"/>
          <a:ext cx="10350500" cy="257272"/>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1. Calculate the number of days from 11/29/2030 to 5/22/2041.</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509548</xdr:colOff>
      <xdr:row>41</xdr:row>
      <xdr:rowOff>13377</xdr:rowOff>
    </xdr:from>
    <xdr:to>
      <xdr:col>14</xdr:col>
      <xdr:colOff>402773</xdr:colOff>
      <xdr:row>44</xdr:row>
      <xdr:rowOff>82232</xdr:rowOff>
    </xdr:to>
    <xdr:grpSp>
      <xdr:nvGrpSpPr>
        <xdr:cNvPr id="65" name="Group 64">
          <a:extLst>
            <a:ext uri="{FF2B5EF4-FFF2-40B4-BE49-F238E27FC236}">
              <a16:creationId xmlns:a16="http://schemas.microsoft.com/office/drawing/2014/main" id="{00000000-0008-0000-0600-000041000000}"/>
            </a:ext>
          </a:extLst>
        </xdr:cNvPr>
        <xdr:cNvGrpSpPr/>
      </xdr:nvGrpSpPr>
      <xdr:grpSpPr>
        <a:xfrm>
          <a:off x="3196086" y="7263542"/>
          <a:ext cx="674764" cy="634075"/>
          <a:chOff x="12095602" y="4842832"/>
          <a:chExt cx="730966" cy="654126"/>
        </a:xfrm>
      </xdr:grpSpPr>
      <xdr:pic macro="[0]!ShowHint">
        <xdr:nvPicPr>
          <xdr:cNvPr id="66" name="Graphic 65" descr="Lightbulb and gear">
            <a:extLst>
              <a:ext uri="{FF2B5EF4-FFF2-40B4-BE49-F238E27FC236}">
                <a16:creationId xmlns:a16="http://schemas.microsoft.com/office/drawing/2014/main" id="{00000000-0008-0000-0600-000042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2214127" y="4842832"/>
            <a:ext cx="478222" cy="459764"/>
          </a:xfrm>
          <a:prstGeom prst="rect">
            <a:avLst/>
          </a:prstGeom>
        </xdr:spPr>
      </xdr:pic>
      <xdr:sp macro="[0]!ShowHint" textlink="">
        <xdr:nvSpPr>
          <xdr:cNvPr id="67" name="TextBox 66">
            <a:extLst>
              <a:ext uri="{FF2B5EF4-FFF2-40B4-BE49-F238E27FC236}">
                <a16:creationId xmlns:a16="http://schemas.microsoft.com/office/drawing/2014/main" id="{00000000-0008-0000-0600-000043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52917</xdr:colOff>
      <xdr:row>46</xdr:row>
      <xdr:rowOff>52917</xdr:rowOff>
    </xdr:from>
    <xdr:to>
      <xdr:col>25</xdr:col>
      <xdr:colOff>751416</xdr:colOff>
      <xdr:row>47</xdr:row>
      <xdr:rowOff>179916</xdr:rowOff>
    </xdr:to>
    <xdr:sp macro="" textlink="">
      <xdr:nvSpPr>
        <xdr:cNvPr id="68" name="TextBox 67">
          <a:extLst>
            <a:ext uri="{FF2B5EF4-FFF2-40B4-BE49-F238E27FC236}">
              <a16:creationId xmlns:a16="http://schemas.microsoft.com/office/drawing/2014/main" id="{00000000-0008-0000-0600-000044000000}"/>
            </a:ext>
          </a:extLst>
        </xdr:cNvPr>
        <xdr:cNvSpPr txBox="1"/>
      </xdr:nvSpPr>
      <xdr:spPr>
        <a:xfrm>
          <a:off x="10435167" y="8445500"/>
          <a:ext cx="10308166" cy="3069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To return today's date, use the TODAY Function. There is no input required for the TODAY Function:</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63500</xdr:colOff>
      <xdr:row>48</xdr:row>
      <xdr:rowOff>74083</xdr:rowOff>
    </xdr:from>
    <xdr:to>
      <xdr:col>14</xdr:col>
      <xdr:colOff>137584</xdr:colOff>
      <xdr:row>49</xdr:row>
      <xdr:rowOff>156730</xdr:rowOff>
    </xdr:to>
    <xdr:sp macro="" textlink="">
      <xdr:nvSpPr>
        <xdr:cNvPr id="69" name="Rectangle: Rounded Corners 68">
          <a:extLst>
            <a:ext uri="{FF2B5EF4-FFF2-40B4-BE49-F238E27FC236}">
              <a16:creationId xmlns:a16="http://schemas.microsoft.com/office/drawing/2014/main" id="{00000000-0008-0000-0600-000045000000}"/>
            </a:ext>
          </a:extLst>
        </xdr:cNvPr>
        <xdr:cNvSpPr/>
      </xdr:nvSpPr>
      <xdr:spPr>
        <a:xfrm>
          <a:off x="10445750" y="8826500"/>
          <a:ext cx="910167" cy="262563"/>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050" b="1">
              <a:latin typeface="Verdana" panose="020B0604030504040204" pitchFamily="34" charset="0"/>
              <a:ea typeface="Verdana" panose="020B0604030504040204" pitchFamily="34" charset="0"/>
            </a:rPr>
            <a:t>=today()</a:t>
          </a:r>
        </a:p>
      </xdr:txBody>
    </xdr:sp>
    <xdr:clientData/>
  </xdr:twoCellAnchor>
  <xdr:twoCellAnchor>
    <xdr:from>
      <xdr:col>13</xdr:col>
      <xdr:colOff>116416</xdr:colOff>
      <xdr:row>50</xdr:row>
      <xdr:rowOff>52917</xdr:rowOff>
    </xdr:from>
    <xdr:to>
      <xdr:col>14</xdr:col>
      <xdr:colOff>23283</xdr:colOff>
      <xdr:row>52</xdr:row>
      <xdr:rowOff>148167</xdr:rowOff>
    </xdr:to>
    <xdr:pic>
      <xdr:nvPicPr>
        <xdr:cNvPr id="70" name="Picture 69" descr="today-function-syntax">
          <a:extLst>
            <a:ext uri="{FF2B5EF4-FFF2-40B4-BE49-F238E27FC236}">
              <a16:creationId xmlns:a16="http://schemas.microsoft.com/office/drawing/2014/main" id="{00000000-0008-0000-0600-000046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10498666" y="9165167"/>
          <a:ext cx="742950" cy="4550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42334</xdr:colOff>
      <xdr:row>53</xdr:row>
      <xdr:rowOff>42333</xdr:rowOff>
    </xdr:from>
    <xdr:to>
      <xdr:col>25</xdr:col>
      <xdr:colOff>783166</xdr:colOff>
      <xdr:row>54</xdr:row>
      <xdr:rowOff>119688</xdr:rowOff>
    </xdr:to>
    <xdr:sp macro="" textlink="">
      <xdr:nvSpPr>
        <xdr:cNvPr id="71" name="TextBox 70">
          <a:extLst>
            <a:ext uri="{FF2B5EF4-FFF2-40B4-BE49-F238E27FC236}">
              <a16:creationId xmlns:a16="http://schemas.microsoft.com/office/drawing/2014/main" id="{00000000-0008-0000-0600-000047000000}"/>
            </a:ext>
          </a:extLst>
        </xdr:cNvPr>
        <xdr:cNvSpPr txBox="1"/>
      </xdr:nvSpPr>
      <xdr:spPr>
        <a:xfrm>
          <a:off x="10424584" y="9694333"/>
          <a:ext cx="10350499" cy="257272"/>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2. Calculate tomorrow’s date (Hint: add one to today’s date)</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477798</xdr:colOff>
      <xdr:row>63</xdr:row>
      <xdr:rowOff>172128</xdr:rowOff>
    </xdr:from>
    <xdr:to>
      <xdr:col>14</xdr:col>
      <xdr:colOff>371023</xdr:colOff>
      <xdr:row>67</xdr:row>
      <xdr:rowOff>50483</xdr:rowOff>
    </xdr:to>
    <xdr:grpSp>
      <xdr:nvGrpSpPr>
        <xdr:cNvPr id="72" name="Group 71">
          <a:extLst>
            <a:ext uri="{FF2B5EF4-FFF2-40B4-BE49-F238E27FC236}">
              <a16:creationId xmlns:a16="http://schemas.microsoft.com/office/drawing/2014/main" id="{00000000-0008-0000-0600-000048000000}"/>
            </a:ext>
          </a:extLst>
        </xdr:cNvPr>
        <xdr:cNvGrpSpPr/>
      </xdr:nvGrpSpPr>
      <xdr:grpSpPr>
        <a:xfrm>
          <a:off x="3164336" y="11399765"/>
          <a:ext cx="674764" cy="631982"/>
          <a:chOff x="12095602" y="4842832"/>
          <a:chExt cx="730966" cy="654126"/>
        </a:xfrm>
      </xdr:grpSpPr>
      <xdr:pic macro="[0]!ShowHint">
        <xdr:nvPicPr>
          <xdr:cNvPr id="73" name="Graphic 72" descr="Lightbulb and gear">
            <a:extLst>
              <a:ext uri="{FF2B5EF4-FFF2-40B4-BE49-F238E27FC236}">
                <a16:creationId xmlns:a16="http://schemas.microsoft.com/office/drawing/2014/main" id="{00000000-0008-0000-0600-000049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2214127" y="4842832"/>
            <a:ext cx="478222" cy="459764"/>
          </a:xfrm>
          <a:prstGeom prst="rect">
            <a:avLst/>
          </a:prstGeom>
        </xdr:spPr>
      </xdr:pic>
      <xdr:sp macro="[0]!ShowHint" textlink="">
        <xdr:nvSpPr>
          <xdr:cNvPr id="74" name="TextBox 73">
            <a:extLst>
              <a:ext uri="{FF2B5EF4-FFF2-40B4-BE49-F238E27FC236}">
                <a16:creationId xmlns:a16="http://schemas.microsoft.com/office/drawing/2014/main" id="{00000000-0008-0000-0600-00004A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52916</xdr:colOff>
      <xdr:row>69</xdr:row>
      <xdr:rowOff>52917</xdr:rowOff>
    </xdr:from>
    <xdr:to>
      <xdr:col>18</xdr:col>
      <xdr:colOff>148166</xdr:colOff>
      <xdr:row>70</xdr:row>
      <xdr:rowOff>163173</xdr:rowOff>
    </xdr:to>
    <xdr:sp macro="" textlink="">
      <xdr:nvSpPr>
        <xdr:cNvPr id="75" name="TextBox 74">
          <a:extLst>
            <a:ext uri="{FF2B5EF4-FFF2-40B4-BE49-F238E27FC236}">
              <a16:creationId xmlns:a16="http://schemas.microsoft.com/office/drawing/2014/main" id="{00000000-0008-0000-0600-00004B000000}"/>
            </a:ext>
          </a:extLst>
        </xdr:cNvPr>
        <xdr:cNvSpPr txBox="1"/>
      </xdr:nvSpPr>
      <xdr:spPr>
        <a:xfrm>
          <a:off x="10435166" y="12700000"/>
          <a:ext cx="4275667" cy="2901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DAY, MONTH, and YEAR Functions</a:t>
          </a:r>
        </a:p>
      </xdr:txBody>
    </xdr:sp>
    <xdr:clientData/>
  </xdr:twoCellAnchor>
  <xdr:twoCellAnchor>
    <xdr:from>
      <xdr:col>13</xdr:col>
      <xdr:colOff>52917</xdr:colOff>
      <xdr:row>71</xdr:row>
      <xdr:rowOff>74084</xdr:rowOff>
    </xdr:from>
    <xdr:to>
      <xdr:col>25</xdr:col>
      <xdr:colOff>719666</xdr:colOff>
      <xdr:row>74</xdr:row>
      <xdr:rowOff>31750</xdr:rowOff>
    </xdr:to>
    <xdr:sp macro="" textlink="">
      <xdr:nvSpPr>
        <xdr:cNvPr id="76" name="TextBox 75">
          <a:extLst>
            <a:ext uri="{FF2B5EF4-FFF2-40B4-BE49-F238E27FC236}">
              <a16:creationId xmlns:a16="http://schemas.microsoft.com/office/drawing/2014/main" id="{00000000-0008-0000-0600-00004C000000}"/>
            </a:ext>
          </a:extLst>
        </xdr:cNvPr>
        <xdr:cNvSpPr txBox="1"/>
      </xdr:nvSpPr>
      <xdr:spPr>
        <a:xfrm>
          <a:off x="10435167" y="13081001"/>
          <a:ext cx="10276416" cy="4974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DAY, MONTH, and YEAR Functions return the day, month, and year of a given date. The only input required is a date. To calculate today's month:</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84667</xdr:colOff>
      <xdr:row>75</xdr:row>
      <xdr:rowOff>42334</xdr:rowOff>
    </xdr:from>
    <xdr:to>
      <xdr:col>15</xdr:col>
      <xdr:colOff>84666</xdr:colOff>
      <xdr:row>76</xdr:row>
      <xdr:rowOff>124980</xdr:rowOff>
    </xdr:to>
    <xdr:sp macro="" textlink="">
      <xdr:nvSpPr>
        <xdr:cNvPr id="77" name="Rectangle: Rounded Corners 76">
          <a:extLst>
            <a:ext uri="{FF2B5EF4-FFF2-40B4-BE49-F238E27FC236}">
              <a16:creationId xmlns:a16="http://schemas.microsoft.com/office/drawing/2014/main" id="{00000000-0008-0000-0600-00004D000000}"/>
            </a:ext>
          </a:extLst>
        </xdr:cNvPr>
        <xdr:cNvSpPr/>
      </xdr:nvSpPr>
      <xdr:spPr>
        <a:xfrm>
          <a:off x="10466917" y="13768917"/>
          <a:ext cx="1672166" cy="262563"/>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050" b="1">
              <a:latin typeface="Verdana" panose="020B0604030504040204" pitchFamily="34" charset="0"/>
              <a:ea typeface="Verdana" panose="020B0604030504040204" pitchFamily="34" charset="0"/>
            </a:rPr>
            <a:t>=month(Today())</a:t>
          </a:r>
        </a:p>
      </xdr:txBody>
    </xdr:sp>
    <xdr:clientData/>
  </xdr:twoCellAnchor>
  <xdr:twoCellAnchor>
    <xdr:from>
      <xdr:col>13</xdr:col>
      <xdr:colOff>127000</xdr:colOff>
      <xdr:row>77</xdr:row>
      <xdr:rowOff>74084</xdr:rowOff>
    </xdr:from>
    <xdr:to>
      <xdr:col>14</xdr:col>
      <xdr:colOff>603250</xdr:colOff>
      <xdr:row>79</xdr:row>
      <xdr:rowOff>150284</xdr:rowOff>
    </xdr:to>
    <xdr:pic>
      <xdr:nvPicPr>
        <xdr:cNvPr id="78" name="Picture 77" descr="day-function-syntax">
          <a:extLst>
            <a:ext uri="{FF2B5EF4-FFF2-40B4-BE49-F238E27FC236}">
              <a16:creationId xmlns:a16="http://schemas.microsoft.com/office/drawing/2014/main" id="{00000000-0008-0000-0600-00004E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509250" y="14160501"/>
          <a:ext cx="1312333" cy="436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74084</xdr:colOff>
      <xdr:row>80</xdr:row>
      <xdr:rowOff>74083</xdr:rowOff>
    </xdr:from>
    <xdr:to>
      <xdr:col>25</xdr:col>
      <xdr:colOff>783167</xdr:colOff>
      <xdr:row>81</xdr:row>
      <xdr:rowOff>151439</xdr:rowOff>
    </xdr:to>
    <xdr:sp macro="" textlink="">
      <xdr:nvSpPr>
        <xdr:cNvPr id="79" name="TextBox 78">
          <a:extLst>
            <a:ext uri="{FF2B5EF4-FFF2-40B4-BE49-F238E27FC236}">
              <a16:creationId xmlns:a16="http://schemas.microsoft.com/office/drawing/2014/main" id="{00000000-0008-0000-0600-00004F000000}"/>
            </a:ext>
          </a:extLst>
        </xdr:cNvPr>
        <xdr:cNvSpPr txBox="1"/>
      </xdr:nvSpPr>
      <xdr:spPr>
        <a:xfrm>
          <a:off x="10456334" y="14700250"/>
          <a:ext cx="10318750" cy="257272"/>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3. Calculate the day from cell B4.</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477798</xdr:colOff>
      <xdr:row>90</xdr:row>
      <xdr:rowOff>172128</xdr:rowOff>
    </xdr:from>
    <xdr:to>
      <xdr:col>14</xdr:col>
      <xdr:colOff>371023</xdr:colOff>
      <xdr:row>94</xdr:row>
      <xdr:rowOff>50483</xdr:rowOff>
    </xdr:to>
    <xdr:grpSp>
      <xdr:nvGrpSpPr>
        <xdr:cNvPr id="80" name="Group 79">
          <a:extLst>
            <a:ext uri="{FF2B5EF4-FFF2-40B4-BE49-F238E27FC236}">
              <a16:creationId xmlns:a16="http://schemas.microsoft.com/office/drawing/2014/main" id="{00000000-0008-0000-0600-000050000000}"/>
            </a:ext>
          </a:extLst>
        </xdr:cNvPr>
        <xdr:cNvGrpSpPr/>
      </xdr:nvGrpSpPr>
      <xdr:grpSpPr>
        <a:xfrm>
          <a:off x="3164336" y="16263447"/>
          <a:ext cx="674764" cy="631981"/>
          <a:chOff x="12095602" y="4842832"/>
          <a:chExt cx="730966" cy="654126"/>
        </a:xfrm>
      </xdr:grpSpPr>
      <xdr:pic macro="[0]!ShowHint">
        <xdr:nvPicPr>
          <xdr:cNvPr id="81" name="Graphic 80" descr="Lightbulb and gear">
            <a:extLst>
              <a:ext uri="{FF2B5EF4-FFF2-40B4-BE49-F238E27FC236}">
                <a16:creationId xmlns:a16="http://schemas.microsoft.com/office/drawing/2014/main" id="{00000000-0008-0000-0600-000051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2214127" y="4842832"/>
            <a:ext cx="478222" cy="459764"/>
          </a:xfrm>
          <a:prstGeom prst="rect">
            <a:avLst/>
          </a:prstGeom>
        </xdr:spPr>
      </xdr:pic>
      <xdr:sp macro="[0]!ShowHint" textlink="">
        <xdr:nvSpPr>
          <xdr:cNvPr id="82" name="TextBox 81">
            <a:extLst>
              <a:ext uri="{FF2B5EF4-FFF2-40B4-BE49-F238E27FC236}">
                <a16:creationId xmlns:a16="http://schemas.microsoft.com/office/drawing/2014/main" id="{00000000-0008-0000-0600-000052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84667</xdr:colOff>
      <xdr:row>96</xdr:row>
      <xdr:rowOff>63500</xdr:rowOff>
    </xdr:from>
    <xdr:to>
      <xdr:col>15</xdr:col>
      <xdr:colOff>264584</xdr:colOff>
      <xdr:row>97</xdr:row>
      <xdr:rowOff>173756</xdr:rowOff>
    </xdr:to>
    <xdr:sp macro="" textlink="">
      <xdr:nvSpPr>
        <xdr:cNvPr id="83" name="TextBox 82">
          <a:extLst>
            <a:ext uri="{FF2B5EF4-FFF2-40B4-BE49-F238E27FC236}">
              <a16:creationId xmlns:a16="http://schemas.microsoft.com/office/drawing/2014/main" id="{00000000-0008-0000-0600-000053000000}"/>
            </a:ext>
          </a:extLst>
        </xdr:cNvPr>
        <xdr:cNvSpPr txBox="1"/>
      </xdr:nvSpPr>
      <xdr:spPr>
        <a:xfrm>
          <a:off x="10466917" y="17684750"/>
          <a:ext cx="1852084" cy="2901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Date Function</a:t>
          </a:r>
        </a:p>
      </xdr:txBody>
    </xdr:sp>
    <xdr:clientData/>
  </xdr:twoCellAnchor>
  <xdr:twoCellAnchor>
    <xdr:from>
      <xdr:col>13</xdr:col>
      <xdr:colOff>84667</xdr:colOff>
      <xdr:row>98</xdr:row>
      <xdr:rowOff>52917</xdr:rowOff>
    </xdr:from>
    <xdr:to>
      <xdr:col>25</xdr:col>
      <xdr:colOff>751416</xdr:colOff>
      <xdr:row>99</xdr:row>
      <xdr:rowOff>137583</xdr:rowOff>
    </xdr:to>
    <xdr:sp macro="" textlink="">
      <xdr:nvSpPr>
        <xdr:cNvPr id="84" name="TextBox 83">
          <a:extLst>
            <a:ext uri="{FF2B5EF4-FFF2-40B4-BE49-F238E27FC236}">
              <a16:creationId xmlns:a16="http://schemas.microsoft.com/office/drawing/2014/main" id="{00000000-0008-0000-0600-000054000000}"/>
            </a:ext>
          </a:extLst>
        </xdr:cNvPr>
        <xdr:cNvSpPr txBox="1"/>
      </xdr:nvSpPr>
      <xdr:spPr>
        <a:xfrm>
          <a:off x="10466917" y="18034000"/>
          <a:ext cx="10276416" cy="2645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Date Function generates a date from a given year, month, and day.</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116417</xdr:colOff>
      <xdr:row>100</xdr:row>
      <xdr:rowOff>52916</xdr:rowOff>
    </xdr:from>
    <xdr:to>
      <xdr:col>15</xdr:col>
      <xdr:colOff>116416</xdr:colOff>
      <xdr:row>101</xdr:row>
      <xdr:rowOff>135563</xdr:rowOff>
    </xdr:to>
    <xdr:sp macro="" textlink="">
      <xdr:nvSpPr>
        <xdr:cNvPr id="85" name="Rectangle: Rounded Corners 84">
          <a:extLst>
            <a:ext uri="{FF2B5EF4-FFF2-40B4-BE49-F238E27FC236}">
              <a16:creationId xmlns:a16="http://schemas.microsoft.com/office/drawing/2014/main" id="{00000000-0008-0000-0600-000055000000}"/>
            </a:ext>
          </a:extLst>
        </xdr:cNvPr>
        <xdr:cNvSpPr/>
      </xdr:nvSpPr>
      <xdr:spPr>
        <a:xfrm>
          <a:off x="10498667" y="18393833"/>
          <a:ext cx="1672166" cy="262563"/>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050" b="1">
              <a:latin typeface="Verdana" panose="020B0604030504040204" pitchFamily="34" charset="0"/>
              <a:ea typeface="Verdana" panose="020B0604030504040204" pitchFamily="34" charset="0"/>
            </a:rPr>
            <a:t>=date(2019,5,20)</a:t>
          </a:r>
        </a:p>
      </xdr:txBody>
    </xdr:sp>
    <xdr:clientData/>
  </xdr:twoCellAnchor>
  <xdr:twoCellAnchor>
    <xdr:from>
      <xdr:col>13</xdr:col>
      <xdr:colOff>116416</xdr:colOff>
      <xdr:row>102</xdr:row>
      <xdr:rowOff>84667</xdr:rowOff>
    </xdr:from>
    <xdr:to>
      <xdr:col>14</xdr:col>
      <xdr:colOff>773641</xdr:colOff>
      <xdr:row>105</xdr:row>
      <xdr:rowOff>0</xdr:rowOff>
    </xdr:to>
    <xdr:pic>
      <xdr:nvPicPr>
        <xdr:cNvPr id="86" name="Picture 85" descr="date-function-syntax">
          <a:extLst>
            <a:ext uri="{FF2B5EF4-FFF2-40B4-BE49-F238E27FC236}">
              <a16:creationId xmlns:a16="http://schemas.microsoft.com/office/drawing/2014/main" id="{00000000-0008-0000-0600-000056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0498666" y="18785417"/>
          <a:ext cx="1493308" cy="4550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52916</xdr:colOff>
      <xdr:row>105</xdr:row>
      <xdr:rowOff>63500</xdr:rowOff>
    </xdr:from>
    <xdr:to>
      <xdr:col>25</xdr:col>
      <xdr:colOff>687916</xdr:colOff>
      <xdr:row>106</xdr:row>
      <xdr:rowOff>140855</xdr:rowOff>
    </xdr:to>
    <xdr:sp macro="" textlink="">
      <xdr:nvSpPr>
        <xdr:cNvPr id="87" name="TextBox 86">
          <a:extLst>
            <a:ext uri="{FF2B5EF4-FFF2-40B4-BE49-F238E27FC236}">
              <a16:creationId xmlns:a16="http://schemas.microsoft.com/office/drawing/2014/main" id="{00000000-0008-0000-0600-000057000000}"/>
            </a:ext>
          </a:extLst>
        </xdr:cNvPr>
        <xdr:cNvSpPr txBox="1"/>
      </xdr:nvSpPr>
      <xdr:spPr>
        <a:xfrm>
          <a:off x="10435166" y="19304000"/>
          <a:ext cx="10244667" cy="257272"/>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4. Generate the date 11/25/2030 using the Date Function.</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477798</xdr:colOff>
      <xdr:row>115</xdr:row>
      <xdr:rowOff>172128</xdr:rowOff>
    </xdr:from>
    <xdr:to>
      <xdr:col>14</xdr:col>
      <xdr:colOff>371023</xdr:colOff>
      <xdr:row>119</xdr:row>
      <xdr:rowOff>50483</xdr:rowOff>
    </xdr:to>
    <xdr:grpSp>
      <xdr:nvGrpSpPr>
        <xdr:cNvPr id="88" name="Group 87">
          <a:extLst>
            <a:ext uri="{FF2B5EF4-FFF2-40B4-BE49-F238E27FC236}">
              <a16:creationId xmlns:a16="http://schemas.microsoft.com/office/drawing/2014/main" id="{00000000-0008-0000-0600-000058000000}"/>
            </a:ext>
          </a:extLst>
        </xdr:cNvPr>
        <xdr:cNvGrpSpPr/>
      </xdr:nvGrpSpPr>
      <xdr:grpSpPr>
        <a:xfrm>
          <a:off x="3164336" y="20778227"/>
          <a:ext cx="674764" cy="631981"/>
          <a:chOff x="12095602" y="4842832"/>
          <a:chExt cx="730966" cy="654126"/>
        </a:xfrm>
      </xdr:grpSpPr>
      <xdr:pic macro="[0]!ShowHint">
        <xdr:nvPicPr>
          <xdr:cNvPr id="89" name="Graphic 88" descr="Lightbulb and gear">
            <a:extLst>
              <a:ext uri="{FF2B5EF4-FFF2-40B4-BE49-F238E27FC236}">
                <a16:creationId xmlns:a16="http://schemas.microsoft.com/office/drawing/2014/main" id="{00000000-0008-0000-0600-000059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2214127" y="4842832"/>
            <a:ext cx="478222" cy="459764"/>
          </a:xfrm>
          <a:prstGeom prst="rect">
            <a:avLst/>
          </a:prstGeom>
        </xdr:spPr>
      </xdr:pic>
      <xdr:sp macro="[0]!ShowHint" textlink="">
        <xdr:nvSpPr>
          <xdr:cNvPr id="90" name="TextBox 89">
            <a:extLst>
              <a:ext uri="{FF2B5EF4-FFF2-40B4-BE49-F238E27FC236}">
                <a16:creationId xmlns:a16="http://schemas.microsoft.com/office/drawing/2014/main" id="{00000000-0008-0000-0600-00005A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52916</xdr:colOff>
      <xdr:row>121</xdr:row>
      <xdr:rowOff>42334</xdr:rowOff>
    </xdr:from>
    <xdr:to>
      <xdr:col>16</xdr:col>
      <xdr:colOff>127001</xdr:colOff>
      <xdr:row>122</xdr:row>
      <xdr:rowOff>152590</xdr:rowOff>
    </xdr:to>
    <xdr:sp macro="" textlink="">
      <xdr:nvSpPr>
        <xdr:cNvPr id="91" name="TextBox 90">
          <a:extLst>
            <a:ext uri="{FF2B5EF4-FFF2-40B4-BE49-F238E27FC236}">
              <a16:creationId xmlns:a16="http://schemas.microsoft.com/office/drawing/2014/main" id="{00000000-0008-0000-0600-00005B000000}"/>
            </a:ext>
          </a:extLst>
        </xdr:cNvPr>
        <xdr:cNvSpPr txBox="1"/>
      </xdr:nvSpPr>
      <xdr:spPr>
        <a:xfrm>
          <a:off x="10435166" y="22277917"/>
          <a:ext cx="2159002" cy="2901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EDATE Function</a:t>
          </a:r>
        </a:p>
      </xdr:txBody>
    </xdr:sp>
    <xdr:clientData/>
  </xdr:twoCellAnchor>
  <xdr:twoCellAnchor>
    <xdr:from>
      <xdr:col>13</xdr:col>
      <xdr:colOff>116417</xdr:colOff>
      <xdr:row>123</xdr:row>
      <xdr:rowOff>52916</xdr:rowOff>
    </xdr:from>
    <xdr:to>
      <xdr:col>25</xdr:col>
      <xdr:colOff>783166</xdr:colOff>
      <xdr:row>125</xdr:row>
      <xdr:rowOff>169333</xdr:rowOff>
    </xdr:to>
    <xdr:sp macro="" textlink="">
      <xdr:nvSpPr>
        <xdr:cNvPr id="92" name="TextBox 91">
          <a:extLst>
            <a:ext uri="{FF2B5EF4-FFF2-40B4-BE49-F238E27FC236}">
              <a16:creationId xmlns:a16="http://schemas.microsoft.com/office/drawing/2014/main" id="{00000000-0008-0000-0600-00005C000000}"/>
            </a:ext>
          </a:extLst>
        </xdr:cNvPr>
        <xdr:cNvSpPr txBox="1"/>
      </xdr:nvSpPr>
      <xdr:spPr>
        <a:xfrm>
          <a:off x="10498667" y="22648333"/>
          <a:ext cx="10276416"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EDATE Function "rolls-forward" or "rolls-back" a date a certain number of months, returning the same day of the month as the original date. This is useful if you want to jump to the 1st, 15th, or other day in another month.</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116417</xdr:colOff>
      <xdr:row>126</xdr:row>
      <xdr:rowOff>74082</xdr:rowOff>
    </xdr:from>
    <xdr:to>
      <xdr:col>18</xdr:col>
      <xdr:colOff>983848</xdr:colOff>
      <xdr:row>132</xdr:row>
      <xdr:rowOff>52915</xdr:rowOff>
    </xdr:to>
    <xdr:pic>
      <xdr:nvPicPr>
        <xdr:cNvPr id="93" name="Picture 92" descr="edate function example">
          <a:extLst>
            <a:ext uri="{FF2B5EF4-FFF2-40B4-BE49-F238E27FC236}">
              <a16:creationId xmlns:a16="http://schemas.microsoft.com/office/drawing/2014/main" id="{00000000-0008-0000-0600-00005D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0498667" y="23209249"/>
          <a:ext cx="4677431" cy="10583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84666</xdr:colOff>
      <xdr:row>132</xdr:row>
      <xdr:rowOff>169334</xdr:rowOff>
    </xdr:from>
    <xdr:to>
      <xdr:col>25</xdr:col>
      <xdr:colOff>751415</xdr:colOff>
      <xdr:row>135</xdr:row>
      <xdr:rowOff>105834</xdr:rowOff>
    </xdr:to>
    <xdr:sp macro="" textlink="">
      <xdr:nvSpPr>
        <xdr:cNvPr id="94" name="TextBox 93">
          <a:extLst>
            <a:ext uri="{FF2B5EF4-FFF2-40B4-BE49-F238E27FC236}">
              <a16:creationId xmlns:a16="http://schemas.microsoft.com/office/drawing/2014/main" id="{00000000-0008-0000-0600-00005E000000}"/>
            </a:ext>
          </a:extLst>
        </xdr:cNvPr>
        <xdr:cNvSpPr txBox="1"/>
      </xdr:nvSpPr>
      <xdr:spPr>
        <a:xfrm>
          <a:off x="10466916" y="24384001"/>
          <a:ext cx="10276416"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When working with dates, you should always make use of smart date functions. Enter a date once and use formulas like EDATE to develop all other dates from that first date. This makes your spreadsheets easier to update and review!</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105833</xdr:colOff>
      <xdr:row>136</xdr:row>
      <xdr:rowOff>95250</xdr:rowOff>
    </xdr:from>
    <xdr:to>
      <xdr:col>15</xdr:col>
      <xdr:colOff>111125</xdr:colOff>
      <xdr:row>139</xdr:row>
      <xdr:rowOff>10583</xdr:rowOff>
    </xdr:to>
    <xdr:pic>
      <xdr:nvPicPr>
        <xdr:cNvPr id="95" name="Picture 94" descr="edate-function-syntax">
          <a:extLst>
            <a:ext uri="{FF2B5EF4-FFF2-40B4-BE49-F238E27FC236}">
              <a16:creationId xmlns:a16="http://schemas.microsoft.com/office/drawing/2014/main" id="{00000000-0008-0000-0600-00005F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10488083" y="25029583"/>
          <a:ext cx="1677459" cy="4550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42333</xdr:colOff>
      <xdr:row>140</xdr:row>
      <xdr:rowOff>42333</xdr:rowOff>
    </xdr:from>
    <xdr:to>
      <xdr:col>25</xdr:col>
      <xdr:colOff>677333</xdr:colOff>
      <xdr:row>141</xdr:row>
      <xdr:rowOff>119688</xdr:rowOff>
    </xdr:to>
    <xdr:sp macro="" textlink="">
      <xdr:nvSpPr>
        <xdr:cNvPr id="96" name="TextBox 95">
          <a:extLst>
            <a:ext uri="{FF2B5EF4-FFF2-40B4-BE49-F238E27FC236}">
              <a16:creationId xmlns:a16="http://schemas.microsoft.com/office/drawing/2014/main" id="{00000000-0008-0000-0600-000060000000}"/>
            </a:ext>
          </a:extLst>
        </xdr:cNvPr>
        <xdr:cNvSpPr txBox="1"/>
      </xdr:nvSpPr>
      <xdr:spPr>
        <a:xfrm>
          <a:off x="10424583" y="25696333"/>
          <a:ext cx="10244667" cy="257272"/>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5. Roll-forward the date by 3 months.</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477798</xdr:colOff>
      <xdr:row>150</xdr:row>
      <xdr:rowOff>172128</xdr:rowOff>
    </xdr:from>
    <xdr:to>
      <xdr:col>14</xdr:col>
      <xdr:colOff>371023</xdr:colOff>
      <xdr:row>154</xdr:row>
      <xdr:rowOff>50483</xdr:rowOff>
    </xdr:to>
    <xdr:grpSp>
      <xdr:nvGrpSpPr>
        <xdr:cNvPr id="97" name="Group 96">
          <a:extLst>
            <a:ext uri="{FF2B5EF4-FFF2-40B4-BE49-F238E27FC236}">
              <a16:creationId xmlns:a16="http://schemas.microsoft.com/office/drawing/2014/main" id="{00000000-0008-0000-0600-000061000000}"/>
            </a:ext>
          </a:extLst>
        </xdr:cNvPr>
        <xdr:cNvGrpSpPr/>
      </xdr:nvGrpSpPr>
      <xdr:grpSpPr>
        <a:xfrm>
          <a:off x="3164336" y="27435260"/>
          <a:ext cx="674764" cy="631981"/>
          <a:chOff x="12095602" y="4842832"/>
          <a:chExt cx="730966" cy="654126"/>
        </a:xfrm>
      </xdr:grpSpPr>
      <xdr:pic macro="[0]!ShowHint">
        <xdr:nvPicPr>
          <xdr:cNvPr id="98" name="Graphic 97" descr="Lightbulb and gear">
            <a:extLst>
              <a:ext uri="{FF2B5EF4-FFF2-40B4-BE49-F238E27FC236}">
                <a16:creationId xmlns:a16="http://schemas.microsoft.com/office/drawing/2014/main" id="{00000000-0008-0000-0600-000062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2214127" y="4842832"/>
            <a:ext cx="478222" cy="459764"/>
          </a:xfrm>
          <a:prstGeom prst="rect">
            <a:avLst/>
          </a:prstGeom>
        </xdr:spPr>
      </xdr:pic>
      <xdr:sp macro="[0]!ShowHint" textlink="">
        <xdr:nvSpPr>
          <xdr:cNvPr id="99" name="TextBox 98">
            <a:extLst>
              <a:ext uri="{FF2B5EF4-FFF2-40B4-BE49-F238E27FC236}">
                <a16:creationId xmlns:a16="http://schemas.microsoft.com/office/drawing/2014/main" id="{00000000-0008-0000-0600-000063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twoCellAnchor>
    <xdr:from>
      <xdr:col>13</xdr:col>
      <xdr:colOff>63499</xdr:colOff>
      <xdr:row>156</xdr:row>
      <xdr:rowOff>52917</xdr:rowOff>
    </xdr:from>
    <xdr:to>
      <xdr:col>25</xdr:col>
      <xdr:colOff>730248</xdr:colOff>
      <xdr:row>159</xdr:row>
      <xdr:rowOff>169333</xdr:rowOff>
    </xdr:to>
    <xdr:sp macro="" textlink="">
      <xdr:nvSpPr>
        <xdr:cNvPr id="100" name="TextBox 99">
          <a:extLst>
            <a:ext uri="{FF2B5EF4-FFF2-40B4-BE49-F238E27FC236}">
              <a16:creationId xmlns:a16="http://schemas.microsoft.com/office/drawing/2014/main" id="{00000000-0008-0000-0600-000064000000}"/>
            </a:ext>
          </a:extLst>
        </xdr:cNvPr>
        <xdr:cNvSpPr txBox="1"/>
      </xdr:nvSpPr>
      <xdr:spPr>
        <a:xfrm>
          <a:off x="10445749" y="28702000"/>
          <a:ext cx="10276416" cy="6561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EDATE works great when working with the 1st or 15th of the month. However, It does not work well when dealing with the last day of the month because not every month has the same number of days. When working with the last day of the month, use EOMONTH instead</a:t>
          </a:r>
          <a:endParaRPr lang="en-GB" sz="1200">
            <a:latin typeface="Verdana" panose="020B0604030504040204" pitchFamily="34" charset="0"/>
            <a:ea typeface="Verdana" panose="020B0604030504040204" pitchFamily="34" charset="0"/>
          </a:endParaRPr>
        </a:p>
      </xdr:txBody>
    </xdr:sp>
    <xdr:clientData/>
  </xdr:twoCellAnchor>
  <xdr:twoCellAnchor>
    <xdr:from>
      <xdr:col>13</xdr:col>
      <xdr:colOff>63499</xdr:colOff>
      <xdr:row>160</xdr:row>
      <xdr:rowOff>52916</xdr:rowOff>
    </xdr:from>
    <xdr:to>
      <xdr:col>16</xdr:col>
      <xdr:colOff>571499</xdr:colOff>
      <xdr:row>161</xdr:row>
      <xdr:rowOff>163172</xdr:rowOff>
    </xdr:to>
    <xdr:sp macro="" textlink="">
      <xdr:nvSpPr>
        <xdr:cNvPr id="101" name="TextBox 100">
          <a:extLst>
            <a:ext uri="{FF2B5EF4-FFF2-40B4-BE49-F238E27FC236}">
              <a16:creationId xmlns:a16="http://schemas.microsoft.com/office/drawing/2014/main" id="{00000000-0008-0000-0600-000065000000}"/>
            </a:ext>
          </a:extLst>
        </xdr:cNvPr>
        <xdr:cNvSpPr txBox="1"/>
      </xdr:nvSpPr>
      <xdr:spPr>
        <a:xfrm>
          <a:off x="10445749" y="29421666"/>
          <a:ext cx="2592917" cy="2901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1" i="0">
              <a:solidFill>
                <a:schemeClr val="dk1"/>
              </a:solidFill>
              <a:effectLst/>
              <a:latin typeface="Verdana" panose="020B0604030504040204" pitchFamily="34" charset="0"/>
              <a:ea typeface="Verdana" panose="020B0604030504040204" pitchFamily="34" charset="0"/>
              <a:cs typeface="+mn-cs"/>
            </a:rPr>
            <a:t>EOMONTH Function</a:t>
          </a:r>
        </a:p>
      </xdr:txBody>
    </xdr:sp>
    <xdr:clientData/>
  </xdr:twoCellAnchor>
  <xdr:twoCellAnchor>
    <xdr:from>
      <xdr:col>13</xdr:col>
      <xdr:colOff>63500</xdr:colOff>
      <xdr:row>162</xdr:row>
      <xdr:rowOff>105833</xdr:rowOff>
    </xdr:from>
    <xdr:to>
      <xdr:col>25</xdr:col>
      <xdr:colOff>730249</xdr:colOff>
      <xdr:row>167</xdr:row>
      <xdr:rowOff>42333</xdr:rowOff>
    </xdr:to>
    <xdr:sp macro="" textlink="">
      <xdr:nvSpPr>
        <xdr:cNvPr id="102" name="TextBox 101">
          <a:extLst>
            <a:ext uri="{FF2B5EF4-FFF2-40B4-BE49-F238E27FC236}">
              <a16:creationId xmlns:a16="http://schemas.microsoft.com/office/drawing/2014/main" id="{00000000-0008-0000-0600-000066000000}"/>
            </a:ext>
          </a:extLst>
        </xdr:cNvPr>
        <xdr:cNvSpPr txBox="1"/>
      </xdr:nvSpPr>
      <xdr:spPr>
        <a:xfrm>
          <a:off x="10445750" y="29834416"/>
          <a:ext cx="10276416" cy="8360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The EOMONTH Function works similarly to the EDATE Function, except instead of returning the same day of the month as the input date, it will return the last day of the month. Let's look at some examples:</a:t>
          </a:r>
        </a:p>
        <a:p>
          <a:endParaRPr lang="en-GB" sz="1200" b="0" i="0">
            <a:solidFill>
              <a:schemeClr val="dk1"/>
            </a:solidFill>
            <a:effectLst/>
            <a:latin typeface="Verdana" panose="020B0604030504040204" pitchFamily="34" charset="0"/>
            <a:ea typeface="Verdana" panose="020B0604030504040204" pitchFamily="34" charset="0"/>
            <a:cs typeface="+mn-cs"/>
          </a:endParaRPr>
        </a:p>
        <a:p>
          <a:r>
            <a:rPr lang="en-GB" sz="1200" b="0" i="0">
              <a:solidFill>
                <a:schemeClr val="dk1"/>
              </a:solidFill>
              <a:effectLst/>
              <a:latin typeface="Verdana" panose="020B0604030504040204" pitchFamily="34" charset="0"/>
              <a:ea typeface="Verdana" panose="020B0604030504040204" pitchFamily="34" charset="0"/>
              <a:cs typeface="+mn-cs"/>
            </a:rPr>
            <a:t>Return the last day of this month:</a:t>
          </a:r>
        </a:p>
      </xdr:txBody>
    </xdr:sp>
    <xdr:clientData/>
  </xdr:twoCellAnchor>
  <xdr:twoCellAnchor>
    <xdr:from>
      <xdr:col>13</xdr:col>
      <xdr:colOff>116415</xdr:colOff>
      <xdr:row>167</xdr:row>
      <xdr:rowOff>169333</xdr:rowOff>
    </xdr:from>
    <xdr:to>
      <xdr:col>15</xdr:col>
      <xdr:colOff>359833</xdr:colOff>
      <xdr:row>169</xdr:row>
      <xdr:rowOff>72063</xdr:rowOff>
    </xdr:to>
    <xdr:sp macro="" textlink="">
      <xdr:nvSpPr>
        <xdr:cNvPr id="103" name="Rectangle: Rounded Corners 102">
          <a:extLst>
            <a:ext uri="{FF2B5EF4-FFF2-40B4-BE49-F238E27FC236}">
              <a16:creationId xmlns:a16="http://schemas.microsoft.com/office/drawing/2014/main" id="{00000000-0008-0000-0600-000067000000}"/>
            </a:ext>
          </a:extLst>
        </xdr:cNvPr>
        <xdr:cNvSpPr/>
      </xdr:nvSpPr>
      <xdr:spPr>
        <a:xfrm>
          <a:off x="10498665" y="30797500"/>
          <a:ext cx="1915585" cy="262563"/>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050" b="1">
              <a:latin typeface="Verdana" panose="020B0604030504040204" pitchFamily="34" charset="0"/>
              <a:ea typeface="Verdana" panose="020B0604030504040204" pitchFamily="34" charset="0"/>
            </a:rPr>
            <a:t>=eomonth(today(),0)</a:t>
          </a:r>
        </a:p>
      </xdr:txBody>
    </xdr:sp>
    <xdr:clientData/>
  </xdr:twoCellAnchor>
  <xdr:twoCellAnchor>
    <xdr:from>
      <xdr:col>13</xdr:col>
      <xdr:colOff>84667</xdr:colOff>
      <xdr:row>170</xdr:row>
      <xdr:rowOff>21166</xdr:rowOff>
    </xdr:from>
    <xdr:to>
      <xdr:col>25</xdr:col>
      <xdr:colOff>751416</xdr:colOff>
      <xdr:row>171</xdr:row>
      <xdr:rowOff>105834</xdr:rowOff>
    </xdr:to>
    <xdr:sp macro="" textlink="">
      <xdr:nvSpPr>
        <xdr:cNvPr id="104" name="TextBox 103">
          <a:extLst>
            <a:ext uri="{FF2B5EF4-FFF2-40B4-BE49-F238E27FC236}">
              <a16:creationId xmlns:a16="http://schemas.microsoft.com/office/drawing/2014/main" id="{00000000-0008-0000-0600-000068000000}"/>
            </a:ext>
          </a:extLst>
        </xdr:cNvPr>
        <xdr:cNvSpPr txBox="1"/>
      </xdr:nvSpPr>
      <xdr:spPr>
        <a:xfrm>
          <a:off x="10466917" y="31189083"/>
          <a:ext cx="10276416" cy="2645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Return the first day of next month:</a:t>
          </a:r>
        </a:p>
      </xdr:txBody>
    </xdr:sp>
    <xdr:clientData/>
  </xdr:twoCellAnchor>
  <xdr:twoCellAnchor>
    <xdr:from>
      <xdr:col>13</xdr:col>
      <xdr:colOff>127000</xdr:colOff>
      <xdr:row>172</xdr:row>
      <xdr:rowOff>52917</xdr:rowOff>
    </xdr:from>
    <xdr:to>
      <xdr:col>16</xdr:col>
      <xdr:colOff>211666</xdr:colOff>
      <xdr:row>173</xdr:row>
      <xdr:rowOff>135563</xdr:rowOff>
    </xdr:to>
    <xdr:sp macro="" textlink="">
      <xdr:nvSpPr>
        <xdr:cNvPr id="105" name="Rectangle: Rounded Corners 104">
          <a:extLst>
            <a:ext uri="{FF2B5EF4-FFF2-40B4-BE49-F238E27FC236}">
              <a16:creationId xmlns:a16="http://schemas.microsoft.com/office/drawing/2014/main" id="{00000000-0008-0000-0600-000069000000}"/>
            </a:ext>
          </a:extLst>
        </xdr:cNvPr>
        <xdr:cNvSpPr/>
      </xdr:nvSpPr>
      <xdr:spPr>
        <a:xfrm>
          <a:off x="10509250" y="31580667"/>
          <a:ext cx="2169583" cy="262563"/>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050" b="1">
              <a:latin typeface="Verdana" panose="020B0604030504040204" pitchFamily="34" charset="0"/>
              <a:ea typeface="Verdana" panose="020B0604030504040204" pitchFamily="34" charset="0"/>
            </a:rPr>
            <a:t>=eomonth(today(),0)+1</a:t>
          </a:r>
        </a:p>
      </xdr:txBody>
    </xdr:sp>
    <xdr:clientData/>
  </xdr:twoCellAnchor>
  <xdr:twoCellAnchor>
    <xdr:from>
      <xdr:col>13</xdr:col>
      <xdr:colOff>52917</xdr:colOff>
      <xdr:row>174</xdr:row>
      <xdr:rowOff>52916</xdr:rowOff>
    </xdr:from>
    <xdr:to>
      <xdr:col>25</xdr:col>
      <xdr:colOff>719666</xdr:colOff>
      <xdr:row>175</xdr:row>
      <xdr:rowOff>137583</xdr:rowOff>
    </xdr:to>
    <xdr:sp macro="" textlink="">
      <xdr:nvSpPr>
        <xdr:cNvPr id="106" name="TextBox 105">
          <a:extLst>
            <a:ext uri="{FF2B5EF4-FFF2-40B4-BE49-F238E27FC236}">
              <a16:creationId xmlns:a16="http://schemas.microsoft.com/office/drawing/2014/main" id="{00000000-0008-0000-0600-00006A000000}"/>
            </a:ext>
          </a:extLst>
        </xdr:cNvPr>
        <xdr:cNvSpPr txBox="1"/>
      </xdr:nvSpPr>
      <xdr:spPr>
        <a:xfrm>
          <a:off x="10435167" y="31940499"/>
          <a:ext cx="10276416" cy="2645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Return the first day of the current month:</a:t>
          </a:r>
        </a:p>
      </xdr:txBody>
    </xdr:sp>
    <xdr:clientData/>
  </xdr:twoCellAnchor>
  <xdr:twoCellAnchor>
    <xdr:from>
      <xdr:col>13</xdr:col>
      <xdr:colOff>169333</xdr:colOff>
      <xdr:row>176</xdr:row>
      <xdr:rowOff>31750</xdr:rowOff>
    </xdr:from>
    <xdr:to>
      <xdr:col>16</xdr:col>
      <xdr:colOff>253999</xdr:colOff>
      <xdr:row>177</xdr:row>
      <xdr:rowOff>114397</xdr:rowOff>
    </xdr:to>
    <xdr:sp macro="" textlink="">
      <xdr:nvSpPr>
        <xdr:cNvPr id="107" name="Rectangle: Rounded Corners 106">
          <a:extLst>
            <a:ext uri="{FF2B5EF4-FFF2-40B4-BE49-F238E27FC236}">
              <a16:creationId xmlns:a16="http://schemas.microsoft.com/office/drawing/2014/main" id="{00000000-0008-0000-0600-00006B000000}"/>
            </a:ext>
          </a:extLst>
        </xdr:cNvPr>
        <xdr:cNvSpPr/>
      </xdr:nvSpPr>
      <xdr:spPr>
        <a:xfrm>
          <a:off x="10551583" y="32279167"/>
          <a:ext cx="2169583" cy="262563"/>
        </a:xfrm>
        <a:prstGeom prst="roundRect">
          <a:avLst/>
        </a:prstGeom>
        <a:solidFill>
          <a:srgbClr val="A89E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050" b="1">
              <a:latin typeface="Verdana" panose="020B0604030504040204" pitchFamily="34" charset="0"/>
              <a:ea typeface="Verdana" panose="020B0604030504040204" pitchFamily="34" charset="0"/>
            </a:rPr>
            <a:t>=eomonth(today(),-1)+1</a:t>
          </a:r>
        </a:p>
      </xdr:txBody>
    </xdr:sp>
    <xdr:clientData/>
  </xdr:twoCellAnchor>
  <xdr:twoCellAnchor>
    <xdr:from>
      <xdr:col>13</xdr:col>
      <xdr:colOff>78317</xdr:colOff>
      <xdr:row>178</xdr:row>
      <xdr:rowOff>46566</xdr:rowOff>
    </xdr:from>
    <xdr:to>
      <xdr:col>25</xdr:col>
      <xdr:colOff>745066</xdr:colOff>
      <xdr:row>179</xdr:row>
      <xdr:rowOff>131233</xdr:rowOff>
    </xdr:to>
    <xdr:sp macro="" textlink="">
      <xdr:nvSpPr>
        <xdr:cNvPr id="108" name="TextBox 107">
          <a:extLst>
            <a:ext uri="{FF2B5EF4-FFF2-40B4-BE49-F238E27FC236}">
              <a16:creationId xmlns:a16="http://schemas.microsoft.com/office/drawing/2014/main" id="{00000000-0008-0000-0600-00006C000000}"/>
            </a:ext>
          </a:extLst>
        </xdr:cNvPr>
        <xdr:cNvSpPr txBox="1"/>
      </xdr:nvSpPr>
      <xdr:spPr>
        <a:xfrm>
          <a:off x="10460567" y="32653816"/>
          <a:ext cx="10276416" cy="2645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a:solidFill>
                <a:schemeClr val="dk1"/>
              </a:solidFill>
              <a:effectLst/>
              <a:latin typeface="Verdana" panose="020B0604030504040204" pitchFamily="34" charset="0"/>
              <a:ea typeface="Verdana" panose="020B0604030504040204" pitchFamily="34" charset="0"/>
              <a:cs typeface="+mn-cs"/>
            </a:rPr>
            <a:t>Your turn:</a:t>
          </a:r>
        </a:p>
      </xdr:txBody>
    </xdr:sp>
    <xdr:clientData/>
  </xdr:twoCellAnchor>
  <xdr:twoCellAnchor>
    <xdr:from>
      <xdr:col>13</xdr:col>
      <xdr:colOff>148166</xdr:colOff>
      <xdr:row>180</xdr:row>
      <xdr:rowOff>31750</xdr:rowOff>
    </xdr:from>
    <xdr:to>
      <xdr:col>15</xdr:col>
      <xdr:colOff>391583</xdr:colOff>
      <xdr:row>182</xdr:row>
      <xdr:rowOff>127001</xdr:rowOff>
    </xdr:to>
    <xdr:pic>
      <xdr:nvPicPr>
        <xdr:cNvPr id="109" name="Picture 108" descr="eomonth-function-syntax">
          <a:extLst>
            <a:ext uri="{FF2B5EF4-FFF2-40B4-BE49-F238E27FC236}">
              <a16:creationId xmlns:a16="http://schemas.microsoft.com/office/drawing/2014/main" id="{00000000-0008-0000-0600-00006D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0530416" y="32998833"/>
          <a:ext cx="1915584" cy="4550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84666</xdr:colOff>
      <xdr:row>183</xdr:row>
      <xdr:rowOff>52917</xdr:rowOff>
    </xdr:from>
    <xdr:to>
      <xdr:col>25</xdr:col>
      <xdr:colOff>719666</xdr:colOff>
      <xdr:row>184</xdr:row>
      <xdr:rowOff>130272</xdr:rowOff>
    </xdr:to>
    <xdr:sp macro="" textlink="">
      <xdr:nvSpPr>
        <xdr:cNvPr id="110" name="TextBox 109">
          <a:extLst>
            <a:ext uri="{FF2B5EF4-FFF2-40B4-BE49-F238E27FC236}">
              <a16:creationId xmlns:a16="http://schemas.microsoft.com/office/drawing/2014/main" id="{00000000-0008-0000-0600-00006E000000}"/>
            </a:ext>
          </a:extLst>
        </xdr:cNvPr>
        <xdr:cNvSpPr txBox="1"/>
      </xdr:nvSpPr>
      <xdr:spPr>
        <a:xfrm>
          <a:off x="10466916" y="33559750"/>
          <a:ext cx="10244667" cy="257272"/>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GB" sz="1200" b="1" i="0">
              <a:solidFill>
                <a:schemeClr val="dk1"/>
              </a:solidFill>
              <a:effectLst/>
              <a:latin typeface="Verdana" panose="020B0604030504040204" pitchFamily="34" charset="0"/>
              <a:ea typeface="Verdana" panose="020B0604030504040204" pitchFamily="34" charset="0"/>
              <a:cs typeface="+mn-cs"/>
            </a:rPr>
            <a:t>6. Roll-forward the last day in Quarter 1 (cell C4) to the last day in Quarter 2 (3 months ahead).</a:t>
          </a:r>
          <a:endParaRPr lang="en-GB" sz="1400" b="0" i="0">
            <a:solidFill>
              <a:schemeClr val="dk1"/>
            </a:solidFill>
            <a:effectLst/>
            <a:latin typeface="Verdana" panose="020B0604030504040204" pitchFamily="34" charset="0"/>
            <a:ea typeface="Verdana" panose="020B0604030504040204" pitchFamily="34" charset="0"/>
            <a:cs typeface="+mn-cs"/>
          </a:endParaRPr>
        </a:p>
      </xdr:txBody>
    </xdr:sp>
    <xdr:clientData/>
  </xdr:twoCellAnchor>
  <xdr:twoCellAnchor>
    <xdr:from>
      <xdr:col>13</xdr:col>
      <xdr:colOff>477798</xdr:colOff>
      <xdr:row>193</xdr:row>
      <xdr:rowOff>172128</xdr:rowOff>
    </xdr:from>
    <xdr:to>
      <xdr:col>14</xdr:col>
      <xdr:colOff>371023</xdr:colOff>
      <xdr:row>197</xdr:row>
      <xdr:rowOff>50483</xdr:rowOff>
    </xdr:to>
    <xdr:grpSp>
      <xdr:nvGrpSpPr>
        <xdr:cNvPr id="111" name="Group 110">
          <a:extLst>
            <a:ext uri="{FF2B5EF4-FFF2-40B4-BE49-F238E27FC236}">
              <a16:creationId xmlns:a16="http://schemas.microsoft.com/office/drawing/2014/main" id="{00000000-0008-0000-0600-00006F000000}"/>
            </a:ext>
          </a:extLst>
        </xdr:cNvPr>
        <xdr:cNvGrpSpPr/>
      </xdr:nvGrpSpPr>
      <xdr:grpSpPr>
        <a:xfrm>
          <a:off x="3164336" y="35104106"/>
          <a:ext cx="674764" cy="631981"/>
          <a:chOff x="12095602" y="4842832"/>
          <a:chExt cx="730966" cy="654126"/>
        </a:xfrm>
      </xdr:grpSpPr>
      <xdr:pic macro="[0]!ShowHint">
        <xdr:nvPicPr>
          <xdr:cNvPr id="112" name="Graphic 111" descr="Lightbulb and gear">
            <a:extLst>
              <a:ext uri="{FF2B5EF4-FFF2-40B4-BE49-F238E27FC236}">
                <a16:creationId xmlns:a16="http://schemas.microsoft.com/office/drawing/2014/main" id="{00000000-0008-0000-0600-000070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2214127" y="4842832"/>
            <a:ext cx="478222" cy="459764"/>
          </a:xfrm>
          <a:prstGeom prst="rect">
            <a:avLst/>
          </a:prstGeom>
        </xdr:spPr>
      </xdr:pic>
      <xdr:sp macro="[0]!ShowHint" textlink="">
        <xdr:nvSpPr>
          <xdr:cNvPr id="113" name="TextBox 112">
            <a:extLst>
              <a:ext uri="{FF2B5EF4-FFF2-40B4-BE49-F238E27FC236}">
                <a16:creationId xmlns:a16="http://schemas.microsoft.com/office/drawing/2014/main" id="{00000000-0008-0000-0600-000071000000}"/>
              </a:ext>
            </a:extLst>
          </xdr:cNvPr>
          <xdr:cNvSpPr txBox="1"/>
        </xdr:nvSpPr>
        <xdr:spPr>
          <a:xfrm>
            <a:off x="12095602" y="5278916"/>
            <a:ext cx="730966" cy="2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accent2">
                    <a:lumMod val="75000"/>
                  </a:schemeClr>
                </a:solidFill>
                <a:latin typeface="Verdana" panose="020B0604030504040204" pitchFamily="34" charset="0"/>
                <a:ea typeface="Verdana" panose="020B0604030504040204" pitchFamily="34" charset="0"/>
              </a:rPr>
              <a:t>(Hint)</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89D9E-2DDF-4264-9D9D-7407CA3DB272}">
  <sheetPr codeName="Sheet1">
    <tabColor rgb="FF00B050"/>
  </sheetPr>
  <dimension ref="A1:AG54"/>
  <sheetViews>
    <sheetView showGridLines="0" zoomScale="91" zoomScaleNormal="91" workbookViewId="0">
      <pane xSplit="3" ySplit="5" topLeftCell="D6" activePane="bottomRight" state="frozen"/>
      <selection pane="topRight" activeCell="D1" sqref="D1"/>
      <selection pane="bottomLeft" activeCell="A6" sqref="A6"/>
      <selection pane="bottomRight" activeCell="D6" sqref="D6"/>
    </sheetView>
  </sheetViews>
  <sheetFormatPr defaultColWidth="0" defaultRowHeight="13.5" zeroHeight="1" x14ac:dyDescent="0.25"/>
  <cols>
    <col min="1" max="3" width="9.7109375" style="56" customWidth="1"/>
    <col min="4" max="4" width="0.92578125" style="1" customWidth="1"/>
    <col min="5" max="7" width="8.78515625" style="1" customWidth="1"/>
    <col min="8" max="8" width="9.78515625" style="1" customWidth="1"/>
    <col min="9" max="9" width="10" style="1" customWidth="1"/>
    <col min="10" max="10" width="9.78515625" style="1" customWidth="1"/>
    <col min="11" max="11" width="8.78515625" style="1" customWidth="1"/>
    <col min="12" max="12" width="9.28515625" style="1" customWidth="1"/>
    <col min="13" max="13" width="10.0703125" style="1" customWidth="1"/>
    <col min="14" max="14" width="10.92578125" style="1" customWidth="1"/>
    <col min="15" max="16" width="8.78515625" style="1" customWidth="1"/>
    <col min="17" max="17" width="0.78515625" style="1" customWidth="1"/>
    <col min="18" max="33" width="0" style="1" hidden="1" customWidth="1"/>
    <col min="34" max="16384" width="8.78515625" style="1" hidden="1"/>
  </cols>
  <sheetData>
    <row r="1" spans="1:16" x14ac:dyDescent="0.25">
      <c r="A1" s="1"/>
      <c r="B1" s="1"/>
      <c r="C1" s="1"/>
    </row>
    <row r="2" spans="1:16" x14ac:dyDescent="0.25">
      <c r="A2" s="1"/>
      <c r="B2" s="1"/>
      <c r="C2" s="1"/>
    </row>
    <row r="3" spans="1:16" ht="14.25" customHeight="1" x14ac:dyDescent="0.25">
      <c r="A3" s="1"/>
      <c r="B3" s="1"/>
      <c r="C3" s="1"/>
      <c r="E3" s="91" t="s">
        <v>0</v>
      </c>
      <c r="F3" s="92"/>
      <c r="G3" s="92"/>
      <c r="H3" s="92"/>
      <c r="I3" s="92"/>
      <c r="J3" s="92"/>
      <c r="K3" s="92"/>
      <c r="L3" s="92"/>
      <c r="M3" s="92"/>
      <c r="N3" s="92"/>
      <c r="O3" s="92"/>
      <c r="P3" s="92"/>
    </row>
    <row r="4" spans="1:16" ht="14.25" customHeight="1" x14ac:dyDescent="0.25">
      <c r="A4" s="1"/>
      <c r="B4" s="1"/>
      <c r="C4" s="1"/>
      <c r="E4" s="91"/>
      <c r="F4" s="92"/>
      <c r="G4" s="92"/>
      <c r="H4" s="92"/>
      <c r="I4" s="92"/>
      <c r="J4" s="92"/>
      <c r="K4" s="92"/>
      <c r="L4" s="92"/>
      <c r="M4" s="92"/>
      <c r="N4" s="92"/>
      <c r="O4" s="92"/>
      <c r="P4" s="92"/>
    </row>
    <row r="5" spans="1:16" ht="14.25" customHeight="1" x14ac:dyDescent="0.25">
      <c r="A5" s="48"/>
      <c r="B5" s="33"/>
      <c r="C5" s="35"/>
      <c r="E5" s="91"/>
      <c r="F5" s="92"/>
      <c r="G5" s="92"/>
      <c r="H5" s="92"/>
      <c r="I5" s="92"/>
      <c r="J5" s="92"/>
      <c r="K5" s="92"/>
      <c r="L5" s="92"/>
      <c r="M5" s="92"/>
      <c r="N5" s="92"/>
      <c r="O5" s="92"/>
      <c r="P5" s="92"/>
    </row>
    <row r="6" spans="1:16" x14ac:dyDescent="0.25">
      <c r="A6" s="93"/>
      <c r="B6" s="93"/>
      <c r="C6" s="93"/>
    </row>
    <row r="7" spans="1:16" x14ac:dyDescent="0.25">
      <c r="A7" s="94"/>
      <c r="B7" s="94"/>
      <c r="C7" s="94"/>
    </row>
    <row r="8" spans="1:16" x14ac:dyDescent="0.25">
      <c r="A8" s="95"/>
      <c r="B8" s="95"/>
      <c r="C8" s="96"/>
    </row>
    <row r="9" spans="1:16" x14ac:dyDescent="0.25">
      <c r="A9" s="95"/>
      <c r="B9" s="95"/>
      <c r="C9" s="96"/>
    </row>
    <row r="10" spans="1:16" x14ac:dyDescent="0.25">
      <c r="A10" s="95"/>
      <c r="B10" s="95"/>
      <c r="C10" s="96"/>
    </row>
    <row r="11" spans="1:16" x14ac:dyDescent="0.25">
      <c r="A11" s="95"/>
      <c r="B11" s="95"/>
      <c r="C11" s="96"/>
    </row>
    <row r="12" spans="1:16" x14ac:dyDescent="0.25">
      <c r="A12" s="95"/>
      <c r="B12" s="95"/>
      <c r="C12" s="96"/>
    </row>
    <row r="13" spans="1:16" x14ac:dyDescent="0.25">
      <c r="A13" s="95"/>
      <c r="B13" s="95"/>
      <c r="C13" s="96"/>
    </row>
    <row r="14" spans="1:16" x14ac:dyDescent="0.25">
      <c r="A14" s="95"/>
      <c r="B14" s="95"/>
      <c r="C14" s="96"/>
    </row>
    <row r="15" spans="1:16" x14ac:dyDescent="0.25">
      <c r="A15" s="95"/>
      <c r="B15" s="95"/>
      <c r="C15" s="96"/>
    </row>
    <row r="16" spans="1:16" x14ac:dyDescent="0.25">
      <c r="A16" s="95"/>
      <c r="B16" s="95"/>
      <c r="C16" s="96"/>
    </row>
    <row r="17" spans="1:24" x14ac:dyDescent="0.25">
      <c r="A17" s="95"/>
      <c r="B17" s="95"/>
      <c r="C17" s="96"/>
    </row>
    <row r="18" spans="1:24" x14ac:dyDescent="0.25">
      <c r="A18" s="95"/>
      <c r="B18" s="95"/>
      <c r="C18" s="96"/>
      <c r="Q18" s="2"/>
      <c r="R18" s="2"/>
      <c r="S18" s="2"/>
      <c r="T18" s="2"/>
      <c r="U18" s="2"/>
      <c r="V18" s="2"/>
      <c r="W18" s="2"/>
      <c r="X18" s="2"/>
    </row>
    <row r="19" spans="1:24" x14ac:dyDescent="0.25">
      <c r="A19" s="95"/>
      <c r="B19" s="95"/>
      <c r="C19" s="96"/>
      <c r="Q19" s="2"/>
      <c r="R19" s="2"/>
      <c r="S19" s="2"/>
      <c r="T19" s="2"/>
      <c r="U19" s="2"/>
      <c r="V19" s="2"/>
      <c r="W19" s="2"/>
      <c r="X19" s="2"/>
    </row>
    <row r="20" spans="1:24" x14ac:dyDescent="0.25">
      <c r="A20" s="95"/>
      <c r="B20" s="95"/>
      <c r="C20" s="96"/>
    </row>
    <row r="21" spans="1:24" x14ac:dyDescent="0.25">
      <c r="A21" s="89"/>
      <c r="B21" s="89"/>
      <c r="C21" s="90"/>
    </row>
    <row r="22" spans="1:24" x14ac:dyDescent="0.25">
      <c r="A22" s="95"/>
      <c r="B22" s="95"/>
      <c r="C22" s="96"/>
    </row>
    <row r="23" spans="1:24" x14ac:dyDescent="0.25">
      <c r="A23" s="89"/>
      <c r="B23" s="89"/>
      <c r="C23" s="90"/>
    </row>
    <row r="24" spans="1:24" x14ac:dyDescent="0.25">
      <c r="A24" s="87"/>
      <c r="B24" s="87"/>
      <c r="C24" s="88"/>
    </row>
    <row r="25" spans="1:24" x14ac:dyDescent="0.25">
      <c r="A25" s="89"/>
      <c r="B25" s="89"/>
      <c r="C25" s="90"/>
    </row>
    <row r="26" spans="1:24" x14ac:dyDescent="0.25">
      <c r="A26" s="87"/>
      <c r="B26" s="87"/>
      <c r="C26" s="88"/>
    </row>
    <row r="27" spans="1:24" x14ac:dyDescent="0.25">
      <c r="A27" s="89"/>
      <c r="B27" s="89"/>
      <c r="C27" s="90"/>
    </row>
    <row r="28" spans="1:24" x14ac:dyDescent="0.25">
      <c r="A28" s="87"/>
      <c r="B28" s="87"/>
      <c r="C28" s="88"/>
    </row>
    <row r="29" spans="1:24" x14ac:dyDescent="0.25">
      <c r="A29" s="89"/>
      <c r="B29" s="89"/>
      <c r="C29" s="90"/>
    </row>
    <row r="30" spans="1:24" x14ac:dyDescent="0.25">
      <c r="A30" s="87"/>
      <c r="B30" s="87"/>
      <c r="C30" s="88"/>
    </row>
    <row r="31" spans="1:24" x14ac:dyDescent="0.25">
      <c r="A31" s="89"/>
      <c r="B31" s="89"/>
      <c r="C31" s="90"/>
    </row>
    <row r="32" spans="1:24" x14ac:dyDescent="0.25">
      <c r="A32" s="87"/>
      <c r="B32" s="87"/>
      <c r="C32" s="88"/>
      <c r="N32" s="3" t="str">
        <f ca="1">COUNTIF(M36:N53,"YES")&amp;"/"&amp;"6"</f>
        <v>6/6</v>
      </c>
    </row>
    <row r="33" spans="1:14" ht="14.25" customHeight="1" x14ac:dyDescent="0.25">
      <c r="A33" s="89"/>
      <c r="B33" s="89"/>
      <c r="C33" s="90"/>
      <c r="E33" s="120" t="s">
        <v>7</v>
      </c>
      <c r="F33" s="121"/>
      <c r="G33" s="121"/>
      <c r="H33" s="121"/>
      <c r="I33" s="121"/>
      <c r="J33" s="122"/>
      <c r="K33" s="120" t="s">
        <v>22</v>
      </c>
      <c r="L33" s="122"/>
      <c r="M33" s="120" t="s">
        <v>21</v>
      </c>
      <c r="N33" s="122"/>
    </row>
    <row r="34" spans="1:14" ht="14.25" customHeight="1" x14ac:dyDescent="0.25">
      <c r="A34" s="87"/>
      <c r="B34" s="87"/>
      <c r="C34" s="88"/>
      <c r="E34" s="123"/>
      <c r="F34" s="124"/>
      <c r="G34" s="124"/>
      <c r="H34" s="124"/>
      <c r="I34" s="124"/>
      <c r="J34" s="125"/>
      <c r="K34" s="123"/>
      <c r="L34" s="125"/>
      <c r="M34" s="123"/>
      <c r="N34" s="125"/>
    </row>
    <row r="35" spans="1:14" ht="14.25" customHeight="1" x14ac:dyDescent="0.25">
      <c r="A35" s="89"/>
      <c r="B35" s="89"/>
      <c r="C35" s="90"/>
      <c r="E35" s="126"/>
      <c r="F35" s="127"/>
      <c r="G35" s="127"/>
      <c r="H35" s="127"/>
      <c r="I35" s="127"/>
      <c r="J35" s="128"/>
      <c r="K35" s="126"/>
      <c r="L35" s="128"/>
      <c r="M35" s="126"/>
      <c r="N35" s="128"/>
    </row>
    <row r="36" spans="1:14" ht="14.25" customHeight="1" x14ac:dyDescent="0.25">
      <c r="A36" s="87"/>
      <c r="B36" s="87"/>
      <c r="C36" s="88"/>
      <c r="E36" s="97" t="s">
        <v>8</v>
      </c>
      <c r="F36" s="112"/>
      <c r="G36" s="112"/>
      <c r="H36" s="112"/>
      <c r="I36" s="112"/>
      <c r="J36" s="113"/>
      <c r="K36" s="106" t="str">
        <f ca="1">Section1&amp;"/"&amp;"7"</f>
        <v>7/7</v>
      </c>
      <c r="L36" s="107"/>
      <c r="M36" s="106" t="str">
        <f ca="1">IF(Section1=7,"YES","NO")</f>
        <v>YES</v>
      </c>
      <c r="N36" s="107"/>
    </row>
    <row r="37" spans="1:14" x14ac:dyDescent="0.25">
      <c r="A37" s="89"/>
      <c r="B37" s="89"/>
      <c r="C37" s="90"/>
      <c r="E37" s="114"/>
      <c r="F37" s="115"/>
      <c r="G37" s="115"/>
      <c r="H37" s="115"/>
      <c r="I37" s="115"/>
      <c r="J37" s="116"/>
      <c r="K37" s="108"/>
      <c r="L37" s="109"/>
      <c r="M37" s="108"/>
      <c r="N37" s="109"/>
    </row>
    <row r="38" spans="1:14" x14ac:dyDescent="0.25">
      <c r="A38" s="87"/>
      <c r="B38" s="87"/>
      <c r="C38" s="88"/>
      <c r="E38" s="117"/>
      <c r="F38" s="118"/>
      <c r="G38" s="118"/>
      <c r="H38" s="118"/>
      <c r="I38" s="118"/>
      <c r="J38" s="119"/>
      <c r="K38" s="110"/>
      <c r="L38" s="111"/>
      <c r="M38" s="110"/>
      <c r="N38" s="111"/>
    </row>
    <row r="39" spans="1:14" ht="14.25" customHeight="1" x14ac:dyDescent="0.25">
      <c r="A39" s="89"/>
      <c r="B39" s="89"/>
      <c r="C39" s="90"/>
      <c r="E39" s="97" t="s">
        <v>9</v>
      </c>
      <c r="F39" s="112"/>
      <c r="G39" s="112"/>
      <c r="H39" s="112"/>
      <c r="I39" s="112"/>
      <c r="J39" s="113"/>
      <c r="K39" s="106" t="str">
        <f ca="1">Section2&amp;"/"&amp;"12"</f>
        <v>12/12</v>
      </c>
      <c r="L39" s="107"/>
      <c r="M39" s="106" t="str">
        <f ca="1">IF(Section2=12,"YES","NO")</f>
        <v>YES</v>
      </c>
      <c r="N39" s="107"/>
    </row>
    <row r="40" spans="1:14" x14ac:dyDescent="0.25">
      <c r="A40" s="87"/>
      <c r="B40" s="87"/>
      <c r="C40" s="88"/>
      <c r="E40" s="114"/>
      <c r="F40" s="115"/>
      <c r="G40" s="115"/>
      <c r="H40" s="115"/>
      <c r="I40" s="115"/>
      <c r="J40" s="116"/>
      <c r="K40" s="108"/>
      <c r="L40" s="109"/>
      <c r="M40" s="108"/>
      <c r="N40" s="109"/>
    </row>
    <row r="41" spans="1:14" x14ac:dyDescent="0.25">
      <c r="A41" s="89"/>
      <c r="B41" s="89"/>
      <c r="C41" s="90"/>
      <c r="E41" s="117"/>
      <c r="F41" s="118"/>
      <c r="G41" s="118"/>
      <c r="H41" s="118"/>
      <c r="I41" s="118"/>
      <c r="J41" s="119"/>
      <c r="K41" s="110"/>
      <c r="L41" s="111"/>
      <c r="M41" s="110"/>
      <c r="N41" s="111"/>
    </row>
    <row r="42" spans="1:14" ht="14.25" customHeight="1" x14ac:dyDescent="0.25">
      <c r="A42" s="87"/>
      <c r="B42" s="87"/>
      <c r="C42" s="88"/>
      <c r="E42" s="97" t="s">
        <v>10</v>
      </c>
      <c r="F42" s="112"/>
      <c r="G42" s="112"/>
      <c r="H42" s="112"/>
      <c r="I42" s="112"/>
      <c r="J42" s="113"/>
      <c r="K42" s="106" t="str">
        <f ca="1">Section3&amp;"/"&amp;"8"</f>
        <v>8/8</v>
      </c>
      <c r="L42" s="107"/>
      <c r="M42" s="106" t="str">
        <f ca="1">IF(Section3=8,"YES","NO")</f>
        <v>YES</v>
      </c>
      <c r="N42" s="107"/>
    </row>
    <row r="43" spans="1:14" x14ac:dyDescent="0.25">
      <c r="A43" s="89"/>
      <c r="B43" s="89"/>
      <c r="C43" s="90"/>
      <c r="E43" s="114"/>
      <c r="F43" s="115"/>
      <c r="G43" s="115"/>
      <c r="H43" s="115"/>
      <c r="I43" s="115"/>
      <c r="J43" s="116"/>
      <c r="K43" s="108"/>
      <c r="L43" s="109"/>
      <c r="M43" s="108"/>
      <c r="N43" s="109"/>
    </row>
    <row r="44" spans="1:14" x14ac:dyDescent="0.25">
      <c r="A44" s="87"/>
      <c r="B44" s="87"/>
      <c r="C44" s="88"/>
      <c r="E44" s="117"/>
      <c r="F44" s="118"/>
      <c r="G44" s="118"/>
      <c r="H44" s="118"/>
      <c r="I44" s="118"/>
      <c r="J44" s="119"/>
      <c r="K44" s="110"/>
      <c r="L44" s="111"/>
      <c r="M44" s="110"/>
      <c r="N44" s="111"/>
    </row>
    <row r="45" spans="1:14" ht="14.25" customHeight="1" x14ac:dyDescent="0.25">
      <c r="A45" s="89"/>
      <c r="B45" s="89"/>
      <c r="C45" s="90"/>
      <c r="E45" s="97" t="s">
        <v>11</v>
      </c>
      <c r="F45" s="112"/>
      <c r="G45" s="112"/>
      <c r="H45" s="112"/>
      <c r="I45" s="112"/>
      <c r="J45" s="113"/>
      <c r="K45" s="106" t="str">
        <f ca="1">Section4&amp;"/"&amp;"8"</f>
        <v>8/8</v>
      </c>
      <c r="L45" s="107"/>
      <c r="M45" s="106" t="str">
        <f ca="1">IF(Section4=8,"YES","NO")</f>
        <v>YES</v>
      </c>
      <c r="N45" s="107"/>
    </row>
    <row r="46" spans="1:14" x14ac:dyDescent="0.25">
      <c r="A46" s="87"/>
      <c r="B46" s="87"/>
      <c r="C46" s="88"/>
      <c r="E46" s="114"/>
      <c r="F46" s="115"/>
      <c r="G46" s="115"/>
      <c r="H46" s="115"/>
      <c r="I46" s="115"/>
      <c r="J46" s="116"/>
      <c r="K46" s="108"/>
      <c r="L46" s="109"/>
      <c r="M46" s="108"/>
      <c r="N46" s="109"/>
    </row>
    <row r="47" spans="1:14" x14ac:dyDescent="0.25">
      <c r="A47" s="89"/>
      <c r="B47" s="89"/>
      <c r="C47" s="90"/>
      <c r="E47" s="117"/>
      <c r="F47" s="118"/>
      <c r="G47" s="118"/>
      <c r="H47" s="118"/>
      <c r="I47" s="118"/>
      <c r="J47" s="119"/>
      <c r="K47" s="110"/>
      <c r="L47" s="111"/>
      <c r="M47" s="110"/>
      <c r="N47" s="111"/>
    </row>
    <row r="48" spans="1:14" ht="14.25" customHeight="1" x14ac:dyDescent="0.25">
      <c r="A48" s="87"/>
      <c r="B48" s="87"/>
      <c r="C48" s="88"/>
      <c r="E48" s="97" t="s">
        <v>12</v>
      </c>
      <c r="F48" s="112"/>
      <c r="G48" s="112"/>
      <c r="H48" s="112"/>
      <c r="I48" s="112"/>
      <c r="J48" s="113"/>
      <c r="K48" s="106" t="str">
        <f ca="1">Section5&amp;"/"&amp;"13"</f>
        <v>13/13</v>
      </c>
      <c r="L48" s="107"/>
      <c r="M48" s="106" t="str">
        <f ca="1">IF(Section5=13,"YES","NO")</f>
        <v>YES</v>
      </c>
      <c r="N48" s="107"/>
    </row>
    <row r="49" spans="1:14" x14ac:dyDescent="0.25">
      <c r="A49" s="89"/>
      <c r="B49" s="89"/>
      <c r="C49" s="90"/>
      <c r="E49" s="114"/>
      <c r="F49" s="115"/>
      <c r="G49" s="115"/>
      <c r="H49" s="115"/>
      <c r="I49" s="115"/>
      <c r="J49" s="116"/>
      <c r="K49" s="108"/>
      <c r="L49" s="109"/>
      <c r="M49" s="108"/>
      <c r="N49" s="109"/>
    </row>
    <row r="50" spans="1:14" x14ac:dyDescent="0.25">
      <c r="A50" s="87"/>
      <c r="B50" s="87"/>
      <c r="C50" s="88"/>
      <c r="E50" s="117"/>
      <c r="F50" s="118"/>
      <c r="G50" s="118"/>
      <c r="H50" s="118"/>
      <c r="I50" s="118"/>
      <c r="J50" s="119"/>
      <c r="K50" s="110"/>
      <c r="L50" s="111"/>
      <c r="M50" s="110"/>
      <c r="N50" s="111"/>
    </row>
    <row r="51" spans="1:14" x14ac:dyDescent="0.25">
      <c r="A51" s="89"/>
      <c r="B51" s="89"/>
      <c r="C51" s="90"/>
      <c r="E51" s="97" t="s">
        <v>13</v>
      </c>
      <c r="F51" s="98"/>
      <c r="G51" s="98"/>
      <c r="H51" s="98"/>
      <c r="I51" s="98"/>
      <c r="J51" s="99"/>
      <c r="K51" s="106" t="str">
        <f ca="1">Section6&amp;"/"&amp;"6"</f>
        <v>6/6</v>
      </c>
      <c r="L51" s="107"/>
      <c r="M51" s="106" t="str">
        <f ca="1">IF(Section6=6,"YES","NO")</f>
        <v>YES</v>
      </c>
      <c r="N51" s="107"/>
    </row>
    <row r="52" spans="1:14" x14ac:dyDescent="0.25">
      <c r="A52" s="87"/>
      <c r="B52" s="87"/>
      <c r="C52" s="88"/>
      <c r="E52" s="100"/>
      <c r="F52" s="101"/>
      <c r="G52" s="101"/>
      <c r="H52" s="101"/>
      <c r="I52" s="101"/>
      <c r="J52" s="102"/>
      <c r="K52" s="108"/>
      <c r="L52" s="109"/>
      <c r="M52" s="108"/>
      <c r="N52" s="109"/>
    </row>
    <row r="53" spans="1:14" x14ac:dyDescent="0.25">
      <c r="A53" s="89"/>
      <c r="B53" s="89"/>
      <c r="C53" s="90"/>
      <c r="E53" s="103"/>
      <c r="F53" s="104"/>
      <c r="G53" s="104"/>
      <c r="H53" s="104"/>
      <c r="I53" s="104"/>
      <c r="J53" s="105"/>
      <c r="K53" s="110"/>
      <c r="L53" s="111"/>
      <c r="M53" s="110"/>
      <c r="N53" s="111"/>
    </row>
    <row r="54" spans="1:14" ht="4.5" customHeight="1" x14ac:dyDescent="0.25">
      <c r="A54" s="57"/>
      <c r="B54" s="57"/>
      <c r="C54" s="58"/>
    </row>
  </sheetData>
  <sheetProtection algorithmName="SHA-512" hashValue="SCXX63+zsfvAwvxNO6dKIfMfrsRAdTZW3eUUX4iQiskMReNEe6hksHargK+jnMLinwW1TLz60SR3j4KdcwI0mQ==" saltValue="NVPA9hlsr59J7iBHphmNzA==" spinCount="100000" sheet="1" objects="1" scenarios="1"/>
  <mergeCells count="46">
    <mergeCell ref="E33:J35"/>
    <mergeCell ref="M33:N35"/>
    <mergeCell ref="K33:L35"/>
    <mergeCell ref="E48:J50"/>
    <mergeCell ref="K48:L50"/>
    <mergeCell ref="M48:N50"/>
    <mergeCell ref="E36:J38"/>
    <mergeCell ref="K36:L38"/>
    <mergeCell ref="M36:N38"/>
    <mergeCell ref="E39:J41"/>
    <mergeCell ref="K39:L41"/>
    <mergeCell ref="M39:N41"/>
    <mergeCell ref="E51:J53"/>
    <mergeCell ref="K51:L53"/>
    <mergeCell ref="M51:N53"/>
    <mergeCell ref="E42:J44"/>
    <mergeCell ref="K42:L44"/>
    <mergeCell ref="M42:N44"/>
    <mergeCell ref="E45:J47"/>
    <mergeCell ref="K45:L47"/>
    <mergeCell ref="M45:N47"/>
    <mergeCell ref="E3:P5"/>
    <mergeCell ref="A28:C29"/>
    <mergeCell ref="A6:C7"/>
    <mergeCell ref="A18:C19"/>
    <mergeCell ref="A20:C21"/>
    <mergeCell ref="A22:C23"/>
    <mergeCell ref="A24:C25"/>
    <mergeCell ref="A26:C27"/>
    <mergeCell ref="A8:C9"/>
    <mergeCell ref="A10:C11"/>
    <mergeCell ref="A12:C13"/>
    <mergeCell ref="A14:C15"/>
    <mergeCell ref="A16:C17"/>
    <mergeCell ref="A30:C31"/>
    <mergeCell ref="A32:C33"/>
    <mergeCell ref="A34:C35"/>
    <mergeCell ref="A36:C37"/>
    <mergeCell ref="A38:C39"/>
    <mergeCell ref="A50:C51"/>
    <mergeCell ref="A52:C53"/>
    <mergeCell ref="A40:C41"/>
    <mergeCell ref="A42:C43"/>
    <mergeCell ref="A44:C45"/>
    <mergeCell ref="A46:C47"/>
    <mergeCell ref="A48:C49"/>
  </mergeCells>
  <phoneticPr fontId="3" type="noConversion"/>
  <conditionalFormatting sqref="M36:N53">
    <cfRule type="cellIs" dxfId="163" priority="1" operator="equal">
      <formula>"YES"</formula>
    </cfRule>
  </conditionalFormatting>
  <pageMargins left="0.7" right="0.7" top="0.75" bottom="0.75" header="0.3" footer="0.3"/>
  <pageSetup paperSize="0"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CC90B-B0B3-4EA3-902E-C57D01F0E9EF}">
  <sheetPr codeName="Sheet9" filterMode="1">
    <tabColor rgb="FF00B050"/>
  </sheetPr>
  <dimension ref="A1:AA264"/>
  <sheetViews>
    <sheetView showGridLines="0" topLeftCell="J1" zoomScale="91" zoomScaleNormal="91" workbookViewId="0">
      <pane xSplit="3" ySplit="5" topLeftCell="M6" activePane="bottomRight" state="frozen"/>
      <selection activeCell="D6" sqref="D6"/>
      <selection pane="topRight" activeCell="D6" sqref="D6"/>
      <selection pane="bottomLeft" activeCell="D6" sqref="D6"/>
      <selection pane="bottomRight" activeCell="R202" sqref="R202"/>
    </sheetView>
  </sheetViews>
  <sheetFormatPr defaultColWidth="0" defaultRowHeight="13.5" zeroHeight="1" x14ac:dyDescent="0.25"/>
  <cols>
    <col min="1" max="9" width="0" hidden="1" customWidth="1"/>
    <col min="10" max="12" width="9.7109375" customWidth="1"/>
    <col min="13" max="13" width="1.28515625" customWidth="1"/>
    <col min="14" max="26" width="8.78515625" customWidth="1"/>
    <col min="27" max="27" width="1.2109375" customWidth="1"/>
    <col min="28" max="16384" width="8.78515625" hidden="1"/>
  </cols>
  <sheetData>
    <row r="1" spans="1:26" x14ac:dyDescent="0.25">
      <c r="A1" s="7"/>
      <c r="B1" s="7"/>
      <c r="C1" s="7"/>
      <c r="D1" s="7"/>
      <c r="E1" s="7"/>
      <c r="F1" s="7"/>
      <c r="G1" s="7"/>
      <c r="H1" s="7"/>
      <c r="I1" s="56"/>
      <c r="J1" s="56"/>
      <c r="K1" s="56"/>
      <c r="L1" s="56"/>
      <c r="M1" s="56"/>
      <c r="N1" s="56"/>
      <c r="O1" s="56"/>
      <c r="P1" s="56"/>
      <c r="Q1" s="56"/>
      <c r="R1" s="56"/>
      <c r="S1" s="56"/>
      <c r="T1" s="56"/>
      <c r="U1" s="56"/>
      <c r="V1" s="56"/>
      <c r="W1" s="56"/>
      <c r="X1" s="56"/>
      <c r="Y1" s="56"/>
      <c r="Z1" s="56"/>
    </row>
    <row r="2" spans="1:26" x14ac:dyDescent="0.25">
      <c r="A2" s="7"/>
      <c r="B2" s="7"/>
      <c r="C2" s="7"/>
      <c r="D2" s="7"/>
      <c r="E2" s="7"/>
      <c r="F2" s="7"/>
      <c r="G2" s="7"/>
      <c r="H2" s="7"/>
      <c r="I2" s="56"/>
      <c r="J2" s="56"/>
      <c r="K2" s="56"/>
      <c r="L2" s="56"/>
      <c r="M2" s="56"/>
      <c r="N2" s="56"/>
      <c r="O2" s="56"/>
      <c r="P2" s="56"/>
      <c r="Q2" s="56"/>
      <c r="R2" s="56"/>
      <c r="S2" s="56"/>
      <c r="T2" s="56"/>
      <c r="U2" s="56"/>
      <c r="V2" s="56"/>
      <c r="W2" s="56"/>
      <c r="X2" s="56"/>
      <c r="Y2" s="56"/>
      <c r="Z2" s="56"/>
    </row>
    <row r="3" spans="1:26" x14ac:dyDescent="0.25">
      <c r="A3" s="7"/>
      <c r="B3" s="7"/>
      <c r="C3" s="7"/>
      <c r="D3" s="7"/>
      <c r="E3" s="7"/>
      <c r="F3" s="7"/>
      <c r="G3" s="7"/>
      <c r="H3" s="7"/>
      <c r="I3" s="56"/>
      <c r="J3" s="56"/>
      <c r="K3" s="56"/>
      <c r="L3" s="56"/>
      <c r="M3" s="56"/>
      <c r="N3" s="91" t="s">
        <v>1</v>
      </c>
      <c r="O3" s="92"/>
      <c r="P3" s="92"/>
      <c r="Q3" s="92"/>
      <c r="R3" s="92"/>
      <c r="S3" s="92"/>
      <c r="T3" s="92"/>
      <c r="U3" s="92"/>
      <c r="V3" s="92"/>
      <c r="W3" s="92"/>
      <c r="X3" s="92"/>
      <c r="Y3" s="92"/>
      <c r="Z3" s="92"/>
    </row>
    <row r="4" spans="1:26" x14ac:dyDescent="0.25">
      <c r="A4" s="7"/>
      <c r="B4" s="7"/>
      <c r="C4" s="7"/>
      <c r="D4" s="7"/>
      <c r="E4" s="7"/>
      <c r="F4" s="7"/>
      <c r="G4" s="7"/>
      <c r="H4" s="7"/>
      <c r="I4" s="56"/>
      <c r="J4" s="56"/>
      <c r="K4" s="56"/>
      <c r="L4" s="56"/>
      <c r="M4" s="56"/>
      <c r="N4" s="91"/>
      <c r="O4" s="92"/>
      <c r="P4" s="92"/>
      <c r="Q4" s="92"/>
      <c r="R4" s="92"/>
      <c r="S4" s="92"/>
      <c r="T4" s="92"/>
      <c r="U4" s="92"/>
      <c r="V4" s="92"/>
      <c r="W4" s="92"/>
      <c r="X4" s="92"/>
      <c r="Y4" s="92"/>
      <c r="Z4" s="92"/>
    </row>
    <row r="5" spans="1:26" x14ac:dyDescent="0.25">
      <c r="A5" s="7"/>
      <c r="B5" s="7"/>
      <c r="C5" s="7"/>
      <c r="D5" s="7"/>
      <c r="E5" s="7"/>
      <c r="F5" s="7"/>
      <c r="G5" s="7"/>
      <c r="H5" s="7"/>
      <c r="I5" s="56"/>
      <c r="J5" s="34"/>
      <c r="K5" s="33"/>
      <c r="L5" s="35"/>
      <c r="M5" s="56"/>
      <c r="N5" s="91"/>
      <c r="O5" s="92"/>
      <c r="P5" s="92"/>
      <c r="Q5" s="92"/>
      <c r="R5" s="92"/>
      <c r="S5" s="92"/>
      <c r="T5" s="92"/>
      <c r="U5" s="92"/>
      <c r="V5" s="92"/>
      <c r="W5" s="92"/>
      <c r="X5" s="92"/>
      <c r="Y5" s="92"/>
      <c r="Z5" s="92"/>
    </row>
    <row r="6" spans="1:26" x14ac:dyDescent="0.25">
      <c r="A6" s="7"/>
      <c r="B6" s="7"/>
      <c r="C6" s="7"/>
      <c r="D6" s="7"/>
      <c r="E6" s="7"/>
      <c r="F6" s="7"/>
      <c r="G6" s="7"/>
      <c r="H6" s="7"/>
      <c r="I6" s="56"/>
      <c r="J6" s="152"/>
      <c r="K6" s="95"/>
      <c r="L6" s="96"/>
      <c r="M6" s="56"/>
      <c r="N6" s="56"/>
      <c r="O6" s="56"/>
      <c r="P6" s="56"/>
      <c r="Q6" s="56"/>
      <c r="R6" s="56"/>
      <c r="S6" s="56"/>
      <c r="T6" s="56"/>
      <c r="U6" s="56"/>
      <c r="V6" s="56"/>
      <c r="W6" s="56"/>
      <c r="X6" s="56"/>
      <c r="Y6" s="56"/>
      <c r="Z6" s="56"/>
    </row>
    <row r="7" spans="1:26" x14ac:dyDescent="0.25">
      <c r="A7" s="7"/>
      <c r="B7" s="56"/>
      <c r="C7" s="56"/>
      <c r="D7" s="56"/>
      <c r="E7" s="56"/>
      <c r="F7" s="56"/>
      <c r="G7" s="56"/>
      <c r="H7" s="56"/>
      <c r="I7" s="56"/>
      <c r="J7" s="152"/>
      <c r="K7" s="95"/>
      <c r="L7" s="96"/>
      <c r="M7" s="56"/>
      <c r="N7" s="56"/>
      <c r="O7" s="56"/>
      <c r="P7" s="56"/>
      <c r="Q7" s="56"/>
      <c r="R7" s="56"/>
      <c r="S7" s="56"/>
      <c r="T7" s="56"/>
      <c r="U7" s="56"/>
      <c r="V7" s="56"/>
      <c r="W7" s="56"/>
      <c r="X7" s="56"/>
      <c r="Y7" s="56"/>
      <c r="Z7" s="56"/>
    </row>
    <row r="8" spans="1:26" x14ac:dyDescent="0.25">
      <c r="A8" s="7"/>
      <c r="B8" s="56"/>
      <c r="C8" s="56"/>
      <c r="D8" s="56"/>
      <c r="E8" s="56"/>
      <c r="F8" s="56"/>
      <c r="G8" s="56"/>
      <c r="H8" s="56"/>
      <c r="I8" s="56"/>
      <c r="J8" s="158"/>
      <c r="K8" s="93"/>
      <c r="L8" s="159"/>
      <c r="M8" s="56"/>
      <c r="N8" s="56"/>
      <c r="O8" s="56"/>
      <c r="P8" s="56"/>
      <c r="Q8" s="56"/>
      <c r="R8" s="56"/>
      <c r="S8" s="56"/>
      <c r="T8" s="56"/>
      <c r="U8" s="56"/>
      <c r="V8" s="56"/>
      <c r="W8" s="56"/>
      <c r="X8" s="56"/>
      <c r="Y8" s="56"/>
      <c r="Z8" s="56"/>
    </row>
    <row r="9" spans="1:26" x14ac:dyDescent="0.25">
      <c r="A9" s="7"/>
      <c r="B9" s="56"/>
      <c r="C9" s="56"/>
      <c r="D9" s="56"/>
      <c r="E9" s="56"/>
      <c r="F9" s="56"/>
      <c r="G9" s="56"/>
      <c r="H9" s="56"/>
      <c r="I9" s="56"/>
      <c r="J9" s="160"/>
      <c r="K9" s="94"/>
      <c r="L9" s="161"/>
      <c r="M9" s="56"/>
      <c r="N9" s="56"/>
      <c r="O9" s="56"/>
      <c r="P9" s="56"/>
      <c r="Q9" s="56"/>
      <c r="R9" s="56"/>
      <c r="S9" s="56"/>
      <c r="T9" s="56"/>
      <c r="U9" s="56"/>
      <c r="V9" s="56"/>
      <c r="W9" s="56"/>
      <c r="X9" s="56"/>
      <c r="Y9" s="56"/>
      <c r="Z9" s="56"/>
    </row>
    <row r="10" spans="1:26" x14ac:dyDescent="0.25">
      <c r="A10" s="7"/>
      <c r="B10" s="56"/>
      <c r="C10" s="56"/>
      <c r="D10" s="56"/>
      <c r="E10" s="56"/>
      <c r="F10" s="56"/>
      <c r="G10" s="56"/>
      <c r="H10" s="56"/>
      <c r="I10" s="56"/>
      <c r="J10" s="152"/>
      <c r="K10" s="95"/>
      <c r="L10" s="96"/>
      <c r="M10" s="56"/>
      <c r="N10" s="56"/>
      <c r="O10" s="56"/>
      <c r="P10" s="56"/>
      <c r="Q10" s="56"/>
      <c r="R10" s="56"/>
      <c r="S10" s="56"/>
      <c r="T10" s="56"/>
      <c r="U10" s="56"/>
      <c r="V10" s="56"/>
      <c r="W10" s="56"/>
      <c r="X10" s="56"/>
      <c r="Y10" s="56"/>
      <c r="Z10" s="56"/>
    </row>
    <row r="11" spans="1:26" x14ac:dyDescent="0.25">
      <c r="A11" s="7"/>
      <c r="B11" s="56"/>
      <c r="C11" s="56"/>
      <c r="D11" s="56"/>
      <c r="E11" s="56"/>
      <c r="F11" s="56"/>
      <c r="G11" s="56"/>
      <c r="H11" s="56"/>
      <c r="I11" s="56"/>
      <c r="J11" s="152"/>
      <c r="K11" s="95"/>
      <c r="L11" s="96"/>
      <c r="M11" s="56"/>
      <c r="N11" s="56"/>
      <c r="O11" s="56"/>
      <c r="P11" s="56"/>
      <c r="Q11" s="56"/>
      <c r="R11" s="56"/>
      <c r="S11" s="56"/>
      <c r="T11" s="56"/>
      <c r="U11" s="56"/>
      <c r="V11" s="56"/>
      <c r="W11" s="56"/>
      <c r="X11" s="56"/>
      <c r="Y11" s="56"/>
      <c r="Z11" s="56"/>
    </row>
    <row r="12" spans="1:26" x14ac:dyDescent="0.25">
      <c r="A12" s="7"/>
      <c r="B12" s="56"/>
      <c r="C12" s="56"/>
      <c r="D12" s="56"/>
      <c r="E12" s="56"/>
      <c r="F12" s="56"/>
      <c r="G12" s="56"/>
      <c r="H12" s="56"/>
      <c r="I12" s="56"/>
      <c r="J12" s="152"/>
      <c r="K12" s="95"/>
      <c r="L12" s="96"/>
      <c r="M12" s="56"/>
      <c r="N12" s="56"/>
      <c r="O12" s="56"/>
      <c r="P12" s="56"/>
      <c r="Q12" s="56"/>
      <c r="R12" s="56"/>
      <c r="S12" s="56"/>
      <c r="T12" s="56"/>
      <c r="U12" s="56"/>
      <c r="V12" s="56"/>
      <c r="W12" s="56"/>
      <c r="X12" s="56"/>
      <c r="Y12" s="56"/>
      <c r="Z12" s="56"/>
    </row>
    <row r="13" spans="1:26" x14ac:dyDescent="0.25">
      <c r="A13" s="7"/>
      <c r="B13" s="56"/>
      <c r="C13" s="56"/>
      <c r="D13" s="56"/>
      <c r="E13" s="56"/>
      <c r="F13" s="56"/>
      <c r="G13" s="56"/>
      <c r="H13" s="56"/>
      <c r="I13" s="56"/>
      <c r="J13" s="152"/>
      <c r="K13" s="95"/>
      <c r="L13" s="96"/>
      <c r="M13" s="56"/>
      <c r="N13" s="56"/>
      <c r="O13" s="56"/>
      <c r="P13" s="56"/>
      <c r="Q13" s="56"/>
      <c r="R13" s="56"/>
      <c r="S13" s="56"/>
      <c r="T13" s="56"/>
      <c r="U13" s="56"/>
      <c r="V13" s="56"/>
      <c r="W13" s="56"/>
      <c r="X13" s="56"/>
      <c r="Y13" s="56"/>
      <c r="Z13" s="56"/>
    </row>
    <row r="14" spans="1:26" x14ac:dyDescent="0.25">
      <c r="A14" s="7"/>
      <c r="B14" s="56"/>
      <c r="C14" s="56"/>
      <c r="D14" s="56"/>
      <c r="E14" s="56"/>
      <c r="F14" s="56"/>
      <c r="G14" s="56"/>
      <c r="H14" s="56"/>
      <c r="I14" s="56"/>
      <c r="J14" s="152"/>
      <c r="K14" s="95"/>
      <c r="L14" s="96"/>
      <c r="M14" s="56"/>
      <c r="N14" s="56"/>
      <c r="O14" s="56"/>
      <c r="P14" s="56"/>
      <c r="Q14" s="56"/>
      <c r="R14" s="56"/>
      <c r="S14" s="56"/>
      <c r="T14" s="56"/>
      <c r="U14" s="56"/>
      <c r="V14" s="56"/>
      <c r="W14" s="56"/>
      <c r="X14" s="56"/>
      <c r="Y14" s="56"/>
      <c r="Z14" s="56"/>
    </row>
    <row r="15" spans="1:26" x14ac:dyDescent="0.25">
      <c r="A15" s="7"/>
      <c r="B15" s="56"/>
      <c r="C15" s="56"/>
      <c r="D15" s="56"/>
      <c r="E15" s="56"/>
      <c r="F15" s="56"/>
      <c r="G15" s="56"/>
      <c r="H15" s="56"/>
      <c r="I15" s="56"/>
      <c r="J15" s="152"/>
      <c r="K15" s="95"/>
      <c r="L15" s="96"/>
      <c r="M15" s="56"/>
      <c r="N15" s="56"/>
      <c r="O15" s="56"/>
      <c r="P15" s="56"/>
      <c r="Q15" s="56"/>
      <c r="R15" s="56"/>
      <c r="S15" s="56"/>
      <c r="T15" s="56"/>
      <c r="U15" s="56"/>
      <c r="V15" s="56"/>
      <c r="W15" s="56"/>
      <c r="X15" s="56"/>
      <c r="Y15" s="56"/>
      <c r="Z15" s="56"/>
    </row>
    <row r="16" spans="1:26" x14ac:dyDescent="0.25">
      <c r="A16" s="7"/>
      <c r="B16" s="56"/>
      <c r="C16" s="56"/>
      <c r="D16" s="56"/>
      <c r="E16" s="56"/>
      <c r="F16" s="56"/>
      <c r="G16" s="56"/>
      <c r="H16" s="56"/>
      <c r="I16" s="56"/>
      <c r="J16" s="152"/>
      <c r="K16" s="95"/>
      <c r="L16" s="96"/>
      <c r="M16" s="56"/>
      <c r="N16" s="56"/>
      <c r="O16" s="56"/>
      <c r="P16" s="56"/>
      <c r="Q16" s="56"/>
      <c r="R16" s="56"/>
      <c r="S16" s="56"/>
      <c r="T16" s="56"/>
      <c r="U16" s="56"/>
      <c r="V16" s="56"/>
      <c r="W16" s="56"/>
      <c r="X16" s="56"/>
      <c r="Y16" s="56"/>
      <c r="Z16" s="56"/>
    </row>
    <row r="17" spans="1:26" x14ac:dyDescent="0.25">
      <c r="A17" s="7"/>
      <c r="B17" s="56"/>
      <c r="C17" s="56"/>
      <c r="D17" s="56"/>
      <c r="E17" s="56"/>
      <c r="F17" s="56"/>
      <c r="G17" s="56"/>
      <c r="H17" s="56"/>
      <c r="I17" s="56"/>
      <c r="J17" s="152"/>
      <c r="K17" s="95"/>
      <c r="L17" s="96"/>
      <c r="M17" s="56"/>
      <c r="N17" s="56"/>
      <c r="O17" s="56"/>
      <c r="P17" s="56"/>
      <c r="Q17" s="56"/>
      <c r="R17" s="56"/>
      <c r="S17" s="56"/>
      <c r="T17" s="56"/>
      <c r="U17" s="56"/>
      <c r="V17" s="56"/>
      <c r="W17" s="56"/>
      <c r="X17" s="56"/>
      <c r="Y17" s="56"/>
      <c r="Z17" s="56"/>
    </row>
    <row r="18" spans="1:26" x14ac:dyDescent="0.25">
      <c r="A18" s="7"/>
      <c r="B18" s="56"/>
      <c r="C18" s="56"/>
      <c r="D18" s="56"/>
      <c r="E18" s="14">
        <f ca="1">SUM(E21:E251)</f>
        <v>7</v>
      </c>
      <c r="F18" s="56"/>
      <c r="G18" s="41" t="str">
        <f ca="1">Section1&amp;"/"&amp;"7"</f>
        <v>7/7</v>
      </c>
      <c r="H18" s="40"/>
      <c r="I18" s="56"/>
      <c r="J18" s="152"/>
      <c r="K18" s="95"/>
      <c r="L18" s="96"/>
      <c r="M18" s="56"/>
      <c r="N18" s="56"/>
      <c r="O18" s="56"/>
      <c r="P18" s="56"/>
      <c r="Q18" s="56"/>
      <c r="R18" s="56"/>
      <c r="S18" s="56"/>
      <c r="T18" s="56"/>
      <c r="U18" s="56"/>
      <c r="V18" s="56"/>
      <c r="W18" s="56"/>
      <c r="X18" s="56"/>
      <c r="Y18" s="56"/>
      <c r="Z18" s="56"/>
    </row>
    <row r="19" spans="1:26" x14ac:dyDescent="0.25">
      <c r="A19" s="42" t="s">
        <v>33</v>
      </c>
      <c r="B19" s="56"/>
      <c r="C19" s="56"/>
      <c r="D19" s="56"/>
      <c r="E19" s="56"/>
      <c r="F19" s="42" t="s">
        <v>34</v>
      </c>
      <c r="G19" s="56"/>
      <c r="H19" s="56"/>
      <c r="I19" s="56"/>
      <c r="J19" s="153"/>
      <c r="K19" s="154"/>
      <c r="L19" s="155"/>
      <c r="M19" s="56"/>
      <c r="N19" s="56"/>
      <c r="O19" s="56"/>
      <c r="P19" s="56"/>
      <c r="Q19" s="56"/>
      <c r="R19" s="56"/>
      <c r="S19" s="56"/>
      <c r="T19" s="56"/>
      <c r="U19" s="56"/>
      <c r="V19" s="56"/>
      <c r="W19" s="56"/>
      <c r="X19" s="56"/>
      <c r="Y19" s="56"/>
      <c r="Z19" s="56"/>
    </row>
    <row r="20" spans="1:26" x14ac:dyDescent="0.25">
      <c r="A20" s="9" t="s">
        <v>17</v>
      </c>
      <c r="B20" s="10" t="s">
        <v>18</v>
      </c>
      <c r="C20" s="28" t="s">
        <v>23</v>
      </c>
      <c r="D20" s="56"/>
      <c r="E20" s="56"/>
      <c r="F20" s="56"/>
      <c r="G20" s="56"/>
      <c r="H20" s="56"/>
      <c r="I20" s="56"/>
      <c r="J20" s="152"/>
      <c r="K20" s="95"/>
      <c r="L20" s="96"/>
      <c r="M20" s="56"/>
      <c r="N20" s="56"/>
      <c r="O20" s="56"/>
      <c r="P20" s="56"/>
      <c r="Q20" s="56"/>
      <c r="R20" s="56"/>
      <c r="S20" s="56"/>
      <c r="T20" s="56"/>
      <c r="U20" s="56"/>
      <c r="V20" s="56"/>
      <c r="W20" s="56"/>
      <c r="X20" s="56"/>
      <c r="Y20" s="56"/>
      <c r="Z20" s="56"/>
    </row>
    <row r="21" spans="1:26" x14ac:dyDescent="0.25">
      <c r="A21" s="11">
        <f>S26+S27</f>
        <v>5</v>
      </c>
      <c r="B21" s="12">
        <f ca="1">C21</f>
        <v>5</v>
      </c>
      <c r="C21" s="12">
        <f ca="1">IF(P22="","",IF(P22="=5","",IF(S28=5,5,"")))</f>
        <v>5</v>
      </c>
      <c r="D21" s="13">
        <f ca="1">IF(A21=B21,1,0)</f>
        <v>1</v>
      </c>
      <c r="E21" s="14">
        <f ca="1">D21</f>
        <v>1</v>
      </c>
      <c r="F21" s="15" t="s">
        <v>26</v>
      </c>
      <c r="G21" s="2" t="s">
        <v>19</v>
      </c>
      <c r="H21" s="56"/>
      <c r="I21" s="56"/>
      <c r="J21" s="153"/>
      <c r="K21" s="154"/>
      <c r="L21" s="155"/>
      <c r="M21" s="56"/>
      <c r="N21" s="56"/>
      <c r="O21" s="56"/>
      <c r="P21" s="56"/>
      <c r="Q21" s="56"/>
      <c r="R21" s="56"/>
      <c r="S21" s="56"/>
      <c r="T21" s="56"/>
      <c r="U21" s="56"/>
      <c r="V21" s="56"/>
      <c r="W21" s="56"/>
      <c r="X21" s="56"/>
      <c r="Y21" s="56"/>
      <c r="Z21" s="56"/>
    </row>
    <row r="22" spans="1:26" x14ac:dyDescent="0.25">
      <c r="A22" s="7"/>
      <c r="B22" s="56"/>
      <c r="C22" s="56"/>
      <c r="D22" s="56"/>
      <c r="E22" s="56"/>
      <c r="F22" s="56"/>
      <c r="G22" s="30">
        <f>IF(Ques1="",0,1)</f>
        <v>1</v>
      </c>
      <c r="H22" s="56"/>
      <c r="I22" s="56"/>
      <c r="J22" s="156"/>
      <c r="K22" s="156"/>
      <c r="L22" s="156"/>
      <c r="M22" s="56"/>
      <c r="N22" s="130" t="str">
        <f ca="1">IF(Score1=0,"Incorrect:","Correct Answer:")</f>
        <v>Correct Answer:</v>
      </c>
      <c r="O22" s="131"/>
      <c r="P22" s="134" t="str">
        <f ca="1">IF(ISERROR(IF(Ques1="","",_xlfn.FORMULATEXT(Ques1))),"",IF(Ques1="","",_xlfn.FORMULATEXT(Ques1)))</f>
        <v>=2+3</v>
      </c>
      <c r="Q22" s="135"/>
      <c r="R22" s="135"/>
      <c r="S22" s="135"/>
      <c r="T22" s="135"/>
      <c r="U22" s="135"/>
      <c r="V22" s="135"/>
      <c r="W22" s="135"/>
      <c r="X22" s="135"/>
      <c r="Y22" s="136"/>
      <c r="Z22" s="56"/>
    </row>
    <row r="23" spans="1:26" x14ac:dyDescent="0.25">
      <c r="A23" s="7"/>
      <c r="B23" s="56"/>
      <c r="C23" s="56"/>
      <c r="D23" s="56"/>
      <c r="E23" s="56"/>
      <c r="F23" s="56"/>
      <c r="G23" s="30">
        <f>IF(Ques1="",0,1)</f>
        <v>1</v>
      </c>
      <c r="H23" s="56"/>
      <c r="I23" s="56"/>
      <c r="J23" s="156"/>
      <c r="K23" s="156"/>
      <c r="L23" s="156"/>
      <c r="M23" s="56"/>
      <c r="N23" s="132"/>
      <c r="O23" s="133"/>
      <c r="P23" s="137"/>
      <c r="Q23" s="138"/>
      <c r="R23" s="138"/>
      <c r="S23" s="138"/>
      <c r="T23" s="138"/>
      <c r="U23" s="138"/>
      <c r="V23" s="138"/>
      <c r="W23" s="138"/>
      <c r="X23" s="138"/>
      <c r="Y23" s="139"/>
      <c r="Z23" s="56"/>
    </row>
    <row r="24" spans="1:26" ht="15" x14ac:dyDescent="0.3">
      <c r="A24" s="7"/>
      <c r="B24" s="56"/>
      <c r="C24" s="56"/>
      <c r="D24" s="56"/>
      <c r="E24" s="56"/>
      <c r="F24" s="56"/>
      <c r="G24" s="18">
        <v>1</v>
      </c>
      <c r="H24" s="56"/>
      <c r="I24" s="56"/>
      <c r="J24" s="156"/>
      <c r="K24" s="156"/>
      <c r="L24" s="156"/>
      <c r="M24" s="56"/>
      <c r="N24" s="140" t="s">
        <v>25</v>
      </c>
      <c r="O24" s="141"/>
      <c r="P24" s="4"/>
      <c r="Q24" s="5" t="str">
        <f>SUBSTITUTE(ADDRESS(1,COLUMN(),4),"1","")</f>
        <v>Q</v>
      </c>
      <c r="R24" s="5" t="str">
        <f t="shared" ref="R24:Y24" si="0">SUBSTITUTE(ADDRESS(1,COLUMN(),4),"1","")</f>
        <v>R</v>
      </c>
      <c r="S24" s="5" t="str">
        <f t="shared" si="0"/>
        <v>S</v>
      </c>
      <c r="T24" s="5" t="str">
        <f t="shared" si="0"/>
        <v>T</v>
      </c>
      <c r="U24" s="5" t="str">
        <f t="shared" si="0"/>
        <v>U</v>
      </c>
      <c r="V24" s="5" t="str">
        <f t="shared" si="0"/>
        <v>V</v>
      </c>
      <c r="W24" s="5" t="str">
        <f t="shared" si="0"/>
        <v>W</v>
      </c>
      <c r="X24" s="5" t="str">
        <f t="shared" si="0"/>
        <v>X</v>
      </c>
      <c r="Y24" s="5" t="str">
        <f t="shared" si="0"/>
        <v>Y</v>
      </c>
      <c r="Z24" s="56"/>
    </row>
    <row r="25" spans="1:26" ht="15" x14ac:dyDescent="0.3">
      <c r="A25" s="7"/>
      <c r="B25" s="56"/>
      <c r="C25" s="56"/>
      <c r="D25" s="56"/>
      <c r="E25" s="56"/>
      <c r="F25" s="56"/>
      <c r="G25" s="18">
        <f>G24</f>
        <v>1</v>
      </c>
      <c r="H25" s="56"/>
      <c r="I25" s="56"/>
      <c r="J25" s="156"/>
      <c r="K25" s="156"/>
      <c r="L25" s="156"/>
      <c r="M25" s="56"/>
      <c r="N25" s="142"/>
      <c r="O25" s="143"/>
      <c r="P25" s="5">
        <f>ROW()</f>
        <v>25</v>
      </c>
      <c r="Q25" s="6"/>
      <c r="R25" s="6"/>
      <c r="S25" s="6"/>
      <c r="T25" s="6"/>
      <c r="U25" s="6"/>
      <c r="V25" s="6"/>
      <c r="W25" s="6"/>
      <c r="X25" s="6"/>
      <c r="Y25" s="6"/>
      <c r="Z25" s="56"/>
    </row>
    <row r="26" spans="1:26" ht="15" x14ac:dyDescent="0.3">
      <c r="A26" s="7"/>
      <c r="B26" s="56"/>
      <c r="C26" s="56"/>
      <c r="D26" s="56"/>
      <c r="E26" s="56"/>
      <c r="F26" s="56"/>
      <c r="G26" s="18">
        <f t="shared" ref="G26:G35" si="1">G25</f>
        <v>1</v>
      </c>
      <c r="H26" s="56"/>
      <c r="I26" s="56"/>
      <c r="J26" s="156"/>
      <c r="K26" s="156"/>
      <c r="L26" s="156"/>
      <c r="M26" s="56"/>
      <c r="N26" s="142"/>
      <c r="O26" s="143"/>
      <c r="P26" s="5">
        <f>ROW()</f>
        <v>26</v>
      </c>
      <c r="Q26" s="6"/>
      <c r="R26" s="6"/>
      <c r="S26" s="6">
        <v>2</v>
      </c>
      <c r="T26" s="6"/>
      <c r="U26" s="6"/>
      <c r="V26" s="6"/>
      <c r="W26" s="6"/>
      <c r="X26" s="6"/>
      <c r="Y26" s="6"/>
      <c r="Z26" s="56"/>
    </row>
    <row r="27" spans="1:26" ht="15" x14ac:dyDescent="0.3">
      <c r="A27" s="7"/>
      <c r="B27" s="56"/>
      <c r="C27" s="56"/>
      <c r="D27" s="56"/>
      <c r="E27" s="56"/>
      <c r="F27" s="56"/>
      <c r="G27" s="18">
        <f t="shared" si="1"/>
        <v>1</v>
      </c>
      <c r="H27" s="56"/>
      <c r="I27" s="56"/>
      <c r="J27" s="156"/>
      <c r="K27" s="156"/>
      <c r="L27" s="156"/>
      <c r="M27" s="56"/>
      <c r="N27" s="142"/>
      <c r="O27" s="143"/>
      <c r="P27" s="5">
        <f>ROW()</f>
        <v>27</v>
      </c>
      <c r="Q27" s="6"/>
      <c r="R27" s="6"/>
      <c r="S27" s="6">
        <v>3</v>
      </c>
      <c r="T27" s="6"/>
      <c r="U27" s="6"/>
      <c r="V27" s="6"/>
      <c r="W27" s="6"/>
      <c r="X27" s="6"/>
      <c r="Y27" s="6"/>
      <c r="Z27" s="56"/>
    </row>
    <row r="28" spans="1:26" ht="15" x14ac:dyDescent="0.3">
      <c r="A28" s="7"/>
      <c r="B28" s="56"/>
      <c r="C28" s="56"/>
      <c r="D28" s="56"/>
      <c r="E28" s="56"/>
      <c r="F28" s="56"/>
      <c r="G28" s="18">
        <f t="shared" si="1"/>
        <v>1</v>
      </c>
      <c r="H28" s="56"/>
      <c r="I28" s="56"/>
      <c r="J28" s="157"/>
      <c r="K28" s="157"/>
      <c r="L28" s="157"/>
      <c r="M28" s="56"/>
      <c r="N28" s="142"/>
      <c r="O28" s="143"/>
      <c r="P28" s="5">
        <f>ROW()</f>
        <v>28</v>
      </c>
      <c r="Q28" s="6"/>
      <c r="R28" s="6"/>
      <c r="S28" s="36">
        <f>2+3</f>
        <v>5</v>
      </c>
      <c r="T28" s="6"/>
      <c r="U28" s="6"/>
      <c r="V28" s="6"/>
      <c r="W28" s="6"/>
      <c r="X28" s="6"/>
      <c r="Y28" s="6"/>
      <c r="Z28" s="56"/>
    </row>
    <row r="29" spans="1:26" ht="15" x14ac:dyDescent="0.3">
      <c r="A29" s="7"/>
      <c r="B29" s="56"/>
      <c r="C29" s="56"/>
      <c r="D29" s="56"/>
      <c r="E29" s="56"/>
      <c r="F29" s="56"/>
      <c r="G29" s="18">
        <f t="shared" si="1"/>
        <v>1</v>
      </c>
      <c r="H29" s="56"/>
      <c r="I29" s="56"/>
      <c r="J29" s="129"/>
      <c r="K29" s="129"/>
      <c r="L29" s="129"/>
      <c r="M29" s="56"/>
      <c r="N29" s="142"/>
      <c r="O29" s="143"/>
      <c r="P29" s="5">
        <f>ROW()</f>
        <v>29</v>
      </c>
      <c r="Q29" s="6"/>
      <c r="R29" s="6"/>
      <c r="S29" s="6"/>
      <c r="T29" s="6"/>
      <c r="U29" s="6"/>
      <c r="V29" s="6"/>
      <c r="W29" s="6"/>
      <c r="X29" s="6"/>
      <c r="Y29" s="6"/>
      <c r="Z29" s="56"/>
    </row>
    <row r="30" spans="1:26" ht="15" x14ac:dyDescent="0.3">
      <c r="A30" s="7"/>
      <c r="B30" s="56"/>
      <c r="C30" s="56"/>
      <c r="D30" s="56"/>
      <c r="E30" s="56"/>
      <c r="F30" s="56"/>
      <c r="G30" s="18">
        <f>G29</f>
        <v>1</v>
      </c>
      <c r="H30" s="56"/>
      <c r="I30" s="56"/>
      <c r="J30" s="129"/>
      <c r="K30" s="129"/>
      <c r="L30" s="129"/>
      <c r="M30" s="56"/>
      <c r="N30" s="142"/>
      <c r="O30" s="143"/>
      <c r="P30" s="5">
        <f>ROW()</f>
        <v>30</v>
      </c>
      <c r="Q30" s="6"/>
      <c r="R30" s="6"/>
      <c r="S30" s="6"/>
      <c r="T30" s="6"/>
      <c r="U30" s="6"/>
      <c r="V30" s="6"/>
      <c r="W30" s="6"/>
      <c r="X30" s="6"/>
      <c r="Y30" s="6"/>
      <c r="Z30" s="56"/>
    </row>
    <row r="31" spans="1:26" ht="15" x14ac:dyDescent="0.3">
      <c r="A31" s="7"/>
      <c r="B31" s="56"/>
      <c r="C31" s="56"/>
      <c r="D31" s="56"/>
      <c r="E31" s="56"/>
      <c r="F31" s="56"/>
      <c r="G31" s="18">
        <f t="shared" si="1"/>
        <v>1</v>
      </c>
      <c r="H31" s="56"/>
      <c r="I31" s="56"/>
      <c r="J31" s="129"/>
      <c r="K31" s="129"/>
      <c r="L31" s="129"/>
      <c r="M31" s="56"/>
      <c r="N31" s="142"/>
      <c r="O31" s="143"/>
      <c r="P31" s="5">
        <f>ROW()</f>
        <v>31</v>
      </c>
      <c r="Q31" s="6"/>
      <c r="R31" s="6"/>
      <c r="S31" s="6"/>
      <c r="T31" s="6"/>
      <c r="U31" s="6"/>
      <c r="V31" s="6"/>
      <c r="W31" s="6"/>
      <c r="X31" s="6"/>
      <c r="Y31" s="6"/>
      <c r="Z31" s="56"/>
    </row>
    <row r="32" spans="1:26" ht="15" x14ac:dyDescent="0.3">
      <c r="A32" s="7"/>
      <c r="B32" s="56"/>
      <c r="C32" s="56"/>
      <c r="D32" s="56"/>
      <c r="E32" s="56"/>
      <c r="F32" s="56"/>
      <c r="G32" s="18">
        <f t="shared" si="1"/>
        <v>1</v>
      </c>
      <c r="H32" s="56"/>
      <c r="I32" s="56"/>
      <c r="J32" s="129"/>
      <c r="K32" s="129"/>
      <c r="L32" s="129"/>
      <c r="M32" s="56"/>
      <c r="N32" s="142"/>
      <c r="O32" s="143"/>
      <c r="P32" s="5">
        <f>ROW()</f>
        <v>32</v>
      </c>
      <c r="Q32" s="6"/>
      <c r="R32" s="6"/>
      <c r="S32" s="6"/>
      <c r="T32" s="6"/>
      <c r="U32" s="6"/>
      <c r="V32" s="6"/>
      <c r="W32" s="6"/>
      <c r="X32" s="6"/>
      <c r="Y32" s="6"/>
      <c r="Z32" s="56"/>
    </row>
    <row r="33" spans="1:26" ht="15" x14ac:dyDescent="0.3">
      <c r="A33" s="7"/>
      <c r="B33" s="56"/>
      <c r="C33" s="56"/>
      <c r="D33" s="56"/>
      <c r="E33" s="56"/>
      <c r="F33" s="56"/>
      <c r="G33" s="18">
        <f t="shared" si="1"/>
        <v>1</v>
      </c>
      <c r="H33" s="56"/>
      <c r="I33" s="56"/>
      <c r="J33" s="129"/>
      <c r="K33" s="129"/>
      <c r="L33" s="129"/>
      <c r="M33" s="56"/>
      <c r="N33" s="142"/>
      <c r="O33" s="143"/>
      <c r="P33" s="5">
        <f>ROW()</f>
        <v>33</v>
      </c>
      <c r="Q33" s="6"/>
      <c r="R33" s="6"/>
      <c r="S33" s="6"/>
      <c r="T33" s="6"/>
      <c r="U33" s="6"/>
      <c r="V33" s="6"/>
      <c r="W33" s="6"/>
      <c r="X33" s="6"/>
      <c r="Y33" s="6"/>
      <c r="Z33" s="56"/>
    </row>
    <row r="34" spans="1:26" ht="15" x14ac:dyDescent="0.3">
      <c r="A34" s="7"/>
      <c r="B34" s="56"/>
      <c r="C34" s="56"/>
      <c r="D34" s="56"/>
      <c r="E34" s="56"/>
      <c r="F34" s="56"/>
      <c r="G34" s="18">
        <f t="shared" si="1"/>
        <v>1</v>
      </c>
      <c r="H34" s="56"/>
      <c r="I34" s="56"/>
      <c r="J34" s="129"/>
      <c r="K34" s="129"/>
      <c r="L34" s="129"/>
      <c r="M34" s="56"/>
      <c r="N34" s="144"/>
      <c r="O34" s="145"/>
      <c r="P34" s="5">
        <f>ROW()</f>
        <v>34</v>
      </c>
      <c r="Q34" s="6"/>
      <c r="R34" s="6"/>
      <c r="S34" s="6"/>
      <c r="T34" s="6"/>
      <c r="U34" s="6"/>
      <c r="V34" s="6"/>
      <c r="W34" s="6"/>
      <c r="X34" s="6"/>
      <c r="Y34" s="6"/>
      <c r="Z34" s="56"/>
    </row>
    <row r="35" spans="1:26" x14ac:dyDescent="0.25">
      <c r="A35" s="9" t="s">
        <v>17</v>
      </c>
      <c r="B35" s="10" t="s">
        <v>18</v>
      </c>
      <c r="C35" s="28" t="s">
        <v>23</v>
      </c>
      <c r="D35" s="56"/>
      <c r="E35" s="56"/>
      <c r="F35" s="56"/>
      <c r="G35" s="18">
        <f t="shared" si="1"/>
        <v>1</v>
      </c>
      <c r="H35" s="56"/>
      <c r="I35" s="56"/>
      <c r="J35" s="129"/>
      <c r="K35" s="129"/>
      <c r="L35" s="129"/>
      <c r="M35" s="56"/>
      <c r="N35" s="56"/>
      <c r="O35" s="56"/>
      <c r="P35" s="56"/>
      <c r="Q35" s="56"/>
      <c r="R35" s="56"/>
      <c r="S35" s="56"/>
      <c r="T35" s="56"/>
      <c r="U35" s="56"/>
      <c r="V35" s="56"/>
      <c r="W35" s="56"/>
      <c r="X35" s="56"/>
      <c r="Y35" s="56"/>
      <c r="Z35" s="56"/>
    </row>
    <row r="36" spans="1:26" x14ac:dyDescent="0.25">
      <c r="A36" s="11">
        <f>(S42+S43)*T43</f>
        <v>25</v>
      </c>
      <c r="B36" s="12">
        <f ca="1">C36</f>
        <v>25</v>
      </c>
      <c r="C36" s="12">
        <f ca="1">IF(P38="","",IF(P38="=25","",IF(P38="=5*5","",IF(Ques2=25,25,""))))</f>
        <v>25</v>
      </c>
      <c r="D36" s="13">
        <f ca="1">IF(A36=B36,1,0)</f>
        <v>1</v>
      </c>
      <c r="E36" s="14">
        <f ca="1">IF(E21=0,0,D36)</f>
        <v>1</v>
      </c>
      <c r="F36" s="15" t="s">
        <v>27</v>
      </c>
      <c r="G36" s="13">
        <f ca="1">$E$21</f>
        <v>1</v>
      </c>
      <c r="H36" s="56"/>
      <c r="I36" s="56"/>
      <c r="J36" s="129"/>
      <c r="K36" s="129"/>
      <c r="L36" s="129"/>
      <c r="M36" s="56"/>
      <c r="N36" s="56"/>
      <c r="O36" s="56"/>
      <c r="P36" s="56"/>
      <c r="Q36" s="56"/>
      <c r="R36" s="56"/>
      <c r="S36" s="56"/>
      <c r="T36" s="56"/>
      <c r="U36" s="56"/>
      <c r="V36" s="56"/>
      <c r="W36" s="56"/>
      <c r="X36" s="56"/>
      <c r="Y36" s="56"/>
      <c r="Z36" s="56"/>
    </row>
    <row r="37" spans="1:26" x14ac:dyDescent="0.25">
      <c r="A37" s="7"/>
      <c r="B37" s="56"/>
      <c r="C37" s="56"/>
      <c r="D37" s="56"/>
      <c r="E37" s="56"/>
      <c r="F37" s="56"/>
      <c r="G37" s="16">
        <f ca="1">$E$21</f>
        <v>1</v>
      </c>
      <c r="H37" s="56"/>
      <c r="I37" s="56"/>
      <c r="J37" s="129"/>
      <c r="K37" s="129"/>
      <c r="L37" s="129"/>
      <c r="M37" s="56"/>
      <c r="N37" s="56"/>
      <c r="O37" s="56"/>
      <c r="P37" s="56"/>
      <c r="Q37" s="56"/>
      <c r="R37" s="56"/>
      <c r="S37" s="56"/>
      <c r="T37" s="56"/>
      <c r="U37" s="56"/>
      <c r="V37" s="56"/>
      <c r="W37" s="56"/>
      <c r="X37" s="56"/>
      <c r="Y37" s="56"/>
      <c r="Z37" s="56"/>
    </row>
    <row r="38" spans="1:26" x14ac:dyDescent="0.25">
      <c r="A38" s="7"/>
      <c r="B38" s="56"/>
      <c r="C38" s="56"/>
      <c r="D38" s="56"/>
      <c r="E38" s="56"/>
      <c r="F38" s="56"/>
      <c r="G38" s="30">
        <f ca="1">IF(OR(Ques2="",$E$21=0),0,1)</f>
        <v>1</v>
      </c>
      <c r="H38" s="56"/>
      <c r="I38" s="56"/>
      <c r="J38" s="129"/>
      <c r="K38" s="129"/>
      <c r="L38" s="129"/>
      <c r="M38" s="56"/>
      <c r="N38" s="130" t="str">
        <f ca="1">IF(Score2=0,"Incorrect:","Correct Answer:")</f>
        <v>Correct Answer:</v>
      </c>
      <c r="O38" s="131"/>
      <c r="P38" s="134" t="str">
        <f ca="1">IF(ISERROR(IF(Ques2="","",_xlfn.FORMULATEXT(Ques2))),"",IF(Ques2="","",_xlfn.FORMULATEXT(Ques2)))</f>
        <v>=(2+3)*5</v>
      </c>
      <c r="Q38" s="135"/>
      <c r="R38" s="135"/>
      <c r="S38" s="135"/>
      <c r="T38" s="135"/>
      <c r="U38" s="135"/>
      <c r="V38" s="135"/>
      <c r="W38" s="135"/>
      <c r="X38" s="135"/>
      <c r="Y38" s="136"/>
      <c r="Z38" s="56"/>
    </row>
    <row r="39" spans="1:26" x14ac:dyDescent="0.25">
      <c r="A39" s="7"/>
      <c r="B39" s="56"/>
      <c r="C39" s="56"/>
      <c r="D39" s="56"/>
      <c r="E39" s="56"/>
      <c r="F39" s="56"/>
      <c r="G39" s="30">
        <f ca="1">IF(OR(Ques2="",$E$21=0),0,1)</f>
        <v>1</v>
      </c>
      <c r="H39" s="56"/>
      <c r="I39" s="56"/>
      <c r="J39" s="129"/>
      <c r="K39" s="129"/>
      <c r="L39" s="129"/>
      <c r="M39" s="56"/>
      <c r="N39" s="132"/>
      <c r="O39" s="133"/>
      <c r="P39" s="137"/>
      <c r="Q39" s="138"/>
      <c r="R39" s="138"/>
      <c r="S39" s="138"/>
      <c r="T39" s="138"/>
      <c r="U39" s="138"/>
      <c r="V39" s="138"/>
      <c r="W39" s="138"/>
      <c r="X39" s="138"/>
      <c r="Y39" s="139"/>
      <c r="Z39" s="56"/>
    </row>
    <row r="40" spans="1:26" ht="15" x14ac:dyDescent="0.3">
      <c r="A40" s="7"/>
      <c r="B40" s="56"/>
      <c r="C40" s="56"/>
      <c r="D40" s="56"/>
      <c r="E40" s="56"/>
      <c r="F40" s="56"/>
      <c r="G40" s="16">
        <f t="shared" ref="G40:G51" ca="1" si="2">$E$21</f>
        <v>1</v>
      </c>
      <c r="H40" s="56"/>
      <c r="I40" s="56"/>
      <c r="J40" s="129"/>
      <c r="K40" s="129"/>
      <c r="L40" s="129"/>
      <c r="M40" s="56"/>
      <c r="N40" s="140" t="s">
        <v>25</v>
      </c>
      <c r="O40" s="141"/>
      <c r="P40" s="4"/>
      <c r="Q40" s="5" t="str">
        <f>SUBSTITUTE(ADDRESS(1,COLUMN(),4),"1","")</f>
        <v>Q</v>
      </c>
      <c r="R40" s="5" t="str">
        <f t="shared" ref="R40:Y40" si="3">SUBSTITUTE(ADDRESS(1,COLUMN(),4),"1","")</f>
        <v>R</v>
      </c>
      <c r="S40" s="5" t="str">
        <f t="shared" si="3"/>
        <v>S</v>
      </c>
      <c r="T40" s="5" t="str">
        <f t="shared" si="3"/>
        <v>T</v>
      </c>
      <c r="U40" s="5" t="str">
        <f t="shared" si="3"/>
        <v>U</v>
      </c>
      <c r="V40" s="5" t="str">
        <f t="shared" si="3"/>
        <v>V</v>
      </c>
      <c r="W40" s="5" t="str">
        <f t="shared" si="3"/>
        <v>W</v>
      </c>
      <c r="X40" s="5" t="str">
        <f t="shared" si="3"/>
        <v>X</v>
      </c>
      <c r="Y40" s="5" t="str">
        <f t="shared" si="3"/>
        <v>Y</v>
      </c>
      <c r="Z40" s="56"/>
    </row>
    <row r="41" spans="1:26" ht="15" x14ac:dyDescent="0.3">
      <c r="A41" s="7"/>
      <c r="B41" s="56"/>
      <c r="C41" s="56"/>
      <c r="D41" s="56"/>
      <c r="E41" s="56"/>
      <c r="F41" s="56"/>
      <c r="G41" s="16">
        <f t="shared" ca="1" si="2"/>
        <v>1</v>
      </c>
      <c r="H41" s="56"/>
      <c r="I41" s="56"/>
      <c r="J41" s="129"/>
      <c r="K41" s="129"/>
      <c r="L41" s="129"/>
      <c r="M41" s="56"/>
      <c r="N41" s="142"/>
      <c r="O41" s="143"/>
      <c r="P41" s="5">
        <f>ROW()</f>
        <v>41</v>
      </c>
      <c r="Q41" s="6"/>
      <c r="R41" s="6"/>
      <c r="S41" s="6"/>
      <c r="T41" s="6"/>
      <c r="U41" s="6"/>
      <c r="V41" s="6"/>
      <c r="W41" s="6"/>
      <c r="X41" s="6"/>
      <c r="Y41" s="6"/>
      <c r="Z41" s="56"/>
    </row>
    <row r="42" spans="1:26" ht="15" x14ac:dyDescent="0.3">
      <c r="A42" s="7"/>
      <c r="B42" s="56"/>
      <c r="C42" s="56"/>
      <c r="D42" s="56"/>
      <c r="E42" s="56"/>
      <c r="F42" s="56"/>
      <c r="G42" s="16">
        <f t="shared" ca="1" si="2"/>
        <v>1</v>
      </c>
      <c r="H42" s="56"/>
      <c r="I42" s="56"/>
      <c r="J42" s="129"/>
      <c r="K42" s="129"/>
      <c r="L42" s="129"/>
      <c r="M42" s="56"/>
      <c r="N42" s="142"/>
      <c r="O42" s="143"/>
      <c r="P42" s="5">
        <f>ROW()</f>
        <v>42</v>
      </c>
      <c r="Q42" s="6"/>
      <c r="R42" s="6"/>
      <c r="S42" s="6">
        <v>2</v>
      </c>
      <c r="T42" s="6"/>
      <c r="U42" s="6"/>
      <c r="V42" s="6"/>
      <c r="W42" s="6"/>
      <c r="X42" s="6"/>
      <c r="Y42" s="6"/>
      <c r="Z42" s="56"/>
    </row>
    <row r="43" spans="1:26" ht="15" x14ac:dyDescent="0.3">
      <c r="A43" s="7"/>
      <c r="B43" s="56"/>
      <c r="C43" s="56"/>
      <c r="D43" s="56"/>
      <c r="E43" s="56"/>
      <c r="F43" s="56"/>
      <c r="G43" s="16">
        <f t="shared" ca="1" si="2"/>
        <v>1</v>
      </c>
      <c r="H43" s="56"/>
      <c r="I43" s="56"/>
      <c r="J43" s="129"/>
      <c r="K43" s="129"/>
      <c r="L43" s="129"/>
      <c r="M43" s="56"/>
      <c r="N43" s="142"/>
      <c r="O43" s="143"/>
      <c r="P43" s="5">
        <f>ROW()</f>
        <v>43</v>
      </c>
      <c r="Q43" s="6"/>
      <c r="R43" s="6"/>
      <c r="S43" s="6">
        <v>3</v>
      </c>
      <c r="T43" s="6">
        <v>5</v>
      </c>
      <c r="U43" s="6"/>
      <c r="V43" s="6"/>
      <c r="W43" s="6"/>
      <c r="X43" s="6"/>
      <c r="Y43" s="6"/>
      <c r="Z43" s="56"/>
    </row>
    <row r="44" spans="1:26" ht="15" x14ac:dyDescent="0.3">
      <c r="A44" s="7"/>
      <c r="B44" s="56"/>
      <c r="C44" s="56"/>
      <c r="D44" s="56"/>
      <c r="E44" s="56"/>
      <c r="F44" s="56"/>
      <c r="G44" s="16">
        <f t="shared" ca="1" si="2"/>
        <v>1</v>
      </c>
      <c r="H44" s="56"/>
      <c r="I44" s="56"/>
      <c r="J44" s="129"/>
      <c r="K44" s="129"/>
      <c r="L44" s="129"/>
      <c r="M44" s="56"/>
      <c r="N44" s="142"/>
      <c r="O44" s="143"/>
      <c r="P44" s="5">
        <f>ROW()</f>
        <v>44</v>
      </c>
      <c r="Q44" s="6"/>
      <c r="R44" s="6"/>
      <c r="S44" s="56"/>
      <c r="T44" s="36">
        <f>(2+3)*5</f>
        <v>25</v>
      </c>
      <c r="U44" s="6"/>
      <c r="V44" s="6"/>
      <c r="W44" s="6"/>
      <c r="X44" s="6"/>
      <c r="Y44" s="6"/>
      <c r="Z44" s="56"/>
    </row>
    <row r="45" spans="1:26" ht="15" x14ac:dyDescent="0.3">
      <c r="A45" s="7"/>
      <c r="B45" s="56"/>
      <c r="C45" s="56"/>
      <c r="D45" s="56"/>
      <c r="E45" s="56"/>
      <c r="F45" s="56"/>
      <c r="G45" s="16">
        <f t="shared" ca="1" si="2"/>
        <v>1</v>
      </c>
      <c r="H45" s="56"/>
      <c r="I45" s="56"/>
      <c r="J45" s="129"/>
      <c r="K45" s="129"/>
      <c r="L45" s="129"/>
      <c r="M45" s="56"/>
      <c r="N45" s="142"/>
      <c r="O45" s="143"/>
      <c r="P45" s="5">
        <f>ROW()</f>
        <v>45</v>
      </c>
      <c r="Q45" s="6"/>
      <c r="R45" s="6"/>
      <c r="S45" s="6"/>
      <c r="T45" s="6"/>
      <c r="U45" s="6"/>
      <c r="V45" s="6"/>
      <c r="W45" s="6"/>
      <c r="X45" s="6"/>
      <c r="Y45" s="6"/>
      <c r="Z45" s="56"/>
    </row>
    <row r="46" spans="1:26" ht="15" x14ac:dyDescent="0.3">
      <c r="A46" s="7"/>
      <c r="B46" s="56"/>
      <c r="C46" s="56"/>
      <c r="D46" s="56"/>
      <c r="E46" s="56"/>
      <c r="F46" s="56"/>
      <c r="G46" s="16">
        <f t="shared" ca="1" si="2"/>
        <v>1</v>
      </c>
      <c r="H46" s="56"/>
      <c r="I46" s="56"/>
      <c r="J46" s="129"/>
      <c r="K46" s="129"/>
      <c r="L46" s="129"/>
      <c r="M46" s="56"/>
      <c r="N46" s="142"/>
      <c r="O46" s="143"/>
      <c r="P46" s="5">
        <f>ROW()</f>
        <v>46</v>
      </c>
      <c r="Q46" s="6"/>
      <c r="R46" s="6"/>
      <c r="S46" s="6"/>
      <c r="T46" s="6"/>
      <c r="U46" s="6"/>
      <c r="V46" s="6"/>
      <c r="W46" s="6"/>
      <c r="X46" s="6"/>
      <c r="Y46" s="6"/>
      <c r="Z46" s="56"/>
    </row>
    <row r="47" spans="1:26" ht="15" x14ac:dyDescent="0.3">
      <c r="A47" s="7"/>
      <c r="B47" s="56"/>
      <c r="C47" s="56"/>
      <c r="D47" s="56"/>
      <c r="E47" s="56"/>
      <c r="F47" s="56"/>
      <c r="G47" s="16">
        <f t="shared" ca="1" si="2"/>
        <v>1</v>
      </c>
      <c r="H47" s="56"/>
      <c r="I47" s="56"/>
      <c r="J47" s="129"/>
      <c r="K47" s="129"/>
      <c r="L47" s="129"/>
      <c r="M47" s="56"/>
      <c r="N47" s="142"/>
      <c r="O47" s="143"/>
      <c r="P47" s="5">
        <f>ROW()</f>
        <v>47</v>
      </c>
      <c r="Q47" s="6"/>
      <c r="R47" s="6"/>
      <c r="S47" s="6"/>
      <c r="T47" s="6"/>
      <c r="U47" s="6"/>
      <c r="V47" s="6"/>
      <c r="W47" s="6"/>
      <c r="X47" s="6"/>
      <c r="Y47" s="6"/>
      <c r="Z47" s="56"/>
    </row>
    <row r="48" spans="1:26" ht="15" x14ac:dyDescent="0.3">
      <c r="A48" s="7"/>
      <c r="B48" s="56"/>
      <c r="C48" s="56"/>
      <c r="D48" s="56"/>
      <c r="E48" s="56"/>
      <c r="F48" s="56"/>
      <c r="G48" s="16">
        <f t="shared" ca="1" si="2"/>
        <v>1</v>
      </c>
      <c r="H48" s="56"/>
      <c r="I48" s="56"/>
      <c r="J48" s="129"/>
      <c r="K48" s="129"/>
      <c r="L48" s="129"/>
      <c r="M48" s="56"/>
      <c r="N48" s="142"/>
      <c r="O48" s="143"/>
      <c r="P48" s="5">
        <f>ROW()</f>
        <v>48</v>
      </c>
      <c r="Q48" s="6"/>
      <c r="R48" s="6"/>
      <c r="S48" s="6"/>
      <c r="T48" s="6"/>
      <c r="U48" s="6"/>
      <c r="V48" s="6"/>
      <c r="W48" s="6"/>
      <c r="X48" s="6"/>
      <c r="Y48" s="6"/>
      <c r="Z48" s="56"/>
    </row>
    <row r="49" spans="1:26" ht="15" x14ac:dyDescent="0.3">
      <c r="A49" s="7"/>
      <c r="B49" s="56"/>
      <c r="C49" s="56"/>
      <c r="D49" s="56"/>
      <c r="E49" s="56"/>
      <c r="F49" s="56"/>
      <c r="G49" s="16">
        <f t="shared" ca="1" si="2"/>
        <v>1</v>
      </c>
      <c r="H49" s="56"/>
      <c r="I49" s="56"/>
      <c r="J49" s="129"/>
      <c r="K49" s="129"/>
      <c r="L49" s="129"/>
      <c r="M49" s="56"/>
      <c r="N49" s="142"/>
      <c r="O49" s="143"/>
      <c r="P49" s="5">
        <f>ROW()</f>
        <v>49</v>
      </c>
      <c r="Q49" s="6"/>
      <c r="R49" s="6"/>
      <c r="S49" s="6"/>
      <c r="T49" s="6"/>
      <c r="U49" s="6"/>
      <c r="V49" s="6"/>
      <c r="W49" s="6"/>
      <c r="X49" s="6"/>
      <c r="Y49" s="6"/>
      <c r="Z49" s="56"/>
    </row>
    <row r="50" spans="1:26" ht="15" x14ac:dyDescent="0.3">
      <c r="A50" s="7"/>
      <c r="B50" s="56"/>
      <c r="C50" s="56"/>
      <c r="D50" s="56"/>
      <c r="E50" s="56"/>
      <c r="F50" s="56"/>
      <c r="G50" s="16">
        <f t="shared" ca="1" si="2"/>
        <v>1</v>
      </c>
      <c r="H50" s="56"/>
      <c r="I50" s="56"/>
      <c r="J50" s="129"/>
      <c r="K50" s="129"/>
      <c r="L50" s="129"/>
      <c r="M50" s="56"/>
      <c r="N50" s="144"/>
      <c r="O50" s="145"/>
      <c r="P50" s="5">
        <f>ROW()</f>
        <v>50</v>
      </c>
      <c r="Q50" s="6"/>
      <c r="R50" s="6"/>
      <c r="S50" s="6"/>
      <c r="T50" s="6"/>
      <c r="U50" s="6"/>
      <c r="V50" s="6"/>
      <c r="W50" s="6"/>
      <c r="X50" s="6"/>
      <c r="Y50" s="6"/>
      <c r="Z50" s="56"/>
    </row>
    <row r="51" spans="1:26" ht="15" x14ac:dyDescent="0.3">
      <c r="A51" s="7"/>
      <c r="B51" s="56"/>
      <c r="C51" s="56"/>
      <c r="D51" s="56"/>
      <c r="E51" s="56"/>
      <c r="F51" s="56"/>
      <c r="G51" s="16">
        <f t="shared" ca="1" si="2"/>
        <v>1</v>
      </c>
      <c r="H51" s="56"/>
      <c r="I51" s="56"/>
      <c r="J51" s="129"/>
      <c r="K51" s="129"/>
      <c r="L51" s="129"/>
      <c r="M51" s="56"/>
      <c r="N51" s="17"/>
      <c r="O51" s="17"/>
      <c r="P51" s="17"/>
      <c r="Q51" s="17"/>
      <c r="R51" s="17"/>
      <c r="S51" s="17"/>
      <c r="T51" s="17"/>
      <c r="U51" s="17"/>
      <c r="V51" s="17"/>
      <c r="W51" s="17"/>
      <c r="X51" s="17"/>
      <c r="Y51" s="17"/>
      <c r="Z51" s="56"/>
    </row>
    <row r="52" spans="1:26" x14ac:dyDescent="0.25">
      <c r="A52" s="7"/>
      <c r="B52" s="56"/>
      <c r="C52" s="56"/>
      <c r="D52" s="56"/>
      <c r="E52" s="56"/>
      <c r="F52" s="56"/>
      <c r="G52" s="18">
        <f ca="1">$E$36</f>
        <v>1</v>
      </c>
      <c r="H52" s="56"/>
      <c r="I52" s="56"/>
      <c r="J52" s="129"/>
      <c r="K52" s="129"/>
      <c r="L52" s="129"/>
      <c r="M52" s="56"/>
      <c r="N52" s="56"/>
      <c r="O52" s="56"/>
      <c r="P52" s="56"/>
      <c r="Q52" s="56"/>
      <c r="R52" s="56"/>
      <c r="S52" s="56"/>
      <c r="T52" s="56"/>
      <c r="U52" s="56"/>
      <c r="V52" s="56"/>
      <c r="W52" s="56"/>
      <c r="X52" s="56"/>
      <c r="Y52" s="56"/>
      <c r="Z52" s="56"/>
    </row>
    <row r="53" spans="1:26" x14ac:dyDescent="0.25">
      <c r="A53" s="7"/>
      <c r="B53" s="56"/>
      <c r="C53" s="56"/>
      <c r="D53" s="56"/>
      <c r="E53" s="56"/>
      <c r="F53" s="56"/>
      <c r="G53" s="18">
        <f ca="1">$E$36</f>
        <v>1</v>
      </c>
      <c r="H53" s="56"/>
      <c r="I53" s="56"/>
      <c r="J53" s="129"/>
      <c r="K53" s="129"/>
      <c r="L53" s="129"/>
      <c r="M53" s="56"/>
      <c r="N53" s="56"/>
      <c r="O53" s="56"/>
      <c r="P53" s="56"/>
      <c r="Q53" s="56"/>
      <c r="R53" s="56"/>
      <c r="S53" s="56"/>
      <c r="T53" s="56"/>
      <c r="U53" s="56"/>
      <c r="V53" s="56"/>
      <c r="W53" s="56"/>
      <c r="X53" s="56"/>
      <c r="Y53" s="56"/>
      <c r="Z53" s="56"/>
    </row>
    <row r="54" spans="1:26" x14ac:dyDescent="0.25">
      <c r="A54" s="7"/>
      <c r="B54" s="56"/>
      <c r="C54" s="56"/>
      <c r="D54" s="56"/>
      <c r="E54" s="56"/>
      <c r="F54" s="56"/>
      <c r="G54" s="18">
        <f t="shared" ref="G54:G75" ca="1" si="4">$E$36</f>
        <v>1</v>
      </c>
      <c r="H54" s="56"/>
      <c r="I54" s="56"/>
      <c r="J54" s="129"/>
      <c r="K54" s="129"/>
      <c r="L54" s="129"/>
      <c r="M54" s="56"/>
      <c r="N54" s="56"/>
      <c r="O54" s="56"/>
      <c r="P54" s="56"/>
      <c r="Q54" s="56"/>
      <c r="R54" s="56"/>
      <c r="S54" s="56"/>
      <c r="T54" s="56"/>
      <c r="U54" s="56"/>
      <c r="V54" s="56"/>
      <c r="W54" s="56"/>
      <c r="X54" s="56"/>
      <c r="Y54" s="56"/>
      <c r="Z54" s="56"/>
    </row>
    <row r="55" spans="1:26" x14ac:dyDescent="0.25">
      <c r="A55" s="7"/>
      <c r="B55" s="56"/>
      <c r="C55" s="56"/>
      <c r="D55" s="56"/>
      <c r="E55" s="56"/>
      <c r="F55" s="56"/>
      <c r="G55" s="18">
        <f t="shared" ca="1" si="4"/>
        <v>1</v>
      </c>
      <c r="H55" s="56"/>
      <c r="I55" s="56"/>
      <c r="J55" s="129"/>
      <c r="K55" s="129"/>
      <c r="L55" s="129"/>
      <c r="M55" s="56"/>
      <c r="N55" s="56"/>
      <c r="O55" s="56"/>
      <c r="P55" s="56"/>
      <c r="Q55" s="56"/>
      <c r="R55" s="56"/>
      <c r="S55" s="56"/>
      <c r="T55" s="56"/>
      <c r="U55" s="56"/>
      <c r="V55" s="56"/>
      <c r="W55" s="56"/>
      <c r="X55" s="56"/>
      <c r="Y55" s="56"/>
      <c r="Z55" s="56"/>
    </row>
    <row r="56" spans="1:26" x14ac:dyDescent="0.25">
      <c r="A56" s="7"/>
      <c r="B56" s="56"/>
      <c r="C56" s="56"/>
      <c r="D56" s="56"/>
      <c r="E56" s="56"/>
      <c r="F56" s="56"/>
      <c r="G56" s="18">
        <f t="shared" ca="1" si="4"/>
        <v>1</v>
      </c>
      <c r="H56" s="56"/>
      <c r="I56" s="56"/>
      <c r="J56" s="129"/>
      <c r="K56" s="129"/>
      <c r="L56" s="129"/>
      <c r="M56" s="56"/>
      <c r="N56" s="56"/>
      <c r="O56" s="56"/>
      <c r="P56" s="56"/>
      <c r="Q56" s="56"/>
      <c r="R56" s="56"/>
      <c r="S56" s="56"/>
      <c r="T56" s="56"/>
      <c r="U56" s="56"/>
      <c r="V56" s="56"/>
      <c r="W56" s="56"/>
      <c r="X56" s="56"/>
      <c r="Y56" s="56"/>
      <c r="Z56" s="56"/>
    </row>
    <row r="57" spans="1:26" x14ac:dyDescent="0.25">
      <c r="A57" s="7"/>
      <c r="B57" s="56"/>
      <c r="C57" s="56"/>
      <c r="D57" s="56"/>
      <c r="E57" s="56"/>
      <c r="F57" s="56"/>
      <c r="G57" s="18">
        <f t="shared" ca="1" si="4"/>
        <v>1</v>
      </c>
      <c r="H57" s="56"/>
      <c r="I57" s="56"/>
      <c r="J57" s="129"/>
      <c r="K57" s="129"/>
      <c r="L57" s="129"/>
      <c r="M57" s="56"/>
      <c r="N57" s="56"/>
      <c r="O57" s="56"/>
      <c r="P57" s="56"/>
      <c r="Q57" s="56"/>
      <c r="R57" s="56"/>
      <c r="S57" s="56"/>
      <c r="T57" s="56"/>
      <c r="U57" s="56"/>
      <c r="V57" s="56"/>
      <c r="W57" s="56"/>
      <c r="X57" s="56"/>
      <c r="Y57" s="56"/>
      <c r="Z57" s="56"/>
    </row>
    <row r="58" spans="1:26" x14ac:dyDescent="0.25">
      <c r="A58" s="7"/>
      <c r="B58" s="56"/>
      <c r="C58" s="56"/>
      <c r="D58" s="56"/>
      <c r="E58" s="56"/>
      <c r="F58" s="56"/>
      <c r="G58" s="18">
        <f t="shared" ca="1" si="4"/>
        <v>1</v>
      </c>
      <c r="H58" s="56"/>
      <c r="I58" s="56"/>
      <c r="J58" s="129"/>
      <c r="K58" s="129"/>
      <c r="L58" s="129"/>
      <c r="M58" s="56"/>
      <c r="N58" s="56"/>
      <c r="O58" s="56"/>
      <c r="P58" s="56"/>
      <c r="Q58" s="56"/>
      <c r="R58" s="56"/>
      <c r="S58" s="56"/>
      <c r="T58" s="56"/>
      <c r="U58" s="56"/>
      <c r="V58" s="56"/>
      <c r="W58" s="56"/>
      <c r="X58" s="56"/>
      <c r="Y58" s="56"/>
      <c r="Z58" s="56"/>
    </row>
    <row r="59" spans="1:26" x14ac:dyDescent="0.25">
      <c r="A59" s="7"/>
      <c r="B59" s="56"/>
      <c r="C59" s="56"/>
      <c r="D59" s="56"/>
      <c r="E59" s="56"/>
      <c r="F59" s="56"/>
      <c r="G59" s="18">
        <f t="shared" ca="1" si="4"/>
        <v>1</v>
      </c>
      <c r="H59" s="56"/>
      <c r="I59" s="56"/>
      <c r="J59" s="129"/>
      <c r="K59" s="129"/>
      <c r="L59" s="129"/>
      <c r="M59" s="56"/>
      <c r="N59" s="56"/>
      <c r="O59" s="56"/>
      <c r="P59" s="56"/>
      <c r="Q59" s="56"/>
      <c r="R59" s="56"/>
      <c r="S59" s="56"/>
      <c r="T59" s="56"/>
      <c r="U59" s="56"/>
      <c r="V59" s="56"/>
      <c r="W59" s="56"/>
      <c r="X59" s="56"/>
      <c r="Y59" s="56"/>
      <c r="Z59" s="56"/>
    </row>
    <row r="60" spans="1:26" x14ac:dyDescent="0.25">
      <c r="A60" s="9" t="s">
        <v>17</v>
      </c>
      <c r="B60" s="10" t="s">
        <v>18</v>
      </c>
      <c r="C60" s="28" t="s">
        <v>23</v>
      </c>
      <c r="D60" s="56"/>
      <c r="E60" s="56"/>
      <c r="F60" s="56"/>
      <c r="G60" s="18">
        <f t="shared" ca="1" si="4"/>
        <v>1</v>
      </c>
      <c r="H60" s="56"/>
      <c r="I60" s="56"/>
      <c r="J60" s="129"/>
      <c r="K60" s="129"/>
      <c r="L60" s="129"/>
      <c r="M60" s="56"/>
      <c r="N60" s="56"/>
      <c r="O60" s="56"/>
      <c r="P60" s="56"/>
      <c r="Q60" s="56"/>
      <c r="R60" s="56"/>
      <c r="S60" s="56"/>
      <c r="T60" s="56"/>
      <c r="U60" s="56"/>
      <c r="V60" s="56"/>
      <c r="W60" s="56"/>
      <c r="X60" s="56"/>
      <c r="Y60" s="56"/>
      <c r="Z60" s="56"/>
    </row>
    <row r="61" spans="1:26" x14ac:dyDescent="0.25">
      <c r="A61" s="19">
        <f>S67/S68</f>
        <v>0.66666666666666663</v>
      </c>
      <c r="B61" s="12">
        <f ca="1">C61</f>
        <v>0.66666666666666663</v>
      </c>
      <c r="C61" s="15">
        <f ca="1">IF(P63="=22/33","",IF(Ques3=22/33,Ques3,""))</f>
        <v>0.66666666666666663</v>
      </c>
      <c r="D61" s="13">
        <f ca="1">IF(A61=B61,1,0)</f>
        <v>1</v>
      </c>
      <c r="E61" s="14">
        <f ca="1">IF(E36=0,0,D61)</f>
        <v>1</v>
      </c>
      <c r="F61" s="15" t="s">
        <v>28</v>
      </c>
      <c r="G61" s="8">
        <f t="shared" ca="1" si="4"/>
        <v>1</v>
      </c>
      <c r="H61" s="56"/>
      <c r="I61" s="56"/>
      <c r="J61" s="129"/>
      <c r="K61" s="129"/>
      <c r="L61" s="129"/>
      <c r="M61" s="56"/>
      <c r="N61" s="56"/>
      <c r="O61" s="56"/>
      <c r="P61" s="56"/>
      <c r="Q61" s="56"/>
      <c r="R61" s="56"/>
      <c r="S61" s="56"/>
      <c r="T61" s="56"/>
      <c r="U61" s="56"/>
      <c r="V61" s="56"/>
      <c r="W61" s="56"/>
      <c r="X61" s="56"/>
      <c r="Y61" s="56"/>
      <c r="Z61" s="56"/>
    </row>
    <row r="62" spans="1:26" x14ac:dyDescent="0.25">
      <c r="A62" s="7"/>
      <c r="B62" s="56"/>
      <c r="C62" s="56"/>
      <c r="D62" s="56"/>
      <c r="E62" s="56"/>
      <c r="F62" s="56"/>
      <c r="G62" s="18">
        <f t="shared" ca="1" si="4"/>
        <v>1</v>
      </c>
      <c r="H62" s="56"/>
      <c r="I62" s="56"/>
      <c r="J62" s="129"/>
      <c r="K62" s="129"/>
      <c r="L62" s="129"/>
      <c r="M62" s="56"/>
      <c r="N62" s="56"/>
      <c r="O62" s="56"/>
      <c r="P62" s="56"/>
      <c r="Q62" s="56"/>
      <c r="R62" s="56"/>
      <c r="S62" s="56"/>
      <c r="T62" s="56"/>
      <c r="U62" s="56"/>
      <c r="V62" s="56"/>
      <c r="W62" s="56"/>
      <c r="X62" s="56"/>
      <c r="Y62" s="56"/>
      <c r="Z62" s="56"/>
    </row>
    <row r="63" spans="1:26" x14ac:dyDescent="0.25">
      <c r="A63" s="7"/>
      <c r="B63" s="56"/>
      <c r="C63" s="56"/>
      <c r="D63" s="56"/>
      <c r="E63" s="56"/>
      <c r="F63" s="56"/>
      <c r="G63" s="30">
        <f ca="1">IF(OR(Ques3="",$E$36=0),0,1)</f>
        <v>1</v>
      </c>
      <c r="H63" s="56"/>
      <c r="I63" s="56"/>
      <c r="J63" s="129"/>
      <c r="K63" s="129"/>
      <c r="L63" s="129"/>
      <c r="M63" s="56"/>
      <c r="N63" s="130" t="str">
        <f ca="1">IF(Score3=0,"Incorrect:","Correct Answer:")</f>
        <v>Correct Answer:</v>
      </c>
      <c r="O63" s="131"/>
      <c r="P63" s="134" t="str">
        <f ca="1">IF(ISERROR(IF(Ques3="","",_xlfn.FORMULATEXT(Ques3))),"",IF(Ques3="","",_xlfn.FORMULATEXT(Ques3)))</f>
        <v>=S67/S68</v>
      </c>
      <c r="Q63" s="135"/>
      <c r="R63" s="135"/>
      <c r="S63" s="135"/>
      <c r="T63" s="135"/>
      <c r="U63" s="135"/>
      <c r="V63" s="135"/>
      <c r="W63" s="135"/>
      <c r="X63" s="135"/>
      <c r="Y63" s="136"/>
      <c r="Z63" s="56"/>
    </row>
    <row r="64" spans="1:26" x14ac:dyDescent="0.25">
      <c r="A64" s="7"/>
      <c r="B64" s="56"/>
      <c r="C64" s="56"/>
      <c r="D64" s="56"/>
      <c r="E64" s="56"/>
      <c r="F64" s="56"/>
      <c r="G64" s="30">
        <f ca="1">IF(OR(Ques3="",$E$36=0),0,1)</f>
        <v>1</v>
      </c>
      <c r="H64" s="56"/>
      <c r="I64" s="56"/>
      <c r="J64" s="129"/>
      <c r="K64" s="129"/>
      <c r="L64" s="129"/>
      <c r="M64" s="56"/>
      <c r="N64" s="132"/>
      <c r="O64" s="133"/>
      <c r="P64" s="137"/>
      <c r="Q64" s="138"/>
      <c r="R64" s="138"/>
      <c r="S64" s="138"/>
      <c r="T64" s="138"/>
      <c r="U64" s="138"/>
      <c r="V64" s="138"/>
      <c r="W64" s="138"/>
      <c r="X64" s="138"/>
      <c r="Y64" s="139"/>
      <c r="Z64" s="56"/>
    </row>
    <row r="65" spans="1:26" ht="15" x14ac:dyDescent="0.3">
      <c r="A65" s="7"/>
      <c r="B65" s="56"/>
      <c r="C65" s="56"/>
      <c r="D65" s="56"/>
      <c r="E65" s="56"/>
      <c r="F65" s="56"/>
      <c r="G65" s="18">
        <f t="shared" ca="1" si="4"/>
        <v>1</v>
      </c>
      <c r="H65" s="56"/>
      <c r="I65" s="56"/>
      <c r="J65" s="129"/>
      <c r="K65" s="129"/>
      <c r="L65" s="129"/>
      <c r="M65" s="56"/>
      <c r="N65" s="140" t="s">
        <v>25</v>
      </c>
      <c r="O65" s="141"/>
      <c r="P65" s="4"/>
      <c r="Q65" s="5" t="str">
        <f>SUBSTITUTE(ADDRESS(1,COLUMN(),4),"1","")</f>
        <v>Q</v>
      </c>
      <c r="R65" s="5" t="str">
        <f t="shared" ref="R65:Y65" si="5">SUBSTITUTE(ADDRESS(1,COLUMN(),4),"1","")</f>
        <v>R</v>
      </c>
      <c r="S65" s="5" t="str">
        <f t="shared" si="5"/>
        <v>S</v>
      </c>
      <c r="T65" s="5" t="str">
        <f t="shared" si="5"/>
        <v>T</v>
      </c>
      <c r="U65" s="5" t="str">
        <f t="shared" si="5"/>
        <v>U</v>
      </c>
      <c r="V65" s="5" t="str">
        <f t="shared" si="5"/>
        <v>V</v>
      </c>
      <c r="W65" s="5" t="str">
        <f t="shared" si="5"/>
        <v>W</v>
      </c>
      <c r="X65" s="5" t="str">
        <f t="shared" si="5"/>
        <v>X</v>
      </c>
      <c r="Y65" s="5" t="str">
        <f t="shared" si="5"/>
        <v>Y</v>
      </c>
      <c r="Z65" s="56"/>
    </row>
    <row r="66" spans="1:26" ht="15" x14ac:dyDescent="0.3">
      <c r="A66" s="7"/>
      <c r="B66" s="56"/>
      <c r="C66" s="56"/>
      <c r="D66" s="56"/>
      <c r="E66" s="56"/>
      <c r="F66" s="56"/>
      <c r="G66" s="18">
        <f t="shared" ca="1" si="4"/>
        <v>1</v>
      </c>
      <c r="H66" s="56"/>
      <c r="I66" s="56"/>
      <c r="J66" s="129"/>
      <c r="K66" s="129"/>
      <c r="L66" s="129"/>
      <c r="M66" s="56"/>
      <c r="N66" s="142"/>
      <c r="O66" s="143"/>
      <c r="P66" s="5">
        <f>ROW()</f>
        <v>66</v>
      </c>
      <c r="Q66" s="6"/>
      <c r="R66" s="6"/>
      <c r="S66" s="6"/>
      <c r="T66" s="6"/>
      <c r="U66" s="6"/>
      <c r="V66" s="6"/>
      <c r="W66" s="6"/>
      <c r="X66" s="6"/>
      <c r="Y66" s="6"/>
      <c r="Z66" s="56"/>
    </row>
    <row r="67" spans="1:26" ht="15" x14ac:dyDescent="0.3">
      <c r="A67" s="7"/>
      <c r="B67" s="56"/>
      <c r="C67" s="56"/>
      <c r="D67" s="56"/>
      <c r="E67" s="56"/>
      <c r="F67" s="56"/>
      <c r="G67" s="18">
        <f t="shared" ca="1" si="4"/>
        <v>1</v>
      </c>
      <c r="H67" s="56"/>
      <c r="I67" s="56"/>
      <c r="J67" s="129"/>
      <c r="K67" s="129"/>
      <c r="L67" s="129"/>
      <c r="M67" s="56"/>
      <c r="N67" s="142"/>
      <c r="O67" s="143"/>
      <c r="P67" s="5">
        <f>ROW()</f>
        <v>67</v>
      </c>
      <c r="Q67" s="6"/>
      <c r="R67" s="6"/>
      <c r="S67" s="6">
        <v>22</v>
      </c>
      <c r="T67" s="6"/>
      <c r="U67" s="6"/>
      <c r="V67" s="6"/>
      <c r="W67" s="6"/>
      <c r="X67" s="6"/>
      <c r="Y67" s="6"/>
      <c r="Z67" s="56"/>
    </row>
    <row r="68" spans="1:26" ht="15" x14ac:dyDescent="0.3">
      <c r="A68" s="7"/>
      <c r="B68" s="56"/>
      <c r="C68" s="56"/>
      <c r="D68" s="56"/>
      <c r="E68" s="56"/>
      <c r="F68" s="56"/>
      <c r="G68" s="18">
        <f t="shared" ca="1" si="4"/>
        <v>1</v>
      </c>
      <c r="H68" s="56"/>
      <c r="I68" s="56"/>
      <c r="J68" s="129"/>
      <c r="K68" s="129"/>
      <c r="L68" s="129"/>
      <c r="M68" s="56"/>
      <c r="N68" s="142"/>
      <c r="O68" s="143"/>
      <c r="P68" s="5">
        <f>ROW()</f>
        <v>68</v>
      </c>
      <c r="Q68" s="6"/>
      <c r="R68" s="6"/>
      <c r="S68" s="6">
        <v>33</v>
      </c>
      <c r="T68" s="6"/>
      <c r="U68" s="6"/>
      <c r="V68" s="6"/>
      <c r="W68" s="6"/>
      <c r="X68" s="6"/>
      <c r="Y68" s="6"/>
      <c r="Z68" s="56"/>
    </row>
    <row r="69" spans="1:26" ht="15" x14ac:dyDescent="0.3">
      <c r="A69" s="7"/>
      <c r="B69" s="56"/>
      <c r="C69" s="56"/>
      <c r="D69" s="56"/>
      <c r="E69" s="56"/>
      <c r="F69" s="56"/>
      <c r="G69" s="18">
        <f t="shared" ca="1" si="4"/>
        <v>1</v>
      </c>
      <c r="H69" s="56"/>
      <c r="I69" s="56"/>
      <c r="J69" s="129"/>
      <c r="K69" s="129"/>
      <c r="L69" s="129"/>
      <c r="M69" s="56"/>
      <c r="N69" s="142"/>
      <c r="O69" s="143"/>
      <c r="P69" s="5">
        <f>ROW()</f>
        <v>69</v>
      </c>
      <c r="Q69" s="6"/>
      <c r="R69" s="6"/>
      <c r="S69" s="36">
        <f>S67/S68</f>
        <v>0.66666666666666663</v>
      </c>
      <c r="T69" s="56"/>
      <c r="U69" s="6"/>
      <c r="V69" s="6"/>
      <c r="W69" s="6"/>
      <c r="X69" s="6"/>
      <c r="Y69" s="6"/>
      <c r="Z69" s="56"/>
    </row>
    <row r="70" spans="1:26" ht="15" x14ac:dyDescent="0.3">
      <c r="A70" s="7"/>
      <c r="B70" s="56"/>
      <c r="C70" s="56"/>
      <c r="D70" s="56"/>
      <c r="E70" s="56"/>
      <c r="F70" s="56"/>
      <c r="G70" s="18">
        <f t="shared" ca="1" si="4"/>
        <v>1</v>
      </c>
      <c r="H70" s="56"/>
      <c r="I70" s="56"/>
      <c r="J70" s="129"/>
      <c r="K70" s="129"/>
      <c r="L70" s="129"/>
      <c r="M70" s="56"/>
      <c r="N70" s="142"/>
      <c r="O70" s="143"/>
      <c r="P70" s="5">
        <f>ROW()</f>
        <v>70</v>
      </c>
      <c r="Q70" s="6"/>
      <c r="R70" s="6"/>
      <c r="S70" s="6"/>
      <c r="T70" s="6"/>
      <c r="U70" s="6"/>
      <c r="V70" s="6"/>
      <c r="W70" s="6"/>
      <c r="X70" s="6"/>
      <c r="Y70" s="6"/>
      <c r="Z70" s="56"/>
    </row>
    <row r="71" spans="1:26" ht="15" x14ac:dyDescent="0.3">
      <c r="A71" s="7"/>
      <c r="B71" s="56"/>
      <c r="C71" s="56"/>
      <c r="D71" s="56"/>
      <c r="E71" s="56"/>
      <c r="F71" s="56"/>
      <c r="G71" s="18">
        <f t="shared" ca="1" si="4"/>
        <v>1</v>
      </c>
      <c r="H71" s="56"/>
      <c r="I71" s="56"/>
      <c r="J71" s="129"/>
      <c r="K71" s="129"/>
      <c r="L71" s="129"/>
      <c r="M71" s="56"/>
      <c r="N71" s="142"/>
      <c r="O71" s="143"/>
      <c r="P71" s="5">
        <f>ROW()</f>
        <v>71</v>
      </c>
      <c r="Q71" s="6"/>
      <c r="R71" s="6"/>
      <c r="S71" s="6"/>
      <c r="T71" s="6"/>
      <c r="U71" s="6"/>
      <c r="V71" s="6"/>
      <c r="W71" s="6"/>
      <c r="X71" s="6"/>
      <c r="Y71" s="6"/>
      <c r="Z71" s="56"/>
    </row>
    <row r="72" spans="1:26" ht="15" x14ac:dyDescent="0.3">
      <c r="A72" s="7"/>
      <c r="B72" s="56"/>
      <c r="C72" s="56"/>
      <c r="D72" s="56"/>
      <c r="E72" s="56"/>
      <c r="F72" s="56"/>
      <c r="G72" s="18">
        <f t="shared" ca="1" si="4"/>
        <v>1</v>
      </c>
      <c r="H72" s="56"/>
      <c r="I72" s="56"/>
      <c r="J72" s="129"/>
      <c r="K72" s="129"/>
      <c r="L72" s="129"/>
      <c r="M72" s="56"/>
      <c r="N72" s="142"/>
      <c r="O72" s="143"/>
      <c r="P72" s="5">
        <f>ROW()</f>
        <v>72</v>
      </c>
      <c r="Q72" s="6"/>
      <c r="R72" s="6"/>
      <c r="S72" s="6"/>
      <c r="T72" s="6"/>
      <c r="U72" s="6"/>
      <c r="V72" s="6"/>
      <c r="W72" s="6"/>
      <c r="X72" s="6"/>
      <c r="Y72" s="6"/>
      <c r="Z72" s="56"/>
    </row>
    <row r="73" spans="1:26" ht="15" x14ac:dyDescent="0.3">
      <c r="A73" s="7"/>
      <c r="B73" s="56"/>
      <c r="C73" s="56"/>
      <c r="D73" s="56"/>
      <c r="E73" s="56"/>
      <c r="F73" s="56"/>
      <c r="G73" s="18">
        <f t="shared" ca="1" si="4"/>
        <v>1</v>
      </c>
      <c r="H73" s="56"/>
      <c r="I73" s="56"/>
      <c r="J73" s="129"/>
      <c r="K73" s="129"/>
      <c r="L73" s="129"/>
      <c r="M73" s="56"/>
      <c r="N73" s="142"/>
      <c r="O73" s="143"/>
      <c r="P73" s="5">
        <f>ROW()</f>
        <v>73</v>
      </c>
      <c r="Q73" s="6"/>
      <c r="R73" s="6"/>
      <c r="S73" s="6"/>
      <c r="T73" s="6"/>
      <c r="U73" s="6"/>
      <c r="V73" s="6"/>
      <c r="W73" s="6"/>
      <c r="X73" s="6"/>
      <c r="Y73" s="6"/>
      <c r="Z73" s="56"/>
    </row>
    <row r="74" spans="1:26" ht="15" x14ac:dyDescent="0.3">
      <c r="A74" s="7"/>
      <c r="B74" s="56"/>
      <c r="C74" s="56"/>
      <c r="D74" s="56"/>
      <c r="E74" s="56"/>
      <c r="F74" s="56"/>
      <c r="G74" s="18">
        <f t="shared" ca="1" si="4"/>
        <v>1</v>
      </c>
      <c r="H74" s="56"/>
      <c r="I74" s="56"/>
      <c r="J74" s="129"/>
      <c r="K74" s="129"/>
      <c r="L74" s="129"/>
      <c r="M74" s="56"/>
      <c r="N74" s="142"/>
      <c r="O74" s="143"/>
      <c r="P74" s="5">
        <f>ROW()</f>
        <v>74</v>
      </c>
      <c r="Q74" s="6"/>
      <c r="R74" s="6"/>
      <c r="S74" s="6"/>
      <c r="T74" s="6"/>
      <c r="U74" s="6"/>
      <c r="V74" s="6"/>
      <c r="W74" s="6"/>
      <c r="X74" s="6"/>
      <c r="Y74" s="6"/>
      <c r="Z74" s="56"/>
    </row>
    <row r="75" spans="1:26" ht="15" x14ac:dyDescent="0.3">
      <c r="A75" s="7"/>
      <c r="B75" s="56"/>
      <c r="C75" s="56"/>
      <c r="D75" s="56"/>
      <c r="E75" s="56"/>
      <c r="F75" s="56"/>
      <c r="G75" s="18">
        <f t="shared" ca="1" si="4"/>
        <v>1</v>
      </c>
      <c r="H75" s="56"/>
      <c r="I75" s="56"/>
      <c r="J75" s="129"/>
      <c r="K75" s="129"/>
      <c r="L75" s="129"/>
      <c r="M75" s="56"/>
      <c r="N75" s="144"/>
      <c r="O75" s="145"/>
      <c r="P75" s="5">
        <f>ROW()</f>
        <v>75</v>
      </c>
      <c r="Q75" s="6"/>
      <c r="R75" s="6"/>
      <c r="S75" s="6"/>
      <c r="T75" s="6"/>
      <c r="U75" s="6"/>
      <c r="V75" s="6"/>
      <c r="W75" s="6"/>
      <c r="X75" s="6"/>
      <c r="Y75" s="6"/>
      <c r="Z75" s="56"/>
    </row>
    <row r="76" spans="1:26" x14ac:dyDescent="0.25">
      <c r="A76" s="7"/>
      <c r="B76" s="56"/>
      <c r="C76" s="56"/>
      <c r="D76" s="56"/>
      <c r="E76" s="56"/>
      <c r="F76" s="56"/>
      <c r="G76" s="18">
        <f ca="1">$E$36</f>
        <v>1</v>
      </c>
      <c r="H76" s="56"/>
      <c r="I76" s="56"/>
      <c r="J76" s="129"/>
      <c r="K76" s="129"/>
      <c r="L76" s="129"/>
      <c r="M76" s="56"/>
      <c r="N76" s="56"/>
      <c r="O76" s="56"/>
      <c r="P76" s="56"/>
      <c r="Q76" s="56"/>
      <c r="R76" s="56"/>
      <c r="S76" s="56"/>
      <c r="T76" s="56"/>
      <c r="U76" s="56"/>
      <c r="V76" s="56"/>
      <c r="W76" s="56"/>
      <c r="X76" s="56"/>
      <c r="Y76" s="56"/>
      <c r="Z76" s="56"/>
    </row>
    <row r="77" spans="1:26" x14ac:dyDescent="0.25">
      <c r="A77" s="7"/>
      <c r="B77" s="56"/>
      <c r="C77" s="56"/>
      <c r="D77" s="56"/>
      <c r="E77" s="56"/>
      <c r="F77" s="56"/>
      <c r="G77" s="16">
        <f ca="1">$E$61</f>
        <v>1</v>
      </c>
      <c r="H77" s="56"/>
      <c r="I77" s="56"/>
      <c r="J77" s="129"/>
      <c r="K77" s="129"/>
      <c r="L77" s="129"/>
      <c r="M77" s="56"/>
      <c r="N77" s="56"/>
      <c r="O77" s="56"/>
      <c r="P77" s="56"/>
      <c r="Q77" s="56"/>
      <c r="R77" s="56"/>
      <c r="S77" s="56"/>
      <c r="T77" s="56"/>
      <c r="U77" s="56"/>
      <c r="V77" s="56"/>
      <c r="W77" s="56"/>
      <c r="X77" s="56"/>
      <c r="Y77" s="56"/>
      <c r="Z77" s="56"/>
    </row>
    <row r="78" spans="1:26" x14ac:dyDescent="0.25">
      <c r="A78" s="7"/>
      <c r="B78" s="56"/>
      <c r="C78" s="56"/>
      <c r="D78" s="56"/>
      <c r="E78" s="56"/>
      <c r="F78" s="56"/>
      <c r="G78" s="16">
        <f t="shared" ref="G78:G125" ca="1" si="6">$E$61</f>
        <v>1</v>
      </c>
      <c r="H78" s="56"/>
      <c r="I78" s="56"/>
      <c r="J78" s="129"/>
      <c r="K78" s="129"/>
      <c r="L78" s="129"/>
      <c r="M78" s="56"/>
      <c r="N78" s="56"/>
      <c r="O78" s="56"/>
      <c r="P78" s="56"/>
      <c r="Q78" s="56"/>
      <c r="R78" s="56"/>
      <c r="S78" s="56"/>
      <c r="T78" s="56"/>
      <c r="U78" s="56"/>
      <c r="V78" s="56"/>
      <c r="W78" s="56"/>
      <c r="X78" s="56"/>
      <c r="Y78" s="56"/>
      <c r="Z78" s="56"/>
    </row>
    <row r="79" spans="1:26" x14ac:dyDescent="0.25">
      <c r="A79" s="7"/>
      <c r="B79" s="56"/>
      <c r="C79" s="56"/>
      <c r="D79" s="56"/>
      <c r="E79" s="56"/>
      <c r="F79" s="56"/>
      <c r="G79" s="16">
        <f t="shared" ca="1" si="6"/>
        <v>1</v>
      </c>
      <c r="H79" s="56"/>
      <c r="I79" s="56"/>
      <c r="J79" s="129"/>
      <c r="K79" s="129"/>
      <c r="L79" s="129"/>
      <c r="M79" s="56"/>
      <c r="N79" s="56"/>
      <c r="O79" s="56"/>
      <c r="P79" s="56"/>
      <c r="Q79" s="56"/>
      <c r="R79" s="56"/>
      <c r="S79" s="56"/>
      <c r="T79" s="56"/>
      <c r="U79" s="56"/>
      <c r="V79" s="56"/>
      <c r="W79" s="56"/>
      <c r="X79" s="56"/>
      <c r="Y79" s="56"/>
      <c r="Z79" s="56"/>
    </row>
    <row r="80" spans="1:26" x14ac:dyDescent="0.25">
      <c r="A80" s="7"/>
      <c r="B80" s="56"/>
      <c r="C80" s="56"/>
      <c r="D80" s="56"/>
      <c r="E80" s="56"/>
      <c r="F80" s="56"/>
      <c r="G80" s="16">
        <f t="shared" ca="1" si="6"/>
        <v>1</v>
      </c>
      <c r="H80" s="56"/>
      <c r="I80" s="56"/>
      <c r="J80" s="129"/>
      <c r="K80" s="129"/>
      <c r="L80" s="129"/>
      <c r="M80" s="56"/>
      <c r="N80" s="56"/>
      <c r="O80" s="56"/>
      <c r="P80" s="56"/>
      <c r="Q80" s="56"/>
      <c r="R80" s="56"/>
      <c r="S80" s="56"/>
      <c r="T80" s="56"/>
      <c r="U80" s="56"/>
      <c r="V80" s="56"/>
      <c r="W80" s="56"/>
      <c r="X80" s="56"/>
      <c r="Y80" s="56"/>
      <c r="Z80" s="56"/>
    </row>
    <row r="81" spans="1:26" x14ac:dyDescent="0.25">
      <c r="A81" s="7"/>
      <c r="B81" s="56"/>
      <c r="C81" s="56"/>
      <c r="D81" s="56"/>
      <c r="E81" s="56"/>
      <c r="F81" s="56"/>
      <c r="G81" s="16">
        <f t="shared" ca="1" si="6"/>
        <v>1</v>
      </c>
      <c r="H81" s="56"/>
      <c r="I81" s="56"/>
      <c r="J81" s="129"/>
      <c r="K81" s="129"/>
      <c r="L81" s="129"/>
      <c r="M81" s="56"/>
      <c r="N81" s="56"/>
      <c r="O81" s="56"/>
      <c r="P81" s="56"/>
      <c r="Q81" s="56"/>
      <c r="R81" s="56"/>
      <c r="S81" s="56"/>
      <c r="T81" s="56"/>
      <c r="U81" s="56"/>
      <c r="V81" s="56"/>
      <c r="W81" s="56"/>
      <c r="X81" s="56"/>
      <c r="Y81" s="56"/>
      <c r="Z81" s="56"/>
    </row>
    <row r="82" spans="1:26" x14ac:dyDescent="0.25">
      <c r="A82" s="7"/>
      <c r="B82" s="56"/>
      <c r="C82" s="56"/>
      <c r="D82" s="56"/>
      <c r="E82" s="56"/>
      <c r="F82" s="56"/>
      <c r="G82" s="16">
        <f t="shared" ca="1" si="6"/>
        <v>1</v>
      </c>
      <c r="H82" s="56"/>
      <c r="I82" s="56"/>
      <c r="J82" s="129"/>
      <c r="K82" s="129"/>
      <c r="L82" s="129"/>
      <c r="M82" s="56"/>
      <c r="N82" s="56"/>
      <c r="O82" s="56"/>
      <c r="P82" s="56"/>
      <c r="Q82" s="56"/>
      <c r="R82" s="56"/>
      <c r="S82" s="56"/>
      <c r="T82" s="56"/>
      <c r="U82" s="56"/>
      <c r="V82" s="56"/>
      <c r="W82" s="56"/>
      <c r="X82" s="56"/>
      <c r="Y82" s="56"/>
      <c r="Z82" s="56"/>
    </row>
    <row r="83" spans="1:26" x14ac:dyDescent="0.25">
      <c r="A83" s="7"/>
      <c r="B83" s="56"/>
      <c r="C83" s="56"/>
      <c r="D83" s="56"/>
      <c r="E83" s="56"/>
      <c r="F83" s="56"/>
      <c r="G83" s="16">
        <f t="shared" ca="1" si="6"/>
        <v>1</v>
      </c>
      <c r="H83" s="56"/>
      <c r="I83" s="56"/>
      <c r="J83" s="129"/>
      <c r="K83" s="129"/>
      <c r="L83" s="129"/>
      <c r="M83" s="56"/>
      <c r="N83" s="56"/>
      <c r="O83" s="56"/>
      <c r="P83" s="56"/>
      <c r="Q83" s="56"/>
      <c r="R83" s="56"/>
      <c r="S83" s="56"/>
      <c r="T83" s="56"/>
      <c r="U83" s="56"/>
      <c r="V83" s="56"/>
      <c r="W83" s="56"/>
      <c r="X83" s="56"/>
      <c r="Y83" s="56"/>
      <c r="Z83" s="56"/>
    </row>
    <row r="84" spans="1:26" x14ac:dyDescent="0.25">
      <c r="A84" s="7"/>
      <c r="B84" s="56"/>
      <c r="C84" s="56"/>
      <c r="D84" s="56"/>
      <c r="E84" s="56"/>
      <c r="F84" s="56"/>
      <c r="G84" s="16">
        <f t="shared" ca="1" si="6"/>
        <v>1</v>
      </c>
      <c r="H84" s="56"/>
      <c r="I84" s="56"/>
      <c r="J84" s="129"/>
      <c r="K84" s="129"/>
      <c r="L84" s="129"/>
      <c r="M84" s="56"/>
      <c r="N84" s="56"/>
      <c r="O84" s="56"/>
      <c r="P84" s="56"/>
      <c r="Q84" s="56"/>
      <c r="R84" s="56"/>
      <c r="S84" s="56"/>
      <c r="T84" s="56"/>
      <c r="U84" s="56"/>
      <c r="V84" s="56"/>
      <c r="W84" s="56"/>
      <c r="X84" s="56"/>
      <c r="Y84" s="56"/>
      <c r="Z84" s="56"/>
    </row>
    <row r="85" spans="1:26" x14ac:dyDescent="0.25">
      <c r="A85" s="7"/>
      <c r="B85" s="56"/>
      <c r="C85" s="56"/>
      <c r="D85" s="56"/>
      <c r="E85" s="56"/>
      <c r="F85" s="56"/>
      <c r="G85" s="16">
        <f t="shared" ca="1" si="6"/>
        <v>1</v>
      </c>
      <c r="H85" s="56"/>
      <c r="I85" s="56"/>
      <c r="J85" s="129"/>
      <c r="K85" s="129"/>
      <c r="L85" s="129"/>
      <c r="M85" s="56"/>
      <c r="N85" s="56"/>
      <c r="O85" s="56"/>
      <c r="P85" s="56"/>
      <c r="Q85" s="56"/>
      <c r="R85" s="56"/>
      <c r="S85" s="56"/>
      <c r="T85" s="56"/>
      <c r="U85" s="56"/>
      <c r="V85" s="56"/>
      <c r="W85" s="56"/>
      <c r="X85" s="56"/>
      <c r="Y85" s="56"/>
      <c r="Z85" s="56"/>
    </row>
    <row r="86" spans="1:26" x14ac:dyDescent="0.25">
      <c r="A86" s="7"/>
      <c r="B86" s="56"/>
      <c r="C86" s="56"/>
      <c r="D86" s="56"/>
      <c r="E86" s="56"/>
      <c r="F86" s="56"/>
      <c r="G86" s="16">
        <f t="shared" ca="1" si="6"/>
        <v>1</v>
      </c>
      <c r="H86" s="56"/>
      <c r="I86" s="56"/>
      <c r="J86" s="129"/>
      <c r="K86" s="129"/>
      <c r="L86" s="129"/>
      <c r="M86" s="56"/>
      <c r="N86" s="56"/>
      <c r="O86" s="56"/>
      <c r="P86" s="56"/>
      <c r="Q86" s="56"/>
      <c r="R86" s="56"/>
      <c r="S86" s="56"/>
      <c r="T86" s="56"/>
      <c r="U86" s="56"/>
      <c r="V86" s="56"/>
      <c r="W86" s="56"/>
      <c r="X86" s="56"/>
      <c r="Y86" s="56"/>
      <c r="Z86" s="56"/>
    </row>
    <row r="87" spans="1:26" x14ac:dyDescent="0.25">
      <c r="A87" s="7"/>
      <c r="B87" s="56"/>
      <c r="C87" s="56"/>
      <c r="D87" s="56"/>
      <c r="E87" s="56"/>
      <c r="F87" s="56"/>
      <c r="G87" s="16">
        <f t="shared" ca="1" si="6"/>
        <v>1</v>
      </c>
      <c r="H87" s="56"/>
      <c r="I87" s="56"/>
      <c r="J87" s="129"/>
      <c r="K87" s="129"/>
      <c r="L87" s="129"/>
      <c r="M87" s="56"/>
      <c r="N87" s="56"/>
      <c r="O87" s="56"/>
      <c r="P87" s="56"/>
      <c r="Q87" s="56"/>
      <c r="R87" s="56"/>
      <c r="S87" s="56"/>
      <c r="T87" s="56"/>
      <c r="U87" s="56"/>
      <c r="V87" s="56"/>
      <c r="W87" s="56"/>
      <c r="X87" s="56"/>
      <c r="Y87" s="56"/>
      <c r="Z87" s="56"/>
    </row>
    <row r="88" spans="1:26" x14ac:dyDescent="0.25">
      <c r="A88" s="7"/>
      <c r="B88" s="56"/>
      <c r="C88" s="56"/>
      <c r="D88" s="56"/>
      <c r="E88" s="56"/>
      <c r="F88" s="56"/>
      <c r="G88" s="16">
        <f t="shared" ca="1" si="6"/>
        <v>1</v>
      </c>
      <c r="H88" s="56"/>
      <c r="I88" s="56"/>
      <c r="J88" s="129"/>
      <c r="K88" s="129"/>
      <c r="L88" s="129"/>
      <c r="M88" s="56"/>
      <c r="N88" s="56"/>
      <c r="O88" s="56"/>
      <c r="P88" s="56"/>
      <c r="Q88" s="56"/>
      <c r="R88" s="56"/>
      <c r="S88" s="56"/>
      <c r="T88" s="56"/>
      <c r="U88" s="56"/>
      <c r="V88" s="56"/>
      <c r="W88" s="56"/>
      <c r="X88" s="56"/>
      <c r="Y88" s="56"/>
      <c r="Z88" s="56"/>
    </row>
    <row r="89" spans="1:26" x14ac:dyDescent="0.25">
      <c r="A89" s="7"/>
      <c r="B89" s="56"/>
      <c r="C89" s="56"/>
      <c r="D89" s="56"/>
      <c r="E89" s="56"/>
      <c r="F89" s="56"/>
      <c r="G89" s="16">
        <f t="shared" ca="1" si="6"/>
        <v>1</v>
      </c>
      <c r="H89" s="56"/>
      <c r="I89" s="56"/>
      <c r="J89" s="129"/>
      <c r="K89" s="129"/>
      <c r="L89" s="129"/>
      <c r="M89" s="56"/>
      <c r="N89" s="56"/>
      <c r="O89" s="56"/>
      <c r="P89" s="56"/>
      <c r="Q89" s="56"/>
      <c r="R89" s="56"/>
      <c r="S89" s="56"/>
      <c r="T89" s="56"/>
      <c r="U89" s="56"/>
      <c r="V89" s="56"/>
      <c r="W89" s="56"/>
      <c r="X89" s="56"/>
      <c r="Y89" s="56"/>
      <c r="Z89" s="56"/>
    </row>
    <row r="90" spans="1:26" x14ac:dyDescent="0.25">
      <c r="A90" s="7"/>
      <c r="B90" s="56"/>
      <c r="C90" s="56"/>
      <c r="D90" s="56"/>
      <c r="E90" s="56"/>
      <c r="F90" s="56"/>
      <c r="G90" s="16">
        <f t="shared" ca="1" si="6"/>
        <v>1</v>
      </c>
      <c r="H90" s="56"/>
      <c r="I90" s="56"/>
      <c r="J90" s="129"/>
      <c r="K90" s="129"/>
      <c r="L90" s="129"/>
      <c r="M90" s="56"/>
      <c r="N90" s="56"/>
      <c r="O90" s="56"/>
      <c r="P90" s="56"/>
      <c r="Q90" s="56"/>
      <c r="R90" s="56"/>
      <c r="S90" s="56"/>
      <c r="T90" s="56"/>
      <c r="U90" s="56"/>
      <c r="V90" s="56"/>
      <c r="W90" s="56"/>
      <c r="X90" s="56"/>
      <c r="Y90" s="56"/>
      <c r="Z90" s="56"/>
    </row>
    <row r="91" spans="1:26" x14ac:dyDescent="0.25">
      <c r="A91" s="7"/>
      <c r="B91" s="56"/>
      <c r="C91" s="56"/>
      <c r="D91" s="56"/>
      <c r="E91" s="56"/>
      <c r="F91" s="56"/>
      <c r="G91" s="16">
        <f t="shared" ca="1" si="6"/>
        <v>1</v>
      </c>
      <c r="H91" s="56"/>
      <c r="I91" s="56"/>
      <c r="J91" s="129"/>
      <c r="K91" s="129"/>
      <c r="L91" s="129"/>
      <c r="M91" s="56"/>
      <c r="N91" s="56"/>
      <c r="O91" s="56"/>
      <c r="P91" s="56"/>
      <c r="Q91" s="56"/>
      <c r="R91" s="56"/>
      <c r="S91" s="56"/>
      <c r="T91" s="56"/>
      <c r="U91" s="56"/>
      <c r="V91" s="56"/>
      <c r="W91" s="56"/>
      <c r="X91" s="56"/>
      <c r="Y91" s="56"/>
      <c r="Z91" s="56"/>
    </row>
    <row r="92" spans="1:26" x14ac:dyDescent="0.25">
      <c r="A92" s="7"/>
      <c r="B92" s="56"/>
      <c r="C92" s="56"/>
      <c r="D92" s="56"/>
      <c r="E92" s="56"/>
      <c r="F92" s="56"/>
      <c r="G92" s="16">
        <f t="shared" ca="1" si="6"/>
        <v>1</v>
      </c>
      <c r="H92" s="56"/>
      <c r="I92" s="56"/>
      <c r="J92" s="129"/>
      <c r="K92" s="129"/>
      <c r="L92" s="129"/>
      <c r="M92" s="56"/>
      <c r="N92" s="56"/>
      <c r="O92" s="56"/>
      <c r="P92" s="56"/>
      <c r="Q92" s="56"/>
      <c r="R92" s="56"/>
      <c r="S92" s="56"/>
      <c r="T92" s="56"/>
      <c r="U92" s="56"/>
      <c r="V92" s="56"/>
      <c r="W92" s="56"/>
      <c r="X92" s="56"/>
      <c r="Y92" s="56"/>
      <c r="Z92" s="56"/>
    </row>
    <row r="93" spans="1:26" x14ac:dyDescent="0.25">
      <c r="A93" s="7"/>
      <c r="B93" s="56"/>
      <c r="C93" s="56"/>
      <c r="D93" s="56"/>
      <c r="E93" s="56"/>
      <c r="F93" s="56"/>
      <c r="G93" s="16">
        <f t="shared" ca="1" si="6"/>
        <v>1</v>
      </c>
      <c r="H93" s="56"/>
      <c r="I93" s="56"/>
      <c r="J93" s="129"/>
      <c r="K93" s="129"/>
      <c r="L93" s="129"/>
      <c r="M93" s="56"/>
      <c r="N93" s="56"/>
      <c r="O93" s="56"/>
      <c r="P93" s="56"/>
      <c r="Q93" s="56"/>
      <c r="R93" s="56"/>
      <c r="S93" s="56"/>
      <c r="T93" s="56"/>
      <c r="U93" s="56"/>
      <c r="V93" s="56"/>
      <c r="W93" s="56"/>
      <c r="X93" s="56"/>
      <c r="Y93" s="56"/>
      <c r="Z93" s="56"/>
    </row>
    <row r="94" spans="1:26" x14ac:dyDescent="0.25">
      <c r="A94" s="7"/>
      <c r="B94" s="56"/>
      <c r="C94" s="56"/>
      <c r="D94" s="56"/>
      <c r="E94" s="56"/>
      <c r="F94" s="56"/>
      <c r="G94" s="16">
        <f t="shared" ca="1" si="6"/>
        <v>1</v>
      </c>
      <c r="H94" s="56"/>
      <c r="I94" s="56"/>
      <c r="J94" s="129"/>
      <c r="K94" s="129"/>
      <c r="L94" s="129"/>
      <c r="M94" s="56"/>
      <c r="N94" s="56"/>
      <c r="O94" s="56"/>
      <c r="P94" s="56"/>
      <c r="Q94" s="56"/>
      <c r="R94" s="56"/>
      <c r="S94" s="56"/>
      <c r="T94" s="56"/>
      <c r="U94" s="56"/>
      <c r="V94" s="56"/>
      <c r="W94" s="56"/>
      <c r="X94" s="56"/>
      <c r="Y94" s="56"/>
      <c r="Z94" s="56"/>
    </row>
    <row r="95" spans="1:26" x14ac:dyDescent="0.25">
      <c r="A95" s="7"/>
      <c r="B95" s="56"/>
      <c r="C95" s="56"/>
      <c r="D95" s="56"/>
      <c r="E95" s="56"/>
      <c r="F95" s="56"/>
      <c r="G95" s="16">
        <f t="shared" ca="1" si="6"/>
        <v>1</v>
      </c>
      <c r="H95" s="56"/>
      <c r="I95" s="56"/>
      <c r="J95" s="129"/>
      <c r="K95" s="129"/>
      <c r="L95" s="129"/>
      <c r="M95" s="56"/>
      <c r="N95" s="56"/>
      <c r="O95" s="56"/>
      <c r="P95" s="56"/>
      <c r="Q95" s="56"/>
      <c r="R95" s="56"/>
      <c r="S95" s="56"/>
      <c r="T95" s="56"/>
      <c r="U95" s="56"/>
      <c r="V95" s="56"/>
      <c r="W95" s="56"/>
      <c r="X95" s="56"/>
      <c r="Y95" s="56"/>
      <c r="Z95" s="56"/>
    </row>
    <row r="96" spans="1:26" x14ac:dyDescent="0.25">
      <c r="A96" s="7"/>
      <c r="B96" s="56"/>
      <c r="C96" s="56"/>
      <c r="D96" s="56"/>
      <c r="E96" s="56"/>
      <c r="F96" s="56"/>
      <c r="G96" s="16">
        <f t="shared" ca="1" si="6"/>
        <v>1</v>
      </c>
      <c r="H96" s="56"/>
      <c r="I96" s="56"/>
      <c r="J96" s="129"/>
      <c r="K96" s="129"/>
      <c r="L96" s="129"/>
      <c r="M96" s="56"/>
      <c r="N96" s="56"/>
      <c r="O96" s="56"/>
      <c r="P96" s="56"/>
      <c r="Q96" s="56"/>
      <c r="R96" s="56"/>
      <c r="S96" s="56"/>
      <c r="T96" s="56"/>
      <c r="U96" s="56"/>
      <c r="V96" s="56"/>
      <c r="W96" s="56"/>
      <c r="X96" s="56"/>
      <c r="Y96" s="56"/>
      <c r="Z96" s="56"/>
    </row>
    <row r="97" spans="1:26" x14ac:dyDescent="0.25">
      <c r="A97" s="7"/>
      <c r="B97" s="56"/>
      <c r="C97" s="56"/>
      <c r="D97" s="56"/>
      <c r="E97" s="56"/>
      <c r="F97" s="56"/>
      <c r="G97" s="16">
        <f t="shared" ca="1" si="6"/>
        <v>1</v>
      </c>
      <c r="H97" s="56"/>
      <c r="I97" s="56"/>
      <c r="J97" s="129"/>
      <c r="K97" s="129"/>
      <c r="L97" s="129"/>
      <c r="M97" s="56"/>
      <c r="N97" s="56"/>
      <c r="O97" s="56"/>
      <c r="P97" s="56"/>
      <c r="Q97" s="56"/>
      <c r="R97" s="56"/>
      <c r="S97" s="56"/>
      <c r="T97" s="56"/>
      <c r="U97" s="56"/>
      <c r="V97" s="56"/>
      <c r="W97" s="56"/>
      <c r="X97" s="56"/>
      <c r="Y97" s="56"/>
      <c r="Z97" s="56"/>
    </row>
    <row r="98" spans="1:26" x14ac:dyDescent="0.25">
      <c r="A98" s="7"/>
      <c r="B98" s="56"/>
      <c r="C98" s="56"/>
      <c r="D98" s="56"/>
      <c r="E98" s="56"/>
      <c r="F98" s="56"/>
      <c r="G98" s="16">
        <f t="shared" ca="1" si="6"/>
        <v>1</v>
      </c>
      <c r="H98" s="56"/>
      <c r="I98" s="56"/>
      <c r="J98" s="129"/>
      <c r="K98" s="129"/>
      <c r="L98" s="129"/>
      <c r="M98" s="56"/>
      <c r="N98" s="56"/>
      <c r="O98" s="56"/>
      <c r="P98" s="56"/>
      <c r="Q98" s="56"/>
      <c r="R98" s="56"/>
      <c r="S98" s="56"/>
      <c r="T98" s="56"/>
      <c r="U98" s="56"/>
      <c r="V98" s="56"/>
      <c r="W98" s="56"/>
      <c r="X98" s="56"/>
      <c r="Y98" s="56"/>
      <c r="Z98" s="56"/>
    </row>
    <row r="99" spans="1:26" x14ac:dyDescent="0.25">
      <c r="A99" s="7"/>
      <c r="B99" s="56"/>
      <c r="C99" s="56"/>
      <c r="D99" s="56"/>
      <c r="E99" s="56"/>
      <c r="F99" s="56"/>
      <c r="G99" s="16">
        <f t="shared" ca="1" si="6"/>
        <v>1</v>
      </c>
      <c r="H99" s="56"/>
      <c r="I99" s="56"/>
      <c r="J99" s="129"/>
      <c r="K99" s="129"/>
      <c r="L99" s="129"/>
      <c r="M99" s="56"/>
      <c r="N99" s="56"/>
      <c r="O99" s="56"/>
      <c r="P99" s="56"/>
      <c r="Q99" s="56"/>
      <c r="R99" s="56"/>
      <c r="S99" s="56"/>
      <c r="T99" s="56"/>
      <c r="U99" s="56"/>
      <c r="V99" s="56"/>
      <c r="W99" s="56"/>
      <c r="X99" s="56"/>
      <c r="Y99" s="56"/>
      <c r="Z99" s="56"/>
    </row>
    <row r="100" spans="1:26" x14ac:dyDescent="0.25">
      <c r="A100" s="7"/>
      <c r="B100" s="56"/>
      <c r="C100" s="56"/>
      <c r="D100" s="56"/>
      <c r="E100" s="56"/>
      <c r="F100" s="56"/>
      <c r="G100" s="16">
        <f t="shared" ca="1" si="6"/>
        <v>1</v>
      </c>
      <c r="H100" s="56"/>
      <c r="I100" s="56"/>
      <c r="J100" s="129"/>
      <c r="K100" s="129"/>
      <c r="L100" s="129"/>
      <c r="M100" s="56"/>
      <c r="N100" s="56"/>
      <c r="O100" s="56"/>
      <c r="P100" s="56"/>
      <c r="Q100" s="56"/>
      <c r="R100" s="56"/>
      <c r="S100" s="56"/>
      <c r="T100" s="56"/>
      <c r="U100" s="56"/>
      <c r="V100" s="56"/>
      <c r="W100" s="56"/>
      <c r="X100" s="56"/>
      <c r="Y100" s="56"/>
      <c r="Z100" s="56"/>
    </row>
    <row r="101" spans="1:26" x14ac:dyDescent="0.25">
      <c r="A101" s="7"/>
      <c r="B101" s="56"/>
      <c r="C101" s="56"/>
      <c r="D101" s="56"/>
      <c r="E101" s="56"/>
      <c r="F101" s="56"/>
      <c r="G101" s="16">
        <f t="shared" ca="1" si="6"/>
        <v>1</v>
      </c>
      <c r="H101" s="56"/>
      <c r="I101" s="56"/>
      <c r="J101" s="129"/>
      <c r="K101" s="129"/>
      <c r="L101" s="129"/>
      <c r="M101" s="56"/>
      <c r="N101" s="56"/>
      <c r="O101" s="56"/>
      <c r="P101" s="56"/>
      <c r="Q101" s="56"/>
      <c r="R101" s="56"/>
      <c r="S101" s="56"/>
      <c r="T101" s="56"/>
      <c r="U101" s="56"/>
      <c r="V101" s="56"/>
      <c r="W101" s="56"/>
      <c r="X101" s="56"/>
      <c r="Y101" s="56"/>
      <c r="Z101" s="56"/>
    </row>
    <row r="102" spans="1:26" x14ac:dyDescent="0.25">
      <c r="A102" s="7"/>
      <c r="B102" s="56"/>
      <c r="C102" s="56"/>
      <c r="D102" s="56"/>
      <c r="E102" s="56"/>
      <c r="F102" s="56"/>
      <c r="G102" s="16">
        <f t="shared" ca="1" si="6"/>
        <v>1</v>
      </c>
      <c r="H102" s="56"/>
      <c r="I102" s="56"/>
      <c r="J102" s="129"/>
      <c r="K102" s="129"/>
      <c r="L102" s="129"/>
      <c r="M102" s="56"/>
      <c r="N102" s="56"/>
      <c r="O102" s="56"/>
      <c r="P102" s="56"/>
      <c r="Q102" s="56"/>
      <c r="R102" s="56"/>
      <c r="S102" s="56"/>
      <c r="T102" s="56"/>
      <c r="U102" s="56"/>
      <c r="V102" s="56"/>
      <c r="W102" s="56"/>
      <c r="X102" s="56"/>
      <c r="Y102" s="56"/>
      <c r="Z102" s="56"/>
    </row>
    <row r="103" spans="1:26" x14ac:dyDescent="0.25">
      <c r="A103" s="7"/>
      <c r="B103" s="56"/>
      <c r="C103" s="56"/>
      <c r="D103" s="56"/>
      <c r="E103" s="56"/>
      <c r="F103" s="56"/>
      <c r="G103" s="16">
        <f t="shared" ca="1" si="6"/>
        <v>1</v>
      </c>
      <c r="H103" s="56"/>
      <c r="I103" s="56"/>
      <c r="J103" s="129"/>
      <c r="K103" s="129"/>
      <c r="L103" s="129"/>
      <c r="M103" s="56"/>
      <c r="N103" s="56"/>
      <c r="O103" s="56"/>
      <c r="P103" s="56"/>
      <c r="Q103" s="56"/>
      <c r="R103" s="56"/>
      <c r="S103" s="56"/>
      <c r="T103" s="56"/>
      <c r="U103" s="56"/>
      <c r="V103" s="56"/>
      <c r="W103" s="56"/>
      <c r="X103" s="56"/>
      <c r="Y103" s="56"/>
      <c r="Z103" s="56"/>
    </row>
    <row r="104" spans="1:26" x14ac:dyDescent="0.25">
      <c r="A104" s="7"/>
      <c r="B104" s="56"/>
      <c r="C104" s="56"/>
      <c r="D104" s="56"/>
      <c r="E104" s="56"/>
      <c r="F104" s="56"/>
      <c r="G104" s="16">
        <f t="shared" ca="1" si="6"/>
        <v>1</v>
      </c>
      <c r="H104" s="56"/>
      <c r="I104" s="56"/>
      <c r="J104" s="129"/>
      <c r="K104" s="129"/>
      <c r="L104" s="129"/>
      <c r="M104" s="56"/>
      <c r="N104" s="56"/>
      <c r="O104" s="56"/>
      <c r="P104" s="56"/>
      <c r="Q104" s="56"/>
      <c r="R104" s="56"/>
      <c r="S104" s="56"/>
      <c r="T104" s="56"/>
      <c r="U104" s="56"/>
      <c r="V104" s="56"/>
      <c r="W104" s="56"/>
      <c r="X104" s="56"/>
      <c r="Y104" s="56"/>
      <c r="Z104" s="56"/>
    </row>
    <row r="105" spans="1:26" x14ac:dyDescent="0.25">
      <c r="A105" s="7"/>
      <c r="B105" s="56"/>
      <c r="C105" s="56"/>
      <c r="D105" s="56"/>
      <c r="E105" s="56"/>
      <c r="F105" s="56"/>
      <c r="G105" s="16">
        <f t="shared" ca="1" si="6"/>
        <v>1</v>
      </c>
      <c r="H105" s="56"/>
      <c r="I105" s="56"/>
      <c r="J105" s="129"/>
      <c r="K105" s="129"/>
      <c r="L105" s="129"/>
      <c r="M105" s="56"/>
      <c r="N105" s="56"/>
      <c r="O105" s="56"/>
      <c r="P105" s="56"/>
      <c r="Q105" s="56"/>
      <c r="R105" s="56"/>
      <c r="S105" s="56"/>
      <c r="T105" s="56"/>
      <c r="U105" s="56"/>
      <c r="V105" s="56"/>
      <c r="W105" s="56"/>
      <c r="X105" s="56"/>
      <c r="Y105" s="56"/>
      <c r="Z105" s="56"/>
    </row>
    <row r="106" spans="1:26" x14ac:dyDescent="0.25">
      <c r="A106" s="7"/>
      <c r="B106" s="56"/>
      <c r="C106" s="56"/>
      <c r="D106" s="56"/>
      <c r="E106" s="56"/>
      <c r="F106" s="56"/>
      <c r="G106" s="16">
        <f t="shared" ca="1" si="6"/>
        <v>1</v>
      </c>
      <c r="H106" s="56"/>
      <c r="I106" s="56"/>
      <c r="J106" s="129"/>
      <c r="K106" s="129"/>
      <c r="L106" s="129"/>
      <c r="M106" s="56"/>
      <c r="N106" s="56"/>
      <c r="O106" s="56"/>
      <c r="P106" s="56"/>
      <c r="Q106" s="56"/>
      <c r="R106" s="56"/>
      <c r="S106" s="56"/>
      <c r="T106" s="56"/>
      <c r="U106" s="56"/>
      <c r="V106" s="56"/>
      <c r="W106" s="56"/>
      <c r="X106" s="56"/>
      <c r="Y106" s="56"/>
      <c r="Z106" s="56"/>
    </row>
    <row r="107" spans="1:26" x14ac:dyDescent="0.25">
      <c r="A107" s="7"/>
      <c r="B107" s="56"/>
      <c r="C107" s="56"/>
      <c r="D107" s="56"/>
      <c r="E107" s="56"/>
      <c r="F107" s="56"/>
      <c r="G107" s="16">
        <f t="shared" ca="1" si="6"/>
        <v>1</v>
      </c>
      <c r="H107" s="56"/>
      <c r="I107" s="56"/>
      <c r="J107" s="129"/>
      <c r="K107" s="129"/>
      <c r="L107" s="129"/>
      <c r="M107" s="56"/>
      <c r="N107" s="56"/>
      <c r="O107" s="56"/>
      <c r="P107" s="56"/>
      <c r="Q107" s="56"/>
      <c r="R107" s="56"/>
      <c r="S107" s="56"/>
      <c r="T107" s="56"/>
      <c r="U107" s="56"/>
      <c r="V107" s="56"/>
      <c r="W107" s="56"/>
      <c r="X107" s="56"/>
      <c r="Y107" s="56"/>
      <c r="Z107" s="56"/>
    </row>
    <row r="108" spans="1:26" x14ac:dyDescent="0.25">
      <c r="A108" s="7"/>
      <c r="B108" s="56"/>
      <c r="C108" s="56"/>
      <c r="D108" s="56"/>
      <c r="E108" s="56"/>
      <c r="F108" s="56"/>
      <c r="G108" s="16">
        <f t="shared" ca="1" si="6"/>
        <v>1</v>
      </c>
      <c r="H108" s="56"/>
      <c r="I108" s="56"/>
      <c r="J108" s="129"/>
      <c r="K108" s="129"/>
      <c r="L108" s="129"/>
      <c r="M108" s="56"/>
      <c r="N108" s="56"/>
      <c r="O108" s="56"/>
      <c r="P108" s="56"/>
      <c r="Q108" s="56"/>
      <c r="R108" s="56"/>
      <c r="S108" s="56"/>
      <c r="T108" s="56"/>
      <c r="U108" s="56"/>
      <c r="V108" s="56"/>
      <c r="W108" s="56"/>
      <c r="X108" s="56"/>
      <c r="Y108" s="56"/>
      <c r="Z108" s="56"/>
    </row>
    <row r="109" spans="1:26" x14ac:dyDescent="0.25">
      <c r="A109" s="7"/>
      <c r="B109" s="56"/>
      <c r="C109" s="56"/>
      <c r="D109" s="56"/>
      <c r="E109" s="56"/>
      <c r="F109" s="56"/>
      <c r="G109" s="16">
        <f t="shared" ca="1" si="6"/>
        <v>1</v>
      </c>
      <c r="H109" s="56"/>
      <c r="I109" s="56"/>
      <c r="J109" s="129"/>
      <c r="K109" s="129"/>
      <c r="L109" s="129"/>
      <c r="M109" s="56"/>
      <c r="N109" s="56"/>
      <c r="O109" s="56"/>
      <c r="P109" s="56"/>
      <c r="Q109" s="56"/>
      <c r="R109" s="56"/>
      <c r="S109" s="56"/>
      <c r="T109" s="56"/>
      <c r="U109" s="56"/>
      <c r="V109" s="56"/>
      <c r="W109" s="56"/>
      <c r="X109" s="56"/>
      <c r="Y109" s="56"/>
      <c r="Z109" s="56"/>
    </row>
    <row r="110" spans="1:26" x14ac:dyDescent="0.25">
      <c r="A110" s="9" t="s">
        <v>17</v>
      </c>
      <c r="B110" s="10" t="s">
        <v>18</v>
      </c>
      <c r="C110" s="28" t="s">
        <v>23</v>
      </c>
      <c r="D110" s="56"/>
      <c r="E110" s="56"/>
      <c r="F110" s="56"/>
      <c r="G110" s="16">
        <f t="shared" ca="1" si="6"/>
        <v>1</v>
      </c>
      <c r="H110" s="56"/>
      <c r="I110" s="56"/>
      <c r="J110" s="129"/>
      <c r="K110" s="129"/>
      <c r="L110" s="129"/>
      <c r="M110" s="56"/>
      <c r="N110" s="56"/>
      <c r="O110" s="56"/>
      <c r="P110" s="56"/>
      <c r="Q110" s="56"/>
      <c r="R110" s="56"/>
      <c r="S110" s="56"/>
      <c r="T110" s="56"/>
      <c r="U110" s="56"/>
      <c r="V110" s="56"/>
      <c r="W110" s="56"/>
      <c r="X110" s="56"/>
      <c r="Y110" s="56"/>
      <c r="Z110" s="56"/>
    </row>
    <row r="111" spans="1:26" x14ac:dyDescent="0.25">
      <c r="A111" s="20">
        <f>R$118</f>
        <v>0.05</v>
      </c>
      <c r="B111" s="20">
        <f ca="1">C111</f>
        <v>0.05</v>
      </c>
      <c r="C111" s="29">
        <f ca="1">IF(P113="=R$118",Ques4,"")</f>
        <v>0.05</v>
      </c>
      <c r="D111" s="13">
        <f ca="1">IF(A111=B111,1,0)</f>
        <v>1</v>
      </c>
      <c r="E111" s="14">
        <f ca="1">IF(E61=0,0,D111)</f>
        <v>1</v>
      </c>
      <c r="F111" s="15" t="s">
        <v>29</v>
      </c>
      <c r="G111" s="13">
        <f t="shared" ca="1" si="6"/>
        <v>1</v>
      </c>
      <c r="H111" s="56"/>
      <c r="I111" s="56"/>
      <c r="J111" s="129"/>
      <c r="K111" s="129"/>
      <c r="L111" s="129"/>
      <c r="M111" s="56"/>
      <c r="N111" s="56"/>
      <c r="O111" s="56"/>
      <c r="P111" s="56"/>
      <c r="Q111" s="56"/>
      <c r="R111" s="56"/>
      <c r="S111" s="56"/>
      <c r="T111" s="56"/>
      <c r="U111" s="56"/>
      <c r="V111" s="56"/>
      <c r="W111" s="56"/>
      <c r="X111" s="56"/>
      <c r="Y111" s="56"/>
      <c r="Z111" s="56"/>
    </row>
    <row r="112" spans="1:26" x14ac:dyDescent="0.25">
      <c r="A112" s="7"/>
      <c r="B112" s="56"/>
      <c r="C112" s="56"/>
      <c r="D112" s="56"/>
      <c r="E112" s="56"/>
      <c r="F112" s="56"/>
      <c r="G112" s="16">
        <f t="shared" ca="1" si="6"/>
        <v>1</v>
      </c>
      <c r="H112" s="56"/>
      <c r="I112" s="56"/>
      <c r="J112" s="129"/>
      <c r="K112" s="129"/>
      <c r="L112" s="129"/>
      <c r="M112" s="56"/>
      <c r="N112" s="56"/>
      <c r="O112" s="56"/>
      <c r="P112" s="56"/>
      <c r="Q112" s="56"/>
      <c r="R112" s="56"/>
      <c r="S112" s="56"/>
      <c r="T112" s="56"/>
      <c r="U112" s="56"/>
      <c r="V112" s="56"/>
      <c r="W112" s="56"/>
      <c r="X112" s="56"/>
      <c r="Y112" s="56"/>
      <c r="Z112" s="56"/>
    </row>
    <row r="113" spans="1:26" x14ac:dyDescent="0.25">
      <c r="A113" s="7"/>
      <c r="B113" s="56"/>
      <c r="C113" s="56"/>
      <c r="D113" s="56"/>
      <c r="E113" s="56"/>
      <c r="F113" s="56"/>
      <c r="G113" s="30">
        <f ca="1">IF(OR(Ques4="",$E$61=0),0,1)</f>
        <v>1</v>
      </c>
      <c r="H113" s="56"/>
      <c r="I113" s="56"/>
      <c r="J113" s="129"/>
      <c r="K113" s="129"/>
      <c r="L113" s="129"/>
      <c r="M113" s="56"/>
      <c r="N113" s="130" t="str">
        <f ca="1">IF(Score4=0,"Incorrect:","Correct Answer:")</f>
        <v>Correct Answer:</v>
      </c>
      <c r="O113" s="131"/>
      <c r="P113" s="134" t="str">
        <f ca="1">IF(ISERROR(IF(Ques4="","",_xlfn.FORMULATEXT(Ques4))),"",IF(Ques4="","",_xlfn.FORMULATEXT(Ques4)))</f>
        <v>=R$118</v>
      </c>
      <c r="Q113" s="135"/>
      <c r="R113" s="135"/>
      <c r="S113" s="135"/>
      <c r="T113" s="135"/>
      <c r="U113" s="135"/>
      <c r="V113" s="135"/>
      <c r="W113" s="135"/>
      <c r="X113" s="135"/>
      <c r="Y113" s="136"/>
      <c r="Z113" s="56"/>
    </row>
    <row r="114" spans="1:26" x14ac:dyDescent="0.25">
      <c r="A114" s="7"/>
      <c r="B114" s="56"/>
      <c r="C114" s="56"/>
      <c r="D114" s="56"/>
      <c r="E114" s="56"/>
      <c r="F114" s="56"/>
      <c r="G114" s="30">
        <f ca="1">IF(OR(Ques4="",$E$61=0),0,1)</f>
        <v>1</v>
      </c>
      <c r="H114" s="56"/>
      <c r="I114" s="56"/>
      <c r="J114" s="129"/>
      <c r="K114" s="129"/>
      <c r="L114" s="129"/>
      <c r="M114" s="56"/>
      <c r="N114" s="132"/>
      <c r="O114" s="133"/>
      <c r="P114" s="137"/>
      <c r="Q114" s="138"/>
      <c r="R114" s="138"/>
      <c r="S114" s="138"/>
      <c r="T114" s="138"/>
      <c r="U114" s="138"/>
      <c r="V114" s="138"/>
      <c r="W114" s="138"/>
      <c r="X114" s="138"/>
      <c r="Y114" s="139"/>
      <c r="Z114" s="56"/>
    </row>
    <row r="115" spans="1:26" ht="15" x14ac:dyDescent="0.3">
      <c r="A115" s="7"/>
      <c r="B115" s="56"/>
      <c r="C115" s="56"/>
      <c r="D115" s="56"/>
      <c r="E115" s="56"/>
      <c r="F115" s="56"/>
      <c r="G115" s="16">
        <f t="shared" ca="1" si="6"/>
        <v>1</v>
      </c>
      <c r="H115" s="56"/>
      <c r="I115" s="56"/>
      <c r="J115" s="129"/>
      <c r="K115" s="129"/>
      <c r="L115" s="129"/>
      <c r="M115" s="56"/>
      <c r="N115" s="140" t="s">
        <v>25</v>
      </c>
      <c r="O115" s="141"/>
      <c r="P115" s="4"/>
      <c r="Q115" s="5" t="str">
        <f>SUBSTITUTE(ADDRESS(1,COLUMN(),4),"1","")</f>
        <v>Q</v>
      </c>
      <c r="R115" s="5" t="str">
        <f t="shared" ref="R115:Y115" si="7">SUBSTITUTE(ADDRESS(1,COLUMN(),4),"1","")</f>
        <v>R</v>
      </c>
      <c r="S115" s="5" t="str">
        <f t="shared" si="7"/>
        <v>S</v>
      </c>
      <c r="T115" s="5" t="str">
        <f t="shared" si="7"/>
        <v>T</v>
      </c>
      <c r="U115" s="5" t="str">
        <f t="shared" si="7"/>
        <v>U</v>
      </c>
      <c r="V115" s="5" t="str">
        <f t="shared" si="7"/>
        <v>V</v>
      </c>
      <c r="W115" s="5" t="str">
        <f t="shared" si="7"/>
        <v>W</v>
      </c>
      <c r="X115" s="5" t="str">
        <f t="shared" si="7"/>
        <v>X</v>
      </c>
      <c r="Y115" s="5" t="str">
        <f t="shared" si="7"/>
        <v>Y</v>
      </c>
      <c r="Z115" s="56"/>
    </row>
    <row r="116" spans="1:26" ht="15" x14ac:dyDescent="0.3">
      <c r="A116" s="7"/>
      <c r="B116" s="56"/>
      <c r="C116" s="56"/>
      <c r="D116" s="56"/>
      <c r="E116" s="56"/>
      <c r="F116" s="56"/>
      <c r="G116" s="16">
        <f t="shared" ca="1" si="6"/>
        <v>1</v>
      </c>
      <c r="H116" s="56"/>
      <c r="I116" s="56"/>
      <c r="J116" s="129"/>
      <c r="K116" s="129"/>
      <c r="L116" s="129"/>
      <c r="M116" s="56"/>
      <c r="N116" s="142"/>
      <c r="O116" s="143"/>
      <c r="P116" s="5">
        <f>ROW()</f>
        <v>116</v>
      </c>
      <c r="Q116" s="6"/>
      <c r="R116" s="6"/>
      <c r="S116" s="6"/>
      <c r="T116" s="6"/>
      <c r="U116" s="6"/>
      <c r="V116" s="6"/>
      <c r="W116" s="6"/>
      <c r="X116" s="6"/>
      <c r="Y116" s="6"/>
      <c r="Z116" s="56"/>
    </row>
    <row r="117" spans="1:26" ht="15" x14ac:dyDescent="0.3">
      <c r="A117" s="7"/>
      <c r="B117" s="56"/>
      <c r="C117" s="56"/>
      <c r="D117" s="56"/>
      <c r="E117" s="56"/>
      <c r="F117" s="56"/>
      <c r="G117" s="16">
        <f t="shared" ca="1" si="6"/>
        <v>1</v>
      </c>
      <c r="H117" s="56"/>
      <c r="I117" s="56"/>
      <c r="J117" s="129"/>
      <c r="K117" s="129"/>
      <c r="L117" s="129"/>
      <c r="M117" s="56"/>
      <c r="N117" s="142"/>
      <c r="O117" s="143"/>
      <c r="P117" s="5">
        <f>ROW()</f>
        <v>117</v>
      </c>
      <c r="Q117" s="6" t="s">
        <v>14</v>
      </c>
      <c r="R117" s="31">
        <v>43831</v>
      </c>
      <c r="S117" s="31">
        <v>43832</v>
      </c>
      <c r="T117" s="31">
        <v>43833</v>
      </c>
      <c r="U117" s="31">
        <v>43834</v>
      </c>
      <c r="V117" s="31">
        <v>43835</v>
      </c>
      <c r="W117" s="31">
        <v>43836</v>
      </c>
      <c r="X117" s="31">
        <v>43837</v>
      </c>
      <c r="Y117" s="31">
        <v>43838</v>
      </c>
      <c r="Z117" s="56"/>
    </row>
    <row r="118" spans="1:26" ht="15" x14ac:dyDescent="0.3">
      <c r="A118" s="7"/>
      <c r="B118" s="56"/>
      <c r="C118" s="56"/>
      <c r="D118" s="56"/>
      <c r="E118" s="56"/>
      <c r="F118" s="56"/>
      <c r="G118" s="16">
        <f t="shared" ca="1" si="6"/>
        <v>1</v>
      </c>
      <c r="H118" s="56"/>
      <c r="I118" s="56"/>
      <c r="J118" s="129"/>
      <c r="K118" s="129"/>
      <c r="L118" s="129"/>
      <c r="M118" s="56"/>
      <c r="N118" s="142"/>
      <c r="O118" s="143"/>
      <c r="P118" s="5">
        <f>ROW()</f>
        <v>118</v>
      </c>
      <c r="Q118" s="6" t="s">
        <v>15</v>
      </c>
      <c r="R118" s="32">
        <v>0.05</v>
      </c>
      <c r="S118" s="32">
        <v>0.05</v>
      </c>
      <c r="T118" s="32">
        <v>0.05</v>
      </c>
      <c r="U118" s="32">
        <v>0.05</v>
      </c>
      <c r="V118" s="32">
        <v>0.04</v>
      </c>
      <c r="W118" s="32">
        <v>0.04</v>
      </c>
      <c r="X118" s="32">
        <v>0.04</v>
      </c>
      <c r="Y118" s="32">
        <v>0.04</v>
      </c>
      <c r="Z118" s="56"/>
    </row>
    <row r="119" spans="1:26" ht="15" x14ac:dyDescent="0.3">
      <c r="A119" s="7"/>
      <c r="B119" s="56"/>
      <c r="C119" s="56"/>
      <c r="D119" s="56"/>
      <c r="E119" s="56"/>
      <c r="F119" s="56"/>
      <c r="G119" s="16">
        <f t="shared" ca="1" si="6"/>
        <v>1</v>
      </c>
      <c r="H119" s="56"/>
      <c r="I119" s="56"/>
      <c r="J119" s="129"/>
      <c r="K119" s="129"/>
      <c r="L119" s="129"/>
      <c r="M119" s="56"/>
      <c r="N119" s="142"/>
      <c r="O119" s="143"/>
      <c r="P119" s="5">
        <f>ROW()</f>
        <v>119</v>
      </c>
      <c r="Q119" s="6"/>
      <c r="R119" s="6"/>
      <c r="S119" s="6"/>
      <c r="T119" s="6"/>
      <c r="U119" s="6"/>
      <c r="V119" s="6"/>
      <c r="W119" s="6"/>
      <c r="X119" s="6"/>
      <c r="Y119" s="6"/>
      <c r="Z119" s="56"/>
    </row>
    <row r="120" spans="1:26" ht="15" x14ac:dyDescent="0.3">
      <c r="A120" s="7"/>
      <c r="B120" s="56"/>
      <c r="C120" s="56"/>
      <c r="D120" s="56"/>
      <c r="E120" s="56"/>
      <c r="F120" s="56"/>
      <c r="G120" s="16">
        <f t="shared" ca="1" si="6"/>
        <v>1</v>
      </c>
      <c r="H120" s="56"/>
      <c r="I120" s="56"/>
      <c r="J120" s="129"/>
      <c r="K120" s="129"/>
      <c r="L120" s="129"/>
      <c r="M120" s="56"/>
      <c r="N120" s="142"/>
      <c r="O120" s="143"/>
      <c r="P120" s="5">
        <f>ROW()</f>
        <v>120</v>
      </c>
      <c r="Q120" s="6"/>
      <c r="R120" s="6"/>
      <c r="S120" s="6"/>
      <c r="T120" s="6"/>
      <c r="U120" s="6"/>
      <c r="V120" s="6"/>
      <c r="W120" s="6"/>
      <c r="X120" s="6"/>
      <c r="Y120" s="6"/>
      <c r="Z120" s="56"/>
    </row>
    <row r="121" spans="1:26" ht="15" x14ac:dyDescent="0.3">
      <c r="A121" s="7"/>
      <c r="B121" s="56"/>
      <c r="C121" s="56"/>
      <c r="D121" s="56"/>
      <c r="E121" s="56"/>
      <c r="F121" s="56"/>
      <c r="G121" s="16">
        <f t="shared" ca="1" si="6"/>
        <v>1</v>
      </c>
      <c r="H121" s="56"/>
      <c r="I121" s="56"/>
      <c r="J121" s="129"/>
      <c r="K121" s="129"/>
      <c r="L121" s="129"/>
      <c r="M121" s="56"/>
      <c r="N121" s="142"/>
      <c r="O121" s="143"/>
      <c r="P121" s="5">
        <f>ROW()</f>
        <v>121</v>
      </c>
      <c r="Q121" s="6"/>
      <c r="R121" s="37">
        <f>R$118</f>
        <v>0.05</v>
      </c>
      <c r="S121" s="6"/>
      <c r="T121" s="6"/>
      <c r="U121" s="6"/>
      <c r="V121" s="6"/>
      <c r="W121" s="6"/>
      <c r="X121" s="6"/>
      <c r="Y121" s="6"/>
      <c r="Z121" s="56"/>
    </row>
    <row r="122" spans="1:26" ht="15" x14ac:dyDescent="0.3">
      <c r="A122" s="7"/>
      <c r="B122" s="56"/>
      <c r="C122" s="56"/>
      <c r="D122" s="56"/>
      <c r="E122" s="56"/>
      <c r="F122" s="56"/>
      <c r="G122" s="16">
        <f t="shared" ca="1" si="6"/>
        <v>1</v>
      </c>
      <c r="H122" s="56"/>
      <c r="I122" s="56"/>
      <c r="J122" s="129"/>
      <c r="K122" s="129"/>
      <c r="L122" s="129"/>
      <c r="M122" s="56"/>
      <c r="N122" s="142"/>
      <c r="O122" s="143"/>
      <c r="P122" s="5">
        <f>ROW()</f>
        <v>122</v>
      </c>
      <c r="Q122" s="6"/>
      <c r="R122" s="6"/>
      <c r="S122" s="6"/>
      <c r="T122" s="6"/>
      <c r="U122" s="6"/>
      <c r="V122" s="6"/>
      <c r="W122" s="6"/>
      <c r="X122" s="6"/>
      <c r="Y122" s="6"/>
      <c r="Z122" s="56"/>
    </row>
    <row r="123" spans="1:26" ht="15" x14ac:dyDescent="0.3">
      <c r="A123" s="7"/>
      <c r="B123" s="56"/>
      <c r="C123" s="56"/>
      <c r="D123" s="56"/>
      <c r="E123" s="56"/>
      <c r="F123" s="56"/>
      <c r="G123" s="16">
        <f t="shared" ca="1" si="6"/>
        <v>1</v>
      </c>
      <c r="H123" s="56"/>
      <c r="I123" s="56"/>
      <c r="J123" s="129"/>
      <c r="K123" s="129"/>
      <c r="L123" s="129"/>
      <c r="M123" s="56"/>
      <c r="N123" s="142"/>
      <c r="O123" s="143"/>
      <c r="P123" s="5">
        <f>ROW()</f>
        <v>123</v>
      </c>
      <c r="Q123" s="6"/>
      <c r="R123" s="6"/>
      <c r="S123" s="6"/>
      <c r="T123" s="6"/>
      <c r="U123" s="6"/>
      <c r="V123" s="6"/>
      <c r="W123" s="6"/>
      <c r="X123" s="6"/>
      <c r="Y123" s="6"/>
      <c r="Z123" s="56"/>
    </row>
    <row r="124" spans="1:26" ht="15" x14ac:dyDescent="0.3">
      <c r="A124" s="7"/>
      <c r="B124" s="56"/>
      <c r="C124" s="56"/>
      <c r="D124" s="56"/>
      <c r="E124" s="56"/>
      <c r="F124" s="56"/>
      <c r="G124" s="16">
        <f t="shared" ca="1" si="6"/>
        <v>1</v>
      </c>
      <c r="H124" s="56"/>
      <c r="I124" s="56"/>
      <c r="J124" s="129"/>
      <c r="K124" s="129"/>
      <c r="L124" s="129"/>
      <c r="M124" s="56"/>
      <c r="N124" s="142"/>
      <c r="O124" s="143"/>
      <c r="P124" s="5">
        <f>ROW()</f>
        <v>124</v>
      </c>
      <c r="Q124" s="6"/>
      <c r="R124" s="6"/>
      <c r="S124" s="6"/>
      <c r="T124" s="6"/>
      <c r="U124" s="6"/>
      <c r="V124" s="6"/>
      <c r="W124" s="6"/>
      <c r="X124" s="6"/>
      <c r="Y124" s="6"/>
      <c r="Z124" s="56"/>
    </row>
    <row r="125" spans="1:26" ht="15" x14ac:dyDescent="0.3">
      <c r="A125" s="7"/>
      <c r="B125" s="56"/>
      <c r="C125" s="56"/>
      <c r="D125" s="56"/>
      <c r="E125" s="56"/>
      <c r="F125" s="56"/>
      <c r="G125" s="16">
        <f t="shared" ca="1" si="6"/>
        <v>1</v>
      </c>
      <c r="H125" s="56"/>
      <c r="I125" s="56"/>
      <c r="J125" s="129"/>
      <c r="K125" s="129"/>
      <c r="L125" s="129"/>
      <c r="M125" s="56"/>
      <c r="N125" s="144"/>
      <c r="O125" s="145"/>
      <c r="P125" s="5">
        <f>ROW()</f>
        <v>125</v>
      </c>
      <c r="Q125" s="6"/>
      <c r="R125" s="6"/>
      <c r="S125" s="6"/>
      <c r="T125" s="6"/>
      <c r="U125" s="6"/>
      <c r="V125" s="6"/>
      <c r="W125" s="6"/>
      <c r="X125" s="6"/>
      <c r="Y125" s="6"/>
      <c r="Z125" s="56"/>
    </row>
    <row r="126" spans="1:26" ht="17.5" x14ac:dyDescent="0.25">
      <c r="A126" s="7"/>
      <c r="B126" s="56"/>
      <c r="C126" s="56"/>
      <c r="D126" s="56"/>
      <c r="E126" s="56"/>
      <c r="F126" s="56"/>
      <c r="G126" s="16">
        <f ca="1">$E$61</f>
        <v>1</v>
      </c>
      <c r="H126" s="56"/>
      <c r="I126" s="56"/>
      <c r="J126" s="129"/>
      <c r="K126" s="129"/>
      <c r="L126" s="129"/>
      <c r="M126" s="56"/>
      <c r="N126" s="23"/>
      <c r="O126" s="23"/>
      <c r="P126" s="23"/>
      <c r="Q126" s="23"/>
      <c r="R126" s="23"/>
      <c r="S126" s="23"/>
      <c r="T126" s="23"/>
      <c r="U126" s="23"/>
      <c r="V126" s="23"/>
      <c r="W126" s="23"/>
      <c r="X126" s="23"/>
      <c r="Y126" s="23"/>
      <c r="Z126" s="56"/>
    </row>
    <row r="127" spans="1:26" x14ac:dyDescent="0.25">
      <c r="A127" s="7"/>
      <c r="B127" s="56"/>
      <c r="C127" s="56"/>
      <c r="D127" s="56"/>
      <c r="E127" s="56"/>
      <c r="F127" s="56"/>
      <c r="G127" s="24">
        <f ca="1">$E$111</f>
        <v>1</v>
      </c>
      <c r="H127" s="56"/>
      <c r="I127" s="56"/>
      <c r="J127" s="129"/>
      <c r="K127" s="129"/>
      <c r="L127" s="129"/>
      <c r="M127" s="56"/>
      <c r="N127" s="56"/>
      <c r="O127" s="56"/>
      <c r="P127" s="56"/>
      <c r="Q127" s="56"/>
      <c r="R127" s="56"/>
      <c r="S127" s="56"/>
      <c r="T127" s="56"/>
      <c r="U127" s="56"/>
      <c r="V127" s="56"/>
      <c r="W127" s="56"/>
      <c r="X127" s="56"/>
      <c r="Y127" s="56"/>
      <c r="Z127" s="56"/>
    </row>
    <row r="128" spans="1:26" x14ac:dyDescent="0.25">
      <c r="A128" s="7"/>
      <c r="B128" s="56"/>
      <c r="C128" s="56"/>
      <c r="D128" s="56"/>
      <c r="E128" s="56"/>
      <c r="F128" s="56"/>
      <c r="G128" s="24">
        <f t="shared" ref="G128:G151" ca="1" si="8">$E$111</f>
        <v>1</v>
      </c>
      <c r="H128" s="56"/>
      <c r="I128" s="56"/>
      <c r="J128" s="129"/>
      <c r="K128" s="129"/>
      <c r="L128" s="129"/>
      <c r="M128" s="56"/>
      <c r="N128" s="56"/>
      <c r="O128" s="56"/>
      <c r="P128" s="56"/>
      <c r="Q128" s="56"/>
      <c r="R128" s="56"/>
      <c r="S128" s="56"/>
      <c r="T128" s="56"/>
      <c r="U128" s="56"/>
      <c r="V128" s="56"/>
      <c r="W128" s="56"/>
      <c r="X128" s="56"/>
      <c r="Y128" s="56"/>
      <c r="Z128" s="56"/>
    </row>
    <row r="129" spans="1:26" x14ac:dyDescent="0.25">
      <c r="A129" s="7"/>
      <c r="B129" s="56"/>
      <c r="C129" s="56"/>
      <c r="D129" s="56"/>
      <c r="E129" s="56"/>
      <c r="F129" s="56"/>
      <c r="G129" s="24">
        <f t="shared" ca="1" si="8"/>
        <v>1</v>
      </c>
      <c r="H129" s="56"/>
      <c r="I129" s="56"/>
      <c r="J129" s="129"/>
      <c r="K129" s="129"/>
      <c r="L129" s="129"/>
      <c r="M129" s="56"/>
      <c r="N129" s="56"/>
      <c r="O129" s="56"/>
      <c r="P129" s="56"/>
      <c r="Q129" s="56"/>
      <c r="R129" s="56"/>
      <c r="S129" s="56"/>
      <c r="T129" s="56"/>
      <c r="U129" s="56"/>
      <c r="V129" s="56"/>
      <c r="W129" s="56"/>
      <c r="X129" s="56"/>
      <c r="Y129" s="56"/>
      <c r="Z129" s="56"/>
    </row>
    <row r="130" spans="1:26" x14ac:dyDescent="0.25">
      <c r="A130" s="7"/>
      <c r="B130" s="56"/>
      <c r="C130" s="56"/>
      <c r="D130" s="56"/>
      <c r="E130" s="56"/>
      <c r="F130" s="56"/>
      <c r="G130" s="24">
        <f t="shared" ca="1" si="8"/>
        <v>1</v>
      </c>
      <c r="H130" s="56"/>
      <c r="I130" s="56"/>
      <c r="J130" s="129"/>
      <c r="K130" s="129"/>
      <c r="L130" s="129"/>
      <c r="M130" s="56"/>
      <c r="N130" s="56"/>
      <c r="O130" s="56"/>
      <c r="P130" s="56"/>
      <c r="Q130" s="56"/>
      <c r="R130" s="56"/>
      <c r="S130" s="56"/>
      <c r="T130" s="56"/>
      <c r="U130" s="56"/>
      <c r="V130" s="56"/>
      <c r="W130" s="56"/>
      <c r="X130" s="56"/>
      <c r="Y130" s="56"/>
      <c r="Z130" s="56"/>
    </row>
    <row r="131" spans="1:26" x14ac:dyDescent="0.25">
      <c r="A131" s="7"/>
      <c r="B131" s="56"/>
      <c r="C131" s="56"/>
      <c r="D131" s="56"/>
      <c r="E131" s="56"/>
      <c r="F131" s="56"/>
      <c r="G131" s="24">
        <f t="shared" ca="1" si="8"/>
        <v>1</v>
      </c>
      <c r="H131" s="56"/>
      <c r="I131" s="56"/>
      <c r="J131" s="129"/>
      <c r="K131" s="129"/>
      <c r="L131" s="129"/>
      <c r="M131" s="56"/>
      <c r="N131" s="56"/>
      <c r="O131" s="56"/>
      <c r="P131" s="56"/>
      <c r="Q131" s="56"/>
      <c r="R131" s="56"/>
      <c r="S131" s="56"/>
      <c r="T131" s="56"/>
      <c r="U131" s="56"/>
      <c r="V131" s="56"/>
      <c r="W131" s="56"/>
      <c r="X131" s="56"/>
      <c r="Y131" s="56"/>
      <c r="Z131" s="56"/>
    </row>
    <row r="132" spans="1:26" x14ac:dyDescent="0.25">
      <c r="A132" s="7"/>
      <c r="B132" s="56"/>
      <c r="C132" s="56"/>
      <c r="D132" s="56"/>
      <c r="E132" s="56"/>
      <c r="F132" s="56"/>
      <c r="G132" s="24">
        <f t="shared" ca="1" si="8"/>
        <v>1</v>
      </c>
      <c r="H132" s="56"/>
      <c r="I132" s="56"/>
      <c r="J132" s="129"/>
      <c r="K132" s="129"/>
      <c r="L132" s="129"/>
      <c r="M132" s="56"/>
      <c r="N132" s="56"/>
      <c r="O132" s="56"/>
      <c r="P132" s="56"/>
      <c r="Q132" s="56"/>
      <c r="R132" s="56"/>
      <c r="S132" s="56"/>
      <c r="T132" s="56"/>
      <c r="U132" s="56"/>
      <c r="V132" s="56"/>
      <c r="W132" s="56"/>
      <c r="X132" s="56"/>
      <c r="Y132" s="56"/>
      <c r="Z132" s="56"/>
    </row>
    <row r="133" spans="1:26" x14ac:dyDescent="0.25">
      <c r="A133" s="7"/>
      <c r="B133" s="56"/>
      <c r="C133" s="56"/>
      <c r="D133" s="56"/>
      <c r="E133" s="56"/>
      <c r="F133" s="56"/>
      <c r="G133" s="24">
        <f t="shared" ca="1" si="8"/>
        <v>1</v>
      </c>
      <c r="H133" s="56"/>
      <c r="I133" s="56"/>
      <c r="J133" s="129"/>
      <c r="K133" s="129"/>
      <c r="L133" s="129"/>
      <c r="M133" s="56"/>
      <c r="N133" s="56"/>
      <c r="O133" s="56"/>
      <c r="P133" s="56"/>
      <c r="Q133" s="56"/>
      <c r="R133" s="56"/>
      <c r="S133" s="56"/>
      <c r="T133" s="56"/>
      <c r="U133" s="56"/>
      <c r="V133" s="56"/>
      <c r="W133" s="56"/>
      <c r="X133" s="56"/>
      <c r="Y133" s="56"/>
      <c r="Z133" s="56"/>
    </row>
    <row r="134" spans="1:26" x14ac:dyDescent="0.25">
      <c r="A134" s="7"/>
      <c r="B134" s="56"/>
      <c r="C134" s="56"/>
      <c r="D134" s="56"/>
      <c r="E134" s="56"/>
      <c r="F134" s="56"/>
      <c r="G134" s="24">
        <f t="shared" ca="1" si="8"/>
        <v>1</v>
      </c>
      <c r="H134" s="56"/>
      <c r="I134" s="56"/>
      <c r="J134" s="129"/>
      <c r="K134" s="129"/>
      <c r="L134" s="129"/>
      <c r="M134" s="56"/>
      <c r="N134" s="56"/>
      <c r="O134" s="56"/>
      <c r="P134" s="56"/>
      <c r="Q134" s="56"/>
      <c r="R134" s="56"/>
      <c r="S134" s="56"/>
      <c r="T134" s="56"/>
      <c r="U134" s="56"/>
      <c r="V134" s="56"/>
      <c r="W134" s="56"/>
      <c r="X134" s="56"/>
      <c r="Y134" s="56"/>
      <c r="Z134" s="56"/>
    </row>
    <row r="135" spans="1:26" x14ac:dyDescent="0.25">
      <c r="A135" s="7"/>
      <c r="B135" s="56"/>
      <c r="C135" s="56"/>
      <c r="D135" s="56"/>
      <c r="E135" s="56"/>
      <c r="F135" s="56"/>
      <c r="G135" s="24">
        <f t="shared" ca="1" si="8"/>
        <v>1</v>
      </c>
      <c r="H135" s="56"/>
      <c r="I135" s="56"/>
      <c r="J135" s="129"/>
      <c r="K135" s="129"/>
      <c r="L135" s="129"/>
      <c r="M135" s="56"/>
      <c r="N135" s="56"/>
      <c r="O135" s="56"/>
      <c r="P135" s="56"/>
      <c r="Q135" s="56"/>
      <c r="R135" s="56"/>
      <c r="S135" s="56"/>
      <c r="T135" s="56"/>
      <c r="U135" s="56"/>
      <c r="V135" s="56"/>
      <c r="W135" s="56"/>
      <c r="X135" s="56"/>
      <c r="Y135" s="56"/>
      <c r="Z135" s="56"/>
    </row>
    <row r="136" spans="1:26" x14ac:dyDescent="0.25">
      <c r="A136" s="9" t="s">
        <v>17</v>
      </c>
      <c r="B136" s="10" t="s">
        <v>18</v>
      </c>
      <c r="C136" s="28" t="s">
        <v>23</v>
      </c>
      <c r="D136" s="56"/>
      <c r="E136" s="56"/>
      <c r="F136" s="56"/>
      <c r="G136" s="24">
        <f t="shared" ca="1" si="8"/>
        <v>1</v>
      </c>
      <c r="H136" s="56"/>
      <c r="I136" s="56"/>
      <c r="J136" s="129"/>
      <c r="K136" s="129"/>
      <c r="L136" s="129"/>
      <c r="M136" s="56"/>
      <c r="N136" s="56"/>
      <c r="O136" s="56"/>
      <c r="P136" s="56"/>
      <c r="Q136" s="56"/>
      <c r="R136" s="56"/>
      <c r="S136" s="56"/>
      <c r="T136" s="56"/>
      <c r="U136" s="56"/>
      <c r="V136" s="56"/>
      <c r="W136" s="56"/>
      <c r="X136" s="56"/>
      <c r="Y136" s="56"/>
      <c r="Z136" s="56"/>
    </row>
    <row r="137" spans="1:26" x14ac:dyDescent="0.25">
      <c r="A137" s="25" t="s">
        <v>24</v>
      </c>
      <c r="B137" s="12" t="str">
        <f>C137</f>
        <v>=R143:W150</v>
      </c>
      <c r="C137" s="15" t="str">
        <f>P139</f>
        <v>=R143:W150</v>
      </c>
      <c r="D137" s="13">
        <f>IF(A137=B137,1,0)</f>
        <v>1</v>
      </c>
      <c r="E137" s="14">
        <f ca="1">IF(E111=0,0,D137)</f>
        <v>1</v>
      </c>
      <c r="F137" s="15" t="s">
        <v>30</v>
      </c>
      <c r="G137" s="26">
        <f t="shared" ca="1" si="8"/>
        <v>1</v>
      </c>
      <c r="H137" s="56"/>
      <c r="I137" s="56"/>
      <c r="J137" s="129"/>
      <c r="K137" s="129"/>
      <c r="L137" s="129"/>
      <c r="M137" s="56"/>
      <c r="N137" s="56"/>
      <c r="O137" s="56"/>
      <c r="P137" s="56"/>
      <c r="Q137" s="56"/>
      <c r="R137" s="56"/>
      <c r="S137" s="56"/>
      <c r="T137" s="56"/>
      <c r="U137" s="56"/>
      <c r="V137" s="56"/>
      <c r="W137" s="56"/>
      <c r="X137" s="56"/>
      <c r="Y137" s="56"/>
      <c r="Z137" s="56"/>
    </row>
    <row r="138" spans="1:26" x14ac:dyDescent="0.25">
      <c r="A138" s="7"/>
      <c r="B138" s="56"/>
      <c r="C138" s="56"/>
      <c r="D138" s="56"/>
      <c r="E138" s="56"/>
      <c r="F138" s="56"/>
      <c r="G138" s="24">
        <f t="shared" ca="1" si="8"/>
        <v>1</v>
      </c>
      <c r="H138" s="56"/>
      <c r="I138" s="56"/>
      <c r="J138" s="129"/>
      <c r="K138" s="129"/>
      <c r="L138" s="129"/>
      <c r="M138" s="56"/>
      <c r="N138" s="56"/>
      <c r="O138" s="56"/>
      <c r="P138" s="56"/>
      <c r="Q138" s="56"/>
      <c r="R138" s="56"/>
      <c r="S138" s="56"/>
      <c r="T138" s="56"/>
      <c r="U138" s="56"/>
      <c r="V138" s="56"/>
      <c r="W138" s="56"/>
      <c r="X138" s="56"/>
      <c r="Y138" s="56"/>
      <c r="Z138" s="56"/>
    </row>
    <row r="139" spans="1:26" x14ac:dyDescent="0.25">
      <c r="A139" s="7"/>
      <c r="B139" s="56"/>
      <c r="C139" s="56"/>
      <c r="D139" s="56"/>
      <c r="E139" s="56"/>
      <c r="F139" s="56"/>
      <c r="G139" s="30">
        <f ca="1">IF(OR(Ques5="",$E$111=0),0,1)</f>
        <v>1</v>
      </c>
      <c r="H139" s="56"/>
      <c r="I139" s="56"/>
      <c r="J139" s="129"/>
      <c r="K139" s="129"/>
      <c r="L139" s="129"/>
      <c r="M139" s="56"/>
      <c r="N139" s="130" t="str">
        <f>IF(Score5=0,"Incorrect:","Correct Answer:")</f>
        <v>Correct Answer:</v>
      </c>
      <c r="O139" s="131"/>
      <c r="P139" s="146" t="str">
        <f>IF(Ques5="","",UPPER(Ques5))</f>
        <v>=R143:W150</v>
      </c>
      <c r="Q139" s="147"/>
      <c r="R139" s="147"/>
      <c r="S139" s="147"/>
      <c r="T139" s="147"/>
      <c r="U139" s="147"/>
      <c r="V139" s="147"/>
      <c r="W139" s="147"/>
      <c r="X139" s="147"/>
      <c r="Y139" s="148"/>
      <c r="Z139" s="56"/>
    </row>
    <row r="140" spans="1:26" x14ac:dyDescent="0.25">
      <c r="A140" s="7"/>
      <c r="B140" s="56"/>
      <c r="C140" s="56"/>
      <c r="D140" s="56"/>
      <c r="E140" s="56"/>
      <c r="F140" s="56"/>
      <c r="G140" s="30">
        <f ca="1">IF(OR(Ques5="",$E$111=0),0,1)</f>
        <v>1</v>
      </c>
      <c r="H140" s="56"/>
      <c r="I140" s="56"/>
      <c r="J140" s="129"/>
      <c r="K140" s="129"/>
      <c r="L140" s="129"/>
      <c r="M140" s="56"/>
      <c r="N140" s="132"/>
      <c r="O140" s="133"/>
      <c r="P140" s="149"/>
      <c r="Q140" s="150"/>
      <c r="R140" s="150"/>
      <c r="S140" s="150"/>
      <c r="T140" s="150"/>
      <c r="U140" s="150"/>
      <c r="V140" s="150"/>
      <c r="W140" s="150"/>
      <c r="X140" s="150"/>
      <c r="Y140" s="151"/>
      <c r="Z140" s="56"/>
    </row>
    <row r="141" spans="1:26" ht="15" x14ac:dyDescent="0.3">
      <c r="A141" s="7"/>
      <c r="B141" s="56"/>
      <c r="C141" s="56"/>
      <c r="D141" s="56"/>
      <c r="E141" s="56"/>
      <c r="F141" s="56"/>
      <c r="G141" s="24">
        <f t="shared" ca="1" si="8"/>
        <v>1</v>
      </c>
      <c r="H141" s="56"/>
      <c r="I141" s="56"/>
      <c r="J141" s="129"/>
      <c r="K141" s="129"/>
      <c r="L141" s="129"/>
      <c r="M141" s="56"/>
      <c r="N141" s="140" t="s">
        <v>25</v>
      </c>
      <c r="O141" s="141"/>
      <c r="P141" s="4"/>
      <c r="Q141" s="5" t="str">
        <f>SUBSTITUTE(ADDRESS(1,COLUMN(),4),"1","")</f>
        <v>Q</v>
      </c>
      <c r="R141" s="5" t="str">
        <f t="shared" ref="R141:Y141" si="9">SUBSTITUTE(ADDRESS(1,COLUMN(),4),"1","")</f>
        <v>R</v>
      </c>
      <c r="S141" s="5" t="str">
        <f t="shared" si="9"/>
        <v>S</v>
      </c>
      <c r="T141" s="5" t="str">
        <f t="shared" si="9"/>
        <v>T</v>
      </c>
      <c r="U141" s="5" t="str">
        <f t="shared" si="9"/>
        <v>U</v>
      </c>
      <c r="V141" s="5" t="str">
        <f t="shared" si="9"/>
        <v>V</v>
      </c>
      <c r="W141" s="5" t="str">
        <f t="shared" si="9"/>
        <v>W</v>
      </c>
      <c r="X141" s="5" t="str">
        <f t="shared" si="9"/>
        <v>X</v>
      </c>
      <c r="Y141" s="5" t="str">
        <f t="shared" si="9"/>
        <v>Y</v>
      </c>
      <c r="Z141" s="56"/>
    </row>
    <row r="142" spans="1:26" ht="15" x14ac:dyDescent="0.3">
      <c r="A142" s="7"/>
      <c r="B142" s="56"/>
      <c r="C142" s="56"/>
      <c r="D142" s="56"/>
      <c r="E142" s="56"/>
      <c r="F142" s="56"/>
      <c r="G142" s="24">
        <f t="shared" ca="1" si="8"/>
        <v>1</v>
      </c>
      <c r="H142" s="56"/>
      <c r="I142" s="56"/>
      <c r="J142" s="129"/>
      <c r="K142" s="129"/>
      <c r="L142" s="129"/>
      <c r="M142" s="56"/>
      <c r="N142" s="142"/>
      <c r="O142" s="143"/>
      <c r="P142" s="5">
        <f>ROW()</f>
        <v>142</v>
      </c>
      <c r="Q142" s="38" t="s">
        <v>190</v>
      </c>
      <c r="R142" s="6"/>
      <c r="S142" s="6"/>
      <c r="T142" s="6"/>
      <c r="U142" s="6"/>
      <c r="V142" s="6"/>
      <c r="W142" s="6"/>
      <c r="X142" s="6"/>
      <c r="Y142" s="6"/>
      <c r="Z142" s="56"/>
    </row>
    <row r="143" spans="1:26" ht="15" x14ac:dyDescent="0.3">
      <c r="A143" s="7"/>
      <c r="B143" s="56"/>
      <c r="C143" s="56"/>
      <c r="D143" s="56"/>
      <c r="E143" s="56"/>
      <c r="F143" s="56"/>
      <c r="G143" s="24">
        <f t="shared" ca="1" si="8"/>
        <v>1</v>
      </c>
      <c r="H143" s="56"/>
      <c r="I143" s="56"/>
      <c r="J143" s="129"/>
      <c r="K143" s="129"/>
      <c r="L143" s="129"/>
      <c r="M143" s="56"/>
      <c r="N143" s="142"/>
      <c r="O143" s="143"/>
      <c r="P143" s="5">
        <f>ROW()</f>
        <v>143</v>
      </c>
      <c r="Q143" s="6"/>
      <c r="R143" s="21"/>
      <c r="S143" s="21"/>
      <c r="T143" s="21"/>
      <c r="U143" s="21"/>
      <c r="V143" s="21"/>
      <c r="W143" s="21"/>
      <c r="X143" s="21"/>
      <c r="Y143" s="21"/>
      <c r="Z143" s="56"/>
    </row>
    <row r="144" spans="1:26" ht="15" x14ac:dyDescent="0.3">
      <c r="A144" s="7"/>
      <c r="B144" s="56"/>
      <c r="C144" s="56"/>
      <c r="D144" s="56"/>
      <c r="E144" s="56"/>
      <c r="F144" s="56"/>
      <c r="G144" s="24">
        <f t="shared" ca="1" si="8"/>
        <v>1</v>
      </c>
      <c r="H144" s="56"/>
      <c r="I144" s="56"/>
      <c r="J144" s="129"/>
      <c r="K144" s="129"/>
      <c r="L144" s="129"/>
      <c r="M144" s="56"/>
      <c r="N144" s="142"/>
      <c r="O144" s="143"/>
      <c r="P144" s="5">
        <f>ROW()</f>
        <v>144</v>
      </c>
      <c r="Q144" s="6"/>
      <c r="R144" s="22"/>
      <c r="S144" s="22"/>
      <c r="T144" s="22"/>
      <c r="U144" s="22"/>
      <c r="V144" s="22"/>
      <c r="W144" s="22"/>
      <c r="X144" s="22"/>
      <c r="Y144" s="22"/>
      <c r="Z144" s="56"/>
    </row>
    <row r="145" spans="1:26" ht="15" x14ac:dyDescent="0.3">
      <c r="A145" s="7"/>
      <c r="B145" s="56"/>
      <c r="C145" s="56"/>
      <c r="D145" s="56"/>
      <c r="E145" s="56"/>
      <c r="F145" s="56"/>
      <c r="G145" s="24">
        <f t="shared" ca="1" si="8"/>
        <v>1</v>
      </c>
      <c r="H145" s="56"/>
      <c r="I145" s="56"/>
      <c r="J145" s="129"/>
      <c r="K145" s="129"/>
      <c r="L145" s="129"/>
      <c r="M145" s="56"/>
      <c r="N145" s="142"/>
      <c r="O145" s="143"/>
      <c r="P145" s="5">
        <f>ROW()</f>
        <v>145</v>
      </c>
      <c r="Q145" s="6"/>
      <c r="R145" s="6"/>
      <c r="S145" s="6"/>
      <c r="T145" s="6"/>
      <c r="U145" s="6"/>
      <c r="V145" s="6"/>
      <c r="W145" s="6"/>
      <c r="X145" s="6"/>
      <c r="Y145" s="6"/>
      <c r="Z145" s="56"/>
    </row>
    <row r="146" spans="1:26" ht="15" x14ac:dyDescent="0.3">
      <c r="A146" s="7"/>
      <c r="B146" s="56"/>
      <c r="C146" s="56"/>
      <c r="D146" s="56"/>
      <c r="E146" s="56"/>
      <c r="F146" s="56"/>
      <c r="G146" s="24">
        <f t="shared" ca="1" si="8"/>
        <v>1</v>
      </c>
      <c r="H146" s="56"/>
      <c r="I146" s="56"/>
      <c r="J146" s="129"/>
      <c r="K146" s="129"/>
      <c r="L146" s="129"/>
      <c r="M146" s="56"/>
      <c r="N146" s="142"/>
      <c r="O146" s="143"/>
      <c r="P146" s="5">
        <f>ROW()</f>
        <v>146</v>
      </c>
      <c r="Q146" s="6"/>
      <c r="R146" s="6"/>
      <c r="S146" s="6"/>
      <c r="T146" s="6"/>
      <c r="U146" s="6"/>
      <c r="V146" s="6"/>
      <c r="W146" s="6"/>
      <c r="X146" s="6"/>
      <c r="Y146" s="6"/>
      <c r="Z146" s="56"/>
    </row>
    <row r="147" spans="1:26" ht="15" x14ac:dyDescent="0.3">
      <c r="A147" s="7"/>
      <c r="B147" s="56"/>
      <c r="C147" s="56"/>
      <c r="D147" s="56"/>
      <c r="E147" s="56"/>
      <c r="F147" s="56"/>
      <c r="G147" s="24">
        <f t="shared" ca="1" si="8"/>
        <v>1</v>
      </c>
      <c r="H147" s="56"/>
      <c r="I147" s="56"/>
      <c r="J147" s="129"/>
      <c r="K147" s="129"/>
      <c r="L147" s="129"/>
      <c r="M147" s="56"/>
      <c r="N147" s="142"/>
      <c r="O147" s="143"/>
      <c r="P147" s="5">
        <f>ROW()</f>
        <v>147</v>
      </c>
      <c r="Q147" s="6"/>
      <c r="R147" s="6"/>
      <c r="S147" s="6"/>
      <c r="T147" s="6"/>
      <c r="U147" s="6"/>
      <c r="V147" s="6"/>
      <c r="W147" s="6"/>
      <c r="X147" s="6"/>
      <c r="Y147" s="6"/>
      <c r="Z147" s="56"/>
    </row>
    <row r="148" spans="1:26" ht="15" x14ac:dyDescent="0.3">
      <c r="A148" s="7"/>
      <c r="B148" s="56"/>
      <c r="C148" s="56"/>
      <c r="D148" s="56"/>
      <c r="E148" s="56"/>
      <c r="F148" s="56"/>
      <c r="G148" s="24">
        <f t="shared" ca="1" si="8"/>
        <v>1</v>
      </c>
      <c r="H148" s="56"/>
      <c r="I148" s="56"/>
      <c r="J148" s="129"/>
      <c r="K148" s="129"/>
      <c r="L148" s="129"/>
      <c r="M148" s="56"/>
      <c r="N148" s="142"/>
      <c r="O148" s="143"/>
      <c r="P148" s="5">
        <f>ROW()</f>
        <v>148</v>
      </c>
      <c r="Q148" s="6"/>
      <c r="R148" s="6"/>
      <c r="S148" s="6"/>
      <c r="T148" s="6"/>
      <c r="U148" s="6"/>
      <c r="V148" s="6"/>
      <c r="W148" s="6"/>
      <c r="X148" s="6"/>
      <c r="Y148" s="6"/>
      <c r="Z148" s="56"/>
    </row>
    <row r="149" spans="1:26" ht="15" x14ac:dyDescent="0.3">
      <c r="A149" s="7"/>
      <c r="B149" s="56"/>
      <c r="C149" s="56"/>
      <c r="D149" s="56"/>
      <c r="E149" s="56"/>
      <c r="F149" s="56"/>
      <c r="G149" s="24">
        <f t="shared" ca="1" si="8"/>
        <v>1</v>
      </c>
      <c r="H149" s="56"/>
      <c r="I149" s="56"/>
      <c r="J149" s="129"/>
      <c r="K149" s="129"/>
      <c r="L149" s="129"/>
      <c r="M149" s="56"/>
      <c r="N149" s="142"/>
      <c r="O149" s="143"/>
      <c r="P149" s="5">
        <f>ROW()</f>
        <v>149</v>
      </c>
      <c r="Q149" s="6"/>
      <c r="R149" s="6"/>
      <c r="S149" s="6"/>
      <c r="T149" s="6"/>
      <c r="U149" s="6"/>
      <c r="V149" s="6"/>
      <c r="W149" s="6"/>
      <c r="X149" s="6"/>
      <c r="Y149" s="6"/>
      <c r="Z149" s="56"/>
    </row>
    <row r="150" spans="1:26" ht="15" x14ac:dyDescent="0.3">
      <c r="A150" s="7"/>
      <c r="B150" s="56"/>
      <c r="C150" s="56"/>
      <c r="D150" s="56"/>
      <c r="E150" s="56"/>
      <c r="F150" s="56"/>
      <c r="G150" s="24">
        <f t="shared" ca="1" si="8"/>
        <v>1</v>
      </c>
      <c r="H150" s="56"/>
      <c r="I150" s="56"/>
      <c r="J150" s="129"/>
      <c r="K150" s="129"/>
      <c r="L150" s="129"/>
      <c r="M150" s="56"/>
      <c r="N150" s="142"/>
      <c r="O150" s="143"/>
      <c r="P150" s="5">
        <f>ROW()</f>
        <v>150</v>
      </c>
      <c r="Q150" s="6"/>
      <c r="R150" s="6"/>
      <c r="S150" s="6"/>
      <c r="T150" s="6"/>
      <c r="U150" s="6"/>
      <c r="V150" s="6"/>
      <c r="W150" s="6"/>
      <c r="X150" s="6"/>
      <c r="Y150" s="6"/>
      <c r="Z150" s="56"/>
    </row>
    <row r="151" spans="1:26" ht="15" x14ac:dyDescent="0.3">
      <c r="A151" s="7"/>
      <c r="B151" s="56"/>
      <c r="C151" s="56"/>
      <c r="D151" s="56"/>
      <c r="E151" s="56"/>
      <c r="F151" s="56"/>
      <c r="G151" s="24">
        <f t="shared" ca="1" si="8"/>
        <v>1</v>
      </c>
      <c r="H151" s="56"/>
      <c r="I151" s="56"/>
      <c r="J151" s="129"/>
      <c r="K151" s="129"/>
      <c r="L151" s="129"/>
      <c r="M151" s="56"/>
      <c r="N151" s="144"/>
      <c r="O151" s="145"/>
      <c r="P151" s="5">
        <f>ROW()</f>
        <v>151</v>
      </c>
      <c r="Q151" s="6"/>
      <c r="R151" s="6"/>
      <c r="S151" s="6"/>
      <c r="T151" s="6"/>
      <c r="U151" s="6"/>
      <c r="V151" s="6"/>
      <c r="W151" s="6"/>
      <c r="X151" s="6"/>
      <c r="Y151" s="6"/>
      <c r="Z151" s="56"/>
    </row>
    <row r="152" spans="1:26" x14ac:dyDescent="0.25">
      <c r="A152" s="7"/>
      <c r="B152" s="56"/>
      <c r="C152" s="56"/>
      <c r="D152" s="56"/>
      <c r="E152" s="56"/>
      <c r="F152" s="56"/>
      <c r="G152" s="24">
        <f ca="1">$E$111</f>
        <v>1</v>
      </c>
      <c r="H152" s="56"/>
      <c r="I152" s="56"/>
      <c r="J152" s="129"/>
      <c r="K152" s="129"/>
      <c r="L152" s="129"/>
      <c r="M152" s="56"/>
      <c r="N152" s="56"/>
      <c r="O152" s="56"/>
      <c r="P152" s="56"/>
      <c r="Q152" s="56"/>
      <c r="R152" s="56"/>
      <c r="S152" s="56"/>
      <c r="T152" s="56"/>
      <c r="U152" s="56"/>
      <c r="V152" s="56"/>
      <c r="W152" s="56"/>
      <c r="X152" s="56"/>
      <c r="Y152" s="56"/>
      <c r="Z152" s="56"/>
    </row>
    <row r="153" spans="1:26" x14ac:dyDescent="0.25">
      <c r="A153" s="7"/>
      <c r="B153" s="56"/>
      <c r="C153" s="56"/>
      <c r="D153" s="56"/>
      <c r="E153" s="56"/>
      <c r="F153" s="56"/>
      <c r="G153" s="16">
        <f ca="1">$E$137</f>
        <v>1</v>
      </c>
      <c r="H153" s="56"/>
      <c r="I153" s="56"/>
      <c r="J153" s="129"/>
      <c r="K153" s="129"/>
      <c r="L153" s="129"/>
      <c r="M153" s="56"/>
      <c r="N153" s="56"/>
      <c r="O153" s="56"/>
      <c r="P153" s="56"/>
      <c r="Q153" s="56"/>
      <c r="R153" s="56"/>
      <c r="S153" s="56"/>
      <c r="T153" s="56"/>
      <c r="U153" s="56"/>
      <c r="V153" s="56"/>
      <c r="W153" s="56"/>
      <c r="X153" s="56"/>
      <c r="Y153" s="56"/>
      <c r="Z153" s="56"/>
    </row>
    <row r="154" spans="1:26" x14ac:dyDescent="0.25">
      <c r="A154" s="7"/>
      <c r="B154" s="56"/>
      <c r="C154" s="56"/>
      <c r="D154" s="56"/>
      <c r="E154" s="56"/>
      <c r="F154" s="56"/>
      <c r="G154" s="16">
        <f t="shared" ref="G154:G177" ca="1" si="10">$E$137</f>
        <v>1</v>
      </c>
      <c r="H154" s="56"/>
      <c r="I154" s="56"/>
      <c r="J154" s="129"/>
      <c r="K154" s="129"/>
      <c r="L154" s="129"/>
      <c r="M154" s="56"/>
      <c r="N154" s="56"/>
      <c r="O154" s="56"/>
      <c r="P154" s="56"/>
      <c r="Q154" s="56"/>
      <c r="R154" s="56"/>
      <c r="S154" s="56"/>
      <c r="T154" s="56"/>
      <c r="U154" s="56"/>
      <c r="V154" s="56"/>
      <c r="W154" s="56"/>
      <c r="X154" s="56"/>
      <c r="Y154" s="56"/>
      <c r="Z154" s="56"/>
    </row>
    <row r="155" spans="1:26" x14ac:dyDescent="0.25">
      <c r="A155" s="7"/>
      <c r="B155" s="56"/>
      <c r="C155" s="56"/>
      <c r="D155" s="56"/>
      <c r="E155" s="56"/>
      <c r="F155" s="56"/>
      <c r="G155" s="16">
        <f t="shared" ca="1" si="10"/>
        <v>1</v>
      </c>
      <c r="H155" s="56"/>
      <c r="I155" s="56"/>
      <c r="J155" s="129"/>
      <c r="K155" s="129"/>
      <c r="L155" s="129"/>
      <c r="M155" s="56"/>
      <c r="N155" s="56"/>
      <c r="O155" s="56"/>
      <c r="P155" s="56"/>
      <c r="Q155" s="56"/>
      <c r="R155" s="56"/>
      <c r="S155" s="56"/>
      <c r="T155" s="56"/>
      <c r="U155" s="56"/>
      <c r="V155" s="56"/>
      <c r="W155" s="56"/>
      <c r="X155" s="56"/>
      <c r="Y155" s="56"/>
      <c r="Z155" s="56"/>
    </row>
    <row r="156" spans="1:26" x14ac:dyDescent="0.25">
      <c r="A156" s="7"/>
      <c r="B156" s="56"/>
      <c r="C156" s="56"/>
      <c r="D156" s="56"/>
      <c r="E156" s="56"/>
      <c r="F156" s="56"/>
      <c r="G156" s="16">
        <f t="shared" ca="1" si="10"/>
        <v>1</v>
      </c>
      <c r="H156" s="56"/>
      <c r="I156" s="56"/>
      <c r="J156" s="129"/>
      <c r="K156" s="129"/>
      <c r="L156" s="129"/>
      <c r="M156" s="56"/>
      <c r="N156" s="56"/>
      <c r="O156" s="56"/>
      <c r="P156" s="56"/>
      <c r="Q156" s="56"/>
      <c r="R156" s="56"/>
      <c r="S156" s="56"/>
      <c r="T156" s="56"/>
      <c r="U156" s="56"/>
      <c r="V156" s="56"/>
      <c r="W156" s="56"/>
      <c r="X156" s="56"/>
      <c r="Y156" s="56"/>
      <c r="Z156" s="56"/>
    </row>
    <row r="157" spans="1:26" x14ac:dyDescent="0.25">
      <c r="A157" s="7"/>
      <c r="B157" s="56"/>
      <c r="C157" s="56"/>
      <c r="D157" s="56"/>
      <c r="E157" s="56"/>
      <c r="F157" s="56"/>
      <c r="G157" s="16">
        <f t="shared" ca="1" si="10"/>
        <v>1</v>
      </c>
      <c r="H157" s="56"/>
      <c r="I157" s="56"/>
      <c r="J157" s="129"/>
      <c r="K157" s="129"/>
      <c r="L157" s="129"/>
      <c r="M157" s="56"/>
      <c r="N157" s="56"/>
      <c r="O157" s="56"/>
      <c r="P157" s="56"/>
      <c r="Q157" s="56"/>
      <c r="R157" s="56"/>
      <c r="S157" s="56"/>
      <c r="T157" s="56"/>
      <c r="U157" s="56"/>
      <c r="V157" s="56"/>
      <c r="W157" s="56"/>
      <c r="X157" s="56"/>
      <c r="Y157" s="56"/>
      <c r="Z157" s="56"/>
    </row>
    <row r="158" spans="1:26" x14ac:dyDescent="0.25">
      <c r="A158" s="7"/>
      <c r="B158" s="56"/>
      <c r="C158" s="56"/>
      <c r="D158" s="56"/>
      <c r="E158" s="56"/>
      <c r="F158" s="56"/>
      <c r="G158" s="16">
        <f t="shared" ca="1" si="10"/>
        <v>1</v>
      </c>
      <c r="H158" s="56"/>
      <c r="I158" s="56"/>
      <c r="J158" s="129"/>
      <c r="K158" s="129"/>
      <c r="L158" s="129"/>
      <c r="M158" s="56"/>
      <c r="N158" s="56"/>
      <c r="O158" s="56"/>
      <c r="P158" s="56"/>
      <c r="Q158" s="56"/>
      <c r="R158" s="56"/>
      <c r="S158" s="56"/>
      <c r="T158" s="56"/>
      <c r="U158" s="56"/>
      <c r="V158" s="56"/>
      <c r="W158" s="56"/>
      <c r="X158" s="56"/>
      <c r="Y158" s="56"/>
      <c r="Z158" s="56"/>
    </row>
    <row r="159" spans="1:26" x14ac:dyDescent="0.25">
      <c r="A159" s="7"/>
      <c r="B159" s="56"/>
      <c r="C159" s="56"/>
      <c r="D159" s="56"/>
      <c r="E159" s="56"/>
      <c r="F159" s="56"/>
      <c r="G159" s="16">
        <f t="shared" ca="1" si="10"/>
        <v>1</v>
      </c>
      <c r="H159" s="56"/>
      <c r="I159" s="56"/>
      <c r="J159" s="129"/>
      <c r="K159" s="129"/>
      <c r="L159" s="129"/>
      <c r="M159" s="56"/>
      <c r="N159" s="56"/>
      <c r="O159" s="56"/>
      <c r="P159" s="56"/>
      <c r="Q159" s="56"/>
      <c r="R159" s="56"/>
      <c r="S159" s="56"/>
      <c r="T159" s="56"/>
      <c r="U159" s="56"/>
      <c r="V159" s="56"/>
      <c r="W159" s="56"/>
      <c r="X159" s="56"/>
      <c r="Y159" s="56"/>
      <c r="Z159" s="56"/>
    </row>
    <row r="160" spans="1:26" x14ac:dyDescent="0.25">
      <c r="A160" s="7"/>
      <c r="B160" s="56"/>
      <c r="C160" s="56"/>
      <c r="D160" s="56"/>
      <c r="E160" s="56"/>
      <c r="F160" s="56"/>
      <c r="G160" s="16">
        <f t="shared" ca="1" si="10"/>
        <v>1</v>
      </c>
      <c r="H160" s="56"/>
      <c r="I160" s="56"/>
      <c r="J160" s="129"/>
      <c r="K160" s="129"/>
      <c r="L160" s="129"/>
      <c r="M160" s="56"/>
      <c r="N160" s="56"/>
      <c r="O160" s="56"/>
      <c r="P160" s="56"/>
      <c r="Q160" s="56"/>
      <c r="R160" s="56"/>
      <c r="S160" s="56"/>
      <c r="T160" s="56"/>
      <c r="U160" s="56"/>
      <c r="V160" s="56"/>
      <c r="W160" s="56"/>
      <c r="X160" s="56"/>
      <c r="Y160" s="56"/>
      <c r="Z160" s="56"/>
    </row>
    <row r="161" spans="1:26" x14ac:dyDescent="0.25">
      <c r="A161" s="9" t="s">
        <v>17</v>
      </c>
      <c r="B161" s="10" t="s">
        <v>18</v>
      </c>
      <c r="C161" s="28" t="s">
        <v>23</v>
      </c>
      <c r="D161" s="56"/>
      <c r="E161" s="56"/>
      <c r="F161" s="56"/>
      <c r="G161" s="16">
        <f t="shared" ca="1" si="10"/>
        <v>1</v>
      </c>
      <c r="H161" s="56"/>
      <c r="I161" s="56"/>
      <c r="J161" s="129"/>
      <c r="K161" s="129"/>
      <c r="L161" s="129"/>
      <c r="M161" s="56"/>
      <c r="N161" s="56"/>
      <c r="O161" s="56"/>
      <c r="P161" s="56"/>
      <c r="Q161" s="56"/>
      <c r="R161" s="56"/>
      <c r="S161" s="56"/>
      <c r="T161" s="56"/>
      <c r="U161" s="56"/>
      <c r="V161" s="56"/>
      <c r="W161" s="56"/>
      <c r="X161" s="56"/>
      <c r="Y161" s="56"/>
      <c r="Z161" s="56"/>
    </row>
    <row r="162" spans="1:26" x14ac:dyDescent="0.25">
      <c r="A162" s="25" t="s">
        <v>16</v>
      </c>
      <c r="B162" s="12" t="str">
        <f ca="1">C162</f>
        <v>="THIS IS TEXT"</v>
      </c>
      <c r="C162" s="15" t="str">
        <f ca="1">IF(A162=P164,A162,"")</f>
        <v>="THIS IS TEXT"</v>
      </c>
      <c r="D162" s="13">
        <f ca="1">IF(A162=B162,1,0)</f>
        <v>1</v>
      </c>
      <c r="E162" s="14">
        <f ca="1">IF(E137=0,0,D162)</f>
        <v>1</v>
      </c>
      <c r="F162" s="15" t="s">
        <v>31</v>
      </c>
      <c r="G162" s="13">
        <f t="shared" ca="1" si="10"/>
        <v>1</v>
      </c>
      <c r="H162" s="56"/>
      <c r="I162" s="56"/>
      <c r="J162" s="129"/>
      <c r="K162" s="129"/>
      <c r="L162" s="129"/>
      <c r="M162" s="56"/>
      <c r="N162" s="56"/>
      <c r="O162" s="56"/>
      <c r="P162" s="56"/>
      <c r="Q162" s="56"/>
      <c r="R162" s="56"/>
      <c r="S162" s="56"/>
      <c r="T162" s="56"/>
      <c r="U162" s="56"/>
      <c r="V162" s="56"/>
      <c r="W162" s="56"/>
      <c r="X162" s="56"/>
      <c r="Y162" s="56"/>
      <c r="Z162" s="56"/>
    </row>
    <row r="163" spans="1:26" x14ac:dyDescent="0.25">
      <c r="A163" s="7"/>
      <c r="B163" s="56"/>
      <c r="C163" s="56"/>
      <c r="D163" s="56"/>
      <c r="E163" s="56"/>
      <c r="F163" s="56"/>
      <c r="G163" s="16">
        <f t="shared" ca="1" si="10"/>
        <v>1</v>
      </c>
      <c r="H163" s="56"/>
      <c r="I163" s="56"/>
      <c r="J163" s="129"/>
      <c r="K163" s="129"/>
      <c r="L163" s="129"/>
      <c r="M163" s="56"/>
      <c r="N163" s="56"/>
      <c r="O163" s="56"/>
      <c r="P163" s="56"/>
      <c r="Q163" s="56"/>
      <c r="R163" s="56"/>
      <c r="S163" s="56"/>
      <c r="T163" s="56"/>
      <c r="U163" s="56"/>
      <c r="V163" s="56"/>
      <c r="W163" s="56"/>
      <c r="X163" s="56"/>
      <c r="Y163" s="56"/>
      <c r="Z163" s="56"/>
    </row>
    <row r="164" spans="1:26" x14ac:dyDescent="0.25">
      <c r="A164" s="7"/>
      <c r="B164" s="56"/>
      <c r="C164" s="56"/>
      <c r="D164" s="56"/>
      <c r="E164" s="56"/>
      <c r="F164" s="56"/>
      <c r="G164" s="30">
        <f ca="1">IF(OR(Ques6="",$E$137=0),0,1)</f>
        <v>1</v>
      </c>
      <c r="H164" s="56"/>
      <c r="I164" s="56"/>
      <c r="J164" s="129"/>
      <c r="K164" s="129"/>
      <c r="L164" s="129"/>
      <c r="M164" s="56"/>
      <c r="N164" s="130" t="str">
        <f ca="1">IF(Score6=0,"Incorrect:","Correct Answer:")</f>
        <v>Correct Answer:</v>
      </c>
      <c r="O164" s="131"/>
      <c r="P164" s="134" t="str">
        <f ca="1">UPPER(IF(ISERROR(IF(Ques6="","",_xlfn.FORMULATEXT(Ques6))),"",IF(Ques6="","",_xlfn.FORMULATEXT(Ques6))))</f>
        <v>="THIS IS TEXT"</v>
      </c>
      <c r="Q164" s="135"/>
      <c r="R164" s="135"/>
      <c r="S164" s="135"/>
      <c r="T164" s="135"/>
      <c r="U164" s="135"/>
      <c r="V164" s="135"/>
      <c r="W164" s="135"/>
      <c r="X164" s="135"/>
      <c r="Y164" s="136"/>
      <c r="Z164" s="56"/>
    </row>
    <row r="165" spans="1:26" x14ac:dyDescent="0.25">
      <c r="A165" s="7"/>
      <c r="B165" s="56"/>
      <c r="C165" s="56"/>
      <c r="D165" s="56"/>
      <c r="E165" s="56"/>
      <c r="F165" s="56"/>
      <c r="G165" s="30">
        <f ca="1">IF(OR(Ques6="",$E$137=0),0,1)</f>
        <v>1</v>
      </c>
      <c r="H165" s="56"/>
      <c r="I165" s="56"/>
      <c r="J165" s="129"/>
      <c r="K165" s="129"/>
      <c r="L165" s="129"/>
      <c r="M165" s="56"/>
      <c r="N165" s="132"/>
      <c r="O165" s="133"/>
      <c r="P165" s="137"/>
      <c r="Q165" s="138"/>
      <c r="R165" s="138"/>
      <c r="S165" s="138"/>
      <c r="T165" s="138"/>
      <c r="U165" s="138"/>
      <c r="V165" s="138"/>
      <c r="W165" s="138"/>
      <c r="X165" s="138"/>
      <c r="Y165" s="139"/>
      <c r="Z165" s="56"/>
    </row>
    <row r="166" spans="1:26" ht="15" x14ac:dyDescent="0.3">
      <c r="A166" s="7"/>
      <c r="B166" s="56"/>
      <c r="C166" s="56"/>
      <c r="D166" s="56"/>
      <c r="E166" s="56"/>
      <c r="F166" s="56"/>
      <c r="G166" s="16">
        <f t="shared" ca="1" si="10"/>
        <v>1</v>
      </c>
      <c r="H166" s="56"/>
      <c r="I166" s="56"/>
      <c r="J166" s="129"/>
      <c r="K166" s="129"/>
      <c r="L166" s="129"/>
      <c r="M166" s="56"/>
      <c r="N166" s="140" t="s">
        <v>25</v>
      </c>
      <c r="O166" s="141"/>
      <c r="P166" s="4"/>
      <c r="Q166" s="5" t="str">
        <f>SUBSTITUTE(ADDRESS(1,COLUMN(),4),"1","")</f>
        <v>Q</v>
      </c>
      <c r="R166" s="5" t="str">
        <f t="shared" ref="R166:Y166" si="11">SUBSTITUTE(ADDRESS(1,COLUMN(),4),"1","")</f>
        <v>R</v>
      </c>
      <c r="S166" s="5" t="str">
        <f t="shared" si="11"/>
        <v>S</v>
      </c>
      <c r="T166" s="5" t="str">
        <f t="shared" si="11"/>
        <v>T</v>
      </c>
      <c r="U166" s="5" t="str">
        <f t="shared" si="11"/>
        <v>U</v>
      </c>
      <c r="V166" s="5" t="str">
        <f t="shared" si="11"/>
        <v>V</v>
      </c>
      <c r="W166" s="5" t="str">
        <f t="shared" si="11"/>
        <v>W</v>
      </c>
      <c r="X166" s="5" t="str">
        <f t="shared" si="11"/>
        <v>X</v>
      </c>
      <c r="Y166" s="5" t="str">
        <f t="shared" si="11"/>
        <v>Y</v>
      </c>
      <c r="Z166" s="56"/>
    </row>
    <row r="167" spans="1:26" ht="15" x14ac:dyDescent="0.3">
      <c r="A167" s="7"/>
      <c r="B167" s="56"/>
      <c r="C167" s="56"/>
      <c r="D167" s="56"/>
      <c r="E167" s="56"/>
      <c r="F167" s="56"/>
      <c r="G167" s="16">
        <f t="shared" ca="1" si="10"/>
        <v>1</v>
      </c>
      <c r="H167" s="56"/>
      <c r="I167" s="56"/>
      <c r="J167" s="129"/>
      <c r="K167" s="129"/>
      <c r="L167" s="129"/>
      <c r="M167" s="56"/>
      <c r="N167" s="142"/>
      <c r="O167" s="143"/>
      <c r="P167" s="5">
        <f>ROW()</f>
        <v>167</v>
      </c>
      <c r="Q167" s="6"/>
      <c r="R167" s="6"/>
      <c r="S167" s="6"/>
      <c r="T167" s="6"/>
      <c r="U167" s="6"/>
      <c r="V167" s="6"/>
      <c r="W167" s="6"/>
      <c r="X167" s="6"/>
      <c r="Y167" s="6"/>
      <c r="Z167" s="56"/>
    </row>
    <row r="168" spans="1:26" ht="15" x14ac:dyDescent="0.3">
      <c r="A168" s="7"/>
      <c r="B168" s="56"/>
      <c r="C168" s="56"/>
      <c r="D168" s="56"/>
      <c r="E168" s="56"/>
      <c r="F168" s="56"/>
      <c r="G168" s="16">
        <f t="shared" ca="1" si="10"/>
        <v>1</v>
      </c>
      <c r="H168" s="56"/>
      <c r="I168" s="56"/>
      <c r="J168" s="129"/>
      <c r="K168" s="129"/>
      <c r="L168" s="129"/>
      <c r="M168" s="56"/>
      <c r="N168" s="142"/>
      <c r="O168" s="143"/>
      <c r="P168" s="5">
        <f>ROW()</f>
        <v>168</v>
      </c>
      <c r="Q168" s="6"/>
      <c r="R168" s="21"/>
      <c r="S168" s="21"/>
      <c r="T168" s="21"/>
      <c r="U168" s="21"/>
      <c r="V168" s="21"/>
      <c r="W168" s="21"/>
      <c r="X168" s="21"/>
      <c r="Y168" s="21"/>
      <c r="Z168" s="56"/>
    </row>
    <row r="169" spans="1:26" ht="15" x14ac:dyDescent="0.3">
      <c r="A169" s="7"/>
      <c r="B169" s="56"/>
      <c r="C169" s="56"/>
      <c r="D169" s="56"/>
      <c r="E169" s="56"/>
      <c r="F169" s="56"/>
      <c r="G169" s="16">
        <f t="shared" ca="1" si="10"/>
        <v>1</v>
      </c>
      <c r="H169" s="56"/>
      <c r="I169" s="56"/>
      <c r="J169" s="129"/>
      <c r="K169" s="129"/>
      <c r="L169" s="129"/>
      <c r="M169" s="56"/>
      <c r="N169" s="142"/>
      <c r="O169" s="143"/>
      <c r="P169" s="5">
        <f>ROW()</f>
        <v>169</v>
      </c>
      <c r="Q169" s="6"/>
      <c r="R169" s="22"/>
      <c r="S169" s="22"/>
      <c r="T169" s="22"/>
      <c r="U169" s="22"/>
      <c r="V169" s="22"/>
      <c r="W169" s="22"/>
      <c r="X169" s="22"/>
      <c r="Y169" s="22"/>
      <c r="Z169" s="56"/>
    </row>
    <row r="170" spans="1:26" ht="15" x14ac:dyDescent="0.3">
      <c r="A170" s="7"/>
      <c r="B170" s="56"/>
      <c r="C170" s="56"/>
      <c r="D170" s="56"/>
      <c r="E170" s="56"/>
      <c r="F170" s="56"/>
      <c r="G170" s="16">
        <f t="shared" ca="1" si="10"/>
        <v>1</v>
      </c>
      <c r="H170" s="56"/>
      <c r="I170" s="56"/>
      <c r="J170" s="129"/>
      <c r="K170" s="129"/>
      <c r="L170" s="129"/>
      <c r="M170" s="56"/>
      <c r="N170" s="142"/>
      <c r="O170" s="143"/>
      <c r="P170" s="5">
        <f>ROW()</f>
        <v>170</v>
      </c>
      <c r="Q170" s="6"/>
      <c r="R170" s="6"/>
      <c r="S170" s="6"/>
      <c r="T170" s="6"/>
      <c r="U170" s="6"/>
      <c r="V170" s="6"/>
      <c r="W170" s="6"/>
      <c r="X170" s="6"/>
      <c r="Y170" s="6"/>
      <c r="Z170" s="56"/>
    </row>
    <row r="171" spans="1:26" ht="15" x14ac:dyDescent="0.3">
      <c r="A171" s="7"/>
      <c r="B171" s="56"/>
      <c r="C171" s="56"/>
      <c r="D171" s="56"/>
      <c r="E171" s="56"/>
      <c r="F171" s="56"/>
      <c r="G171" s="16">
        <f t="shared" ca="1" si="10"/>
        <v>1</v>
      </c>
      <c r="H171" s="56"/>
      <c r="I171" s="56"/>
      <c r="J171" s="129"/>
      <c r="K171" s="129"/>
      <c r="L171" s="129"/>
      <c r="M171" s="56"/>
      <c r="N171" s="142"/>
      <c r="O171" s="143"/>
      <c r="P171" s="5">
        <f>ROW()</f>
        <v>171</v>
      </c>
      <c r="Q171" s="6"/>
      <c r="R171" s="6"/>
      <c r="S171" s="6"/>
      <c r="T171" s="6"/>
      <c r="U171" s="6"/>
      <c r="V171" s="6"/>
      <c r="W171" s="6"/>
      <c r="X171" s="6"/>
      <c r="Y171" s="6"/>
      <c r="Z171" s="56"/>
    </row>
    <row r="172" spans="1:26" ht="15" x14ac:dyDescent="0.3">
      <c r="A172" s="7"/>
      <c r="B172" s="56"/>
      <c r="C172" s="56"/>
      <c r="D172" s="56"/>
      <c r="E172" s="56"/>
      <c r="F172" s="56"/>
      <c r="G172" s="16">
        <f t="shared" ca="1" si="10"/>
        <v>1</v>
      </c>
      <c r="H172" s="56"/>
      <c r="I172" s="56"/>
      <c r="J172" s="129"/>
      <c r="K172" s="129"/>
      <c r="L172" s="129"/>
      <c r="M172" s="56"/>
      <c r="N172" s="142"/>
      <c r="O172" s="143"/>
      <c r="P172" s="5">
        <f>ROW()</f>
        <v>172</v>
      </c>
      <c r="Q172" s="6"/>
      <c r="R172" s="6"/>
      <c r="S172" s="39" t="str">
        <f>"THIS IS TEXT"</f>
        <v>THIS IS TEXT</v>
      </c>
      <c r="T172" s="6"/>
      <c r="U172" s="6"/>
      <c r="V172" s="6"/>
      <c r="W172" s="6"/>
      <c r="X172" s="6"/>
      <c r="Y172" s="6"/>
      <c r="Z172" s="56"/>
    </row>
    <row r="173" spans="1:26" ht="15" x14ac:dyDescent="0.3">
      <c r="A173" s="7"/>
      <c r="B173" s="56"/>
      <c r="C173" s="56"/>
      <c r="D173" s="56"/>
      <c r="E173" s="56"/>
      <c r="F173" s="56"/>
      <c r="G173" s="16">
        <f t="shared" ca="1" si="10"/>
        <v>1</v>
      </c>
      <c r="H173" s="56"/>
      <c r="I173" s="56"/>
      <c r="J173" s="129"/>
      <c r="K173" s="129"/>
      <c r="L173" s="129"/>
      <c r="M173" s="56"/>
      <c r="N173" s="142"/>
      <c r="O173" s="143"/>
      <c r="P173" s="5">
        <f>ROW()</f>
        <v>173</v>
      </c>
      <c r="Q173" s="6"/>
      <c r="R173" s="6"/>
      <c r="S173" s="6"/>
      <c r="T173" s="6"/>
      <c r="U173" s="6"/>
      <c r="V173" s="6"/>
      <c r="W173" s="6"/>
      <c r="X173" s="6"/>
      <c r="Y173" s="6"/>
      <c r="Z173" s="56"/>
    </row>
    <row r="174" spans="1:26" ht="15" x14ac:dyDescent="0.3">
      <c r="A174" s="7"/>
      <c r="B174" s="56"/>
      <c r="C174" s="56"/>
      <c r="D174" s="56"/>
      <c r="E174" s="56"/>
      <c r="F174" s="56"/>
      <c r="G174" s="16">
        <f t="shared" ca="1" si="10"/>
        <v>1</v>
      </c>
      <c r="H174" s="56"/>
      <c r="I174" s="56"/>
      <c r="J174" s="129"/>
      <c r="K174" s="129"/>
      <c r="L174" s="129"/>
      <c r="M174" s="56"/>
      <c r="N174" s="142"/>
      <c r="O174" s="143"/>
      <c r="P174" s="5">
        <f>ROW()</f>
        <v>174</v>
      </c>
      <c r="Q174" s="6"/>
      <c r="R174" s="6"/>
      <c r="S174" s="6"/>
      <c r="T174" s="6"/>
      <c r="U174" s="6"/>
      <c r="V174" s="6"/>
      <c r="W174" s="6"/>
      <c r="X174" s="6"/>
      <c r="Y174" s="6"/>
      <c r="Z174" s="56"/>
    </row>
    <row r="175" spans="1:26" ht="15" x14ac:dyDescent="0.3">
      <c r="A175" s="7"/>
      <c r="B175" s="56"/>
      <c r="C175" s="56"/>
      <c r="D175" s="56"/>
      <c r="E175" s="56"/>
      <c r="F175" s="56"/>
      <c r="G175" s="16">
        <f t="shared" ca="1" si="10"/>
        <v>1</v>
      </c>
      <c r="H175" s="56"/>
      <c r="I175" s="56"/>
      <c r="J175" s="129"/>
      <c r="K175" s="129"/>
      <c r="L175" s="129"/>
      <c r="M175" s="56"/>
      <c r="N175" s="142"/>
      <c r="O175" s="143"/>
      <c r="P175" s="5">
        <f>ROW()</f>
        <v>175</v>
      </c>
      <c r="Q175" s="6"/>
      <c r="R175" s="6"/>
      <c r="S175" s="6"/>
      <c r="T175" s="6"/>
      <c r="U175" s="6"/>
      <c r="V175" s="6"/>
      <c r="W175" s="6"/>
      <c r="X175" s="6"/>
      <c r="Y175" s="6"/>
      <c r="Z175" s="56"/>
    </row>
    <row r="176" spans="1:26" ht="15" x14ac:dyDescent="0.3">
      <c r="A176" s="7"/>
      <c r="B176" s="56"/>
      <c r="C176" s="56"/>
      <c r="D176" s="56"/>
      <c r="E176" s="56"/>
      <c r="F176" s="56"/>
      <c r="G176" s="16">
        <f t="shared" ca="1" si="10"/>
        <v>1</v>
      </c>
      <c r="H176" s="56"/>
      <c r="I176" s="56"/>
      <c r="J176" s="129"/>
      <c r="K176" s="129"/>
      <c r="L176" s="129"/>
      <c r="M176" s="56"/>
      <c r="N176" s="144"/>
      <c r="O176" s="145"/>
      <c r="P176" s="5">
        <f>ROW()</f>
        <v>176</v>
      </c>
      <c r="Q176" s="6"/>
      <c r="R176" s="6"/>
      <c r="S176" s="6"/>
      <c r="T176" s="6"/>
      <c r="U176" s="6"/>
      <c r="V176" s="6"/>
      <c r="W176" s="6"/>
      <c r="X176" s="6"/>
      <c r="Y176" s="6"/>
      <c r="Z176" s="56"/>
    </row>
    <row r="177" spans="1:26" x14ac:dyDescent="0.25">
      <c r="A177" s="7"/>
      <c r="B177" s="56"/>
      <c r="C177" s="56"/>
      <c r="D177" s="56"/>
      <c r="E177" s="56"/>
      <c r="F177" s="56"/>
      <c r="G177" s="16">
        <f t="shared" ca="1" si="10"/>
        <v>1</v>
      </c>
      <c r="H177" s="56"/>
      <c r="I177" s="56"/>
      <c r="J177" s="129"/>
      <c r="K177" s="129"/>
      <c r="L177" s="129"/>
      <c r="M177" s="56"/>
      <c r="N177" s="56"/>
      <c r="O177" s="56"/>
      <c r="P177" s="56"/>
      <c r="Q177" s="56"/>
      <c r="R177" s="56"/>
      <c r="S177" s="56"/>
      <c r="T177" s="56"/>
      <c r="U177" s="56"/>
      <c r="V177" s="56"/>
      <c r="W177" s="56"/>
      <c r="X177" s="56"/>
      <c r="Y177" s="56"/>
      <c r="Z177" s="56"/>
    </row>
    <row r="178" spans="1:26" x14ac:dyDescent="0.25">
      <c r="A178" s="7"/>
      <c r="B178" s="56"/>
      <c r="C178" s="56"/>
      <c r="D178" s="56"/>
      <c r="E178" s="56"/>
      <c r="F178" s="56"/>
      <c r="G178" s="24">
        <f ca="1">$E$162</f>
        <v>1</v>
      </c>
      <c r="H178" s="56"/>
      <c r="I178" s="56"/>
      <c r="J178" s="129"/>
      <c r="K178" s="129"/>
      <c r="L178" s="129"/>
      <c r="M178" s="56"/>
      <c r="N178" s="56"/>
      <c r="O178" s="56"/>
      <c r="P178" s="56"/>
      <c r="Q178" s="56"/>
      <c r="R178" s="56"/>
      <c r="S178" s="56"/>
      <c r="T178" s="56"/>
      <c r="U178" s="56"/>
      <c r="V178" s="56"/>
      <c r="W178" s="56"/>
      <c r="X178" s="56"/>
      <c r="Y178" s="56"/>
      <c r="Z178" s="56"/>
    </row>
    <row r="179" spans="1:26" x14ac:dyDescent="0.25">
      <c r="A179" s="7"/>
      <c r="B179" s="56"/>
      <c r="C179" s="56"/>
      <c r="D179" s="56"/>
      <c r="E179" s="56"/>
      <c r="F179" s="56"/>
      <c r="G179" s="24">
        <f t="shared" ref="G179:G206" ca="1" si="12">$E$162</f>
        <v>1</v>
      </c>
      <c r="H179" s="56"/>
      <c r="I179" s="56"/>
      <c r="J179" s="129"/>
      <c r="K179" s="129"/>
      <c r="L179" s="129"/>
      <c r="M179" s="56"/>
      <c r="N179" s="56"/>
      <c r="O179" s="56"/>
      <c r="P179" s="56"/>
      <c r="Q179" s="56"/>
      <c r="R179" s="56"/>
      <c r="S179" s="56"/>
      <c r="T179" s="56"/>
      <c r="U179" s="56"/>
      <c r="V179" s="56"/>
      <c r="W179" s="56"/>
      <c r="X179" s="56"/>
      <c r="Y179" s="56"/>
      <c r="Z179" s="56"/>
    </row>
    <row r="180" spans="1:26" x14ac:dyDescent="0.25">
      <c r="A180" s="7"/>
      <c r="B180" s="56"/>
      <c r="C180" s="56"/>
      <c r="D180" s="56"/>
      <c r="E180" s="56"/>
      <c r="F180" s="56"/>
      <c r="G180" s="24">
        <f t="shared" ca="1" si="12"/>
        <v>1</v>
      </c>
      <c r="H180" s="56"/>
      <c r="I180" s="56"/>
      <c r="J180" s="129"/>
      <c r="K180" s="129"/>
      <c r="L180" s="129"/>
      <c r="M180" s="56"/>
      <c r="N180" s="56"/>
      <c r="O180" s="56"/>
      <c r="P180" s="56"/>
      <c r="Q180" s="56"/>
      <c r="R180" s="56"/>
      <c r="S180" s="56"/>
      <c r="T180" s="56"/>
      <c r="U180" s="56"/>
      <c r="V180" s="56"/>
      <c r="W180" s="56"/>
      <c r="X180" s="56"/>
      <c r="Y180" s="56"/>
      <c r="Z180" s="56"/>
    </row>
    <row r="181" spans="1:26" x14ac:dyDescent="0.25">
      <c r="A181" s="7"/>
      <c r="B181" s="56"/>
      <c r="C181" s="56"/>
      <c r="D181" s="56"/>
      <c r="E181" s="56"/>
      <c r="F181" s="56"/>
      <c r="G181" s="24">
        <f t="shared" ca="1" si="12"/>
        <v>1</v>
      </c>
      <c r="H181" s="56"/>
      <c r="I181" s="56"/>
      <c r="J181" s="129"/>
      <c r="K181" s="129"/>
      <c r="L181" s="129"/>
      <c r="M181" s="56"/>
      <c r="N181" s="56"/>
      <c r="O181" s="56"/>
      <c r="P181" s="56"/>
      <c r="Q181" s="56"/>
      <c r="R181" s="56"/>
      <c r="S181" s="56"/>
      <c r="T181" s="56"/>
      <c r="U181" s="56"/>
      <c r="V181" s="56"/>
      <c r="W181" s="56"/>
      <c r="X181" s="56"/>
      <c r="Y181" s="56"/>
      <c r="Z181" s="56"/>
    </row>
    <row r="182" spans="1:26" x14ac:dyDescent="0.25">
      <c r="A182" s="7"/>
      <c r="B182" s="56"/>
      <c r="C182" s="56"/>
      <c r="D182" s="56"/>
      <c r="E182" s="56"/>
      <c r="F182" s="56"/>
      <c r="G182" s="24">
        <f t="shared" ca="1" si="12"/>
        <v>1</v>
      </c>
      <c r="H182" s="56"/>
      <c r="I182" s="56"/>
      <c r="J182" s="129"/>
      <c r="K182" s="129"/>
      <c r="L182" s="129"/>
      <c r="M182" s="56"/>
      <c r="N182" s="56"/>
      <c r="O182" s="56"/>
      <c r="P182" s="56"/>
      <c r="Q182" s="56"/>
      <c r="R182" s="56"/>
      <c r="S182" s="56"/>
      <c r="T182" s="56"/>
      <c r="U182" s="56"/>
      <c r="V182" s="56"/>
      <c r="W182" s="56"/>
      <c r="X182" s="56"/>
      <c r="Y182" s="56"/>
      <c r="Z182" s="56"/>
    </row>
    <row r="183" spans="1:26" x14ac:dyDescent="0.25">
      <c r="A183" s="7"/>
      <c r="B183" s="56"/>
      <c r="C183" s="56"/>
      <c r="D183" s="56"/>
      <c r="E183" s="56"/>
      <c r="F183" s="56"/>
      <c r="G183" s="24">
        <f t="shared" ca="1" si="12"/>
        <v>1</v>
      </c>
      <c r="H183" s="56"/>
      <c r="I183" s="56"/>
      <c r="J183" s="129"/>
      <c r="K183" s="129"/>
      <c r="L183" s="129"/>
      <c r="M183" s="56"/>
      <c r="N183" s="56"/>
      <c r="O183" s="56"/>
      <c r="P183" s="56"/>
      <c r="Q183" s="56"/>
      <c r="R183" s="56"/>
      <c r="S183" s="56"/>
      <c r="T183" s="56"/>
      <c r="U183" s="56"/>
      <c r="V183" s="56"/>
      <c r="W183" s="56"/>
      <c r="X183" s="56"/>
      <c r="Y183" s="56"/>
      <c r="Z183" s="56"/>
    </row>
    <row r="184" spans="1:26" x14ac:dyDescent="0.25">
      <c r="A184" s="7"/>
      <c r="B184" s="56"/>
      <c r="C184" s="56"/>
      <c r="D184" s="56"/>
      <c r="E184" s="56"/>
      <c r="F184" s="56"/>
      <c r="G184" s="24">
        <f t="shared" ca="1" si="12"/>
        <v>1</v>
      </c>
      <c r="H184" s="56"/>
      <c r="I184" s="56"/>
      <c r="J184" s="129"/>
      <c r="K184" s="129"/>
      <c r="L184" s="129"/>
      <c r="M184" s="56"/>
      <c r="N184" s="56"/>
      <c r="O184" s="56"/>
      <c r="P184" s="56"/>
      <c r="Q184" s="56"/>
      <c r="R184" s="56"/>
      <c r="S184" s="56"/>
      <c r="T184" s="56"/>
      <c r="U184" s="56"/>
      <c r="V184" s="56"/>
      <c r="W184" s="56"/>
      <c r="X184" s="56"/>
      <c r="Y184" s="56"/>
      <c r="Z184" s="56"/>
    </row>
    <row r="185" spans="1:26" x14ac:dyDescent="0.25">
      <c r="A185" s="7"/>
      <c r="B185" s="56"/>
      <c r="C185" s="56"/>
      <c r="D185" s="56"/>
      <c r="E185" s="56"/>
      <c r="F185" s="56"/>
      <c r="G185" s="24">
        <f t="shared" ca="1" si="12"/>
        <v>1</v>
      </c>
      <c r="H185" s="56"/>
      <c r="I185" s="56"/>
      <c r="J185" s="129"/>
      <c r="K185" s="129"/>
      <c r="L185" s="129"/>
      <c r="M185" s="56"/>
      <c r="N185" s="56"/>
      <c r="O185" s="56"/>
      <c r="P185" s="56"/>
      <c r="Q185" s="56"/>
      <c r="R185" s="56"/>
      <c r="S185" s="56"/>
      <c r="T185" s="56"/>
      <c r="U185" s="56"/>
      <c r="V185" s="56"/>
      <c r="W185" s="56"/>
      <c r="X185" s="56"/>
      <c r="Y185" s="56"/>
      <c r="Z185" s="56"/>
    </row>
    <row r="186" spans="1:26" x14ac:dyDescent="0.25">
      <c r="A186" s="7"/>
      <c r="B186" s="56"/>
      <c r="C186" s="56"/>
      <c r="D186" s="56"/>
      <c r="E186" s="56"/>
      <c r="F186" s="56"/>
      <c r="G186" s="24">
        <f t="shared" ca="1" si="12"/>
        <v>1</v>
      </c>
      <c r="H186" s="56"/>
      <c r="I186" s="56"/>
      <c r="J186" s="129"/>
      <c r="K186" s="129"/>
      <c r="L186" s="129"/>
      <c r="M186" s="56"/>
      <c r="N186" s="56"/>
      <c r="O186" s="56"/>
      <c r="P186" s="56"/>
      <c r="Q186" s="56"/>
      <c r="R186" s="56"/>
      <c r="S186" s="56"/>
      <c r="T186" s="56"/>
      <c r="U186" s="56"/>
      <c r="V186" s="56"/>
      <c r="W186" s="56"/>
      <c r="X186" s="56"/>
      <c r="Y186" s="56"/>
      <c r="Z186" s="56"/>
    </row>
    <row r="187" spans="1:26" x14ac:dyDescent="0.25">
      <c r="A187" s="7"/>
      <c r="B187" s="56"/>
      <c r="C187" s="56"/>
      <c r="D187" s="56"/>
      <c r="E187" s="56"/>
      <c r="F187" s="56"/>
      <c r="G187" s="24">
        <f t="shared" ca="1" si="12"/>
        <v>1</v>
      </c>
      <c r="H187" s="56"/>
      <c r="I187" s="56"/>
      <c r="J187" s="129"/>
      <c r="K187" s="129"/>
      <c r="L187" s="129"/>
      <c r="M187" s="56"/>
      <c r="N187" s="56"/>
      <c r="O187" s="56"/>
      <c r="P187" s="56"/>
      <c r="Q187" s="56"/>
      <c r="R187" s="56"/>
      <c r="S187" s="56"/>
      <c r="T187" s="56"/>
      <c r="U187" s="56"/>
      <c r="V187" s="56"/>
      <c r="W187" s="56"/>
      <c r="X187" s="56"/>
      <c r="Y187" s="56"/>
      <c r="Z187" s="56"/>
    </row>
    <row r="188" spans="1:26" x14ac:dyDescent="0.25">
      <c r="A188" s="7"/>
      <c r="B188" s="56"/>
      <c r="C188" s="56"/>
      <c r="D188" s="56"/>
      <c r="E188" s="56"/>
      <c r="F188" s="56"/>
      <c r="G188" s="24">
        <f t="shared" ca="1" si="12"/>
        <v>1</v>
      </c>
      <c r="H188" s="56"/>
      <c r="I188" s="56"/>
      <c r="J188" s="129"/>
      <c r="K188" s="129"/>
      <c r="L188" s="129"/>
      <c r="M188" s="56"/>
      <c r="N188" s="56"/>
      <c r="O188" s="56"/>
      <c r="P188" s="56"/>
      <c r="Q188" s="56"/>
      <c r="R188" s="56"/>
      <c r="S188" s="56"/>
      <c r="T188" s="56"/>
      <c r="U188" s="56"/>
      <c r="V188" s="56"/>
      <c r="W188" s="56"/>
      <c r="X188" s="56"/>
      <c r="Y188" s="56"/>
      <c r="Z188" s="56"/>
    </row>
    <row r="189" spans="1:26" x14ac:dyDescent="0.25">
      <c r="A189" s="7"/>
      <c r="B189" s="56"/>
      <c r="C189" s="56"/>
      <c r="D189" s="56"/>
      <c r="E189" s="56"/>
      <c r="F189" s="56"/>
      <c r="G189" s="24">
        <f t="shared" ca="1" si="12"/>
        <v>1</v>
      </c>
      <c r="H189" s="56"/>
      <c r="I189" s="56"/>
      <c r="J189" s="129"/>
      <c r="K189" s="129"/>
      <c r="L189" s="129"/>
      <c r="M189" s="56"/>
      <c r="N189" s="56"/>
      <c r="O189" s="56"/>
      <c r="P189" s="56"/>
      <c r="Q189" s="56"/>
      <c r="R189" s="56"/>
      <c r="S189" s="56"/>
      <c r="T189" s="56"/>
      <c r="U189" s="56"/>
      <c r="V189" s="56"/>
      <c r="W189" s="56"/>
      <c r="X189" s="56"/>
      <c r="Y189" s="56"/>
      <c r="Z189" s="56"/>
    </row>
    <row r="190" spans="1:26" x14ac:dyDescent="0.25">
      <c r="A190" s="7"/>
      <c r="B190" s="56"/>
      <c r="C190" s="56"/>
      <c r="D190" s="56"/>
      <c r="E190" s="56"/>
      <c r="F190" s="56"/>
      <c r="G190" s="24">
        <f t="shared" ca="1" si="12"/>
        <v>1</v>
      </c>
      <c r="H190" s="56"/>
      <c r="I190" s="56"/>
      <c r="J190" s="129"/>
      <c r="K190" s="129"/>
      <c r="L190" s="129"/>
      <c r="M190" s="56"/>
      <c r="N190" s="56"/>
      <c r="O190" s="56"/>
      <c r="P190" s="56"/>
      <c r="Q190" s="56"/>
      <c r="R190" s="56"/>
      <c r="S190" s="56"/>
      <c r="T190" s="56"/>
      <c r="U190" s="56"/>
      <c r="V190" s="56"/>
      <c r="W190" s="56"/>
      <c r="X190" s="56"/>
      <c r="Y190" s="56"/>
      <c r="Z190" s="56"/>
    </row>
    <row r="191" spans="1:26" x14ac:dyDescent="0.25">
      <c r="A191" s="9" t="s">
        <v>17</v>
      </c>
      <c r="B191" s="10" t="s">
        <v>18</v>
      </c>
      <c r="C191" s="28" t="s">
        <v>23</v>
      </c>
      <c r="D191" s="56"/>
      <c r="E191" s="56"/>
      <c r="F191" s="56"/>
      <c r="G191" s="24">
        <f t="shared" ca="1" si="12"/>
        <v>1</v>
      </c>
      <c r="H191" s="56"/>
      <c r="I191" s="56"/>
      <c r="J191" s="129"/>
      <c r="K191" s="129"/>
      <c r="L191" s="129"/>
      <c r="M191" s="56"/>
      <c r="N191" s="56"/>
      <c r="O191" s="56"/>
      <c r="P191" s="56"/>
      <c r="Q191" s="56"/>
      <c r="R191" s="56"/>
      <c r="S191" s="56"/>
      <c r="T191" s="56"/>
      <c r="U191" s="56"/>
      <c r="V191" s="56"/>
      <c r="W191" s="56"/>
      <c r="X191" s="56"/>
      <c r="Y191" s="56"/>
      <c r="Z191" s="56"/>
    </row>
    <row r="192" spans="1:26" x14ac:dyDescent="0.25">
      <c r="A192" s="25" t="s">
        <v>20</v>
      </c>
      <c r="B192" s="12" t="str">
        <f ca="1">C192</f>
        <v>=TESTRANGE</v>
      </c>
      <c r="C192" s="15" t="str">
        <f ca="1">IF(A192=P194,P194,"")</f>
        <v>=TESTRANGE</v>
      </c>
      <c r="D192" s="13">
        <f ca="1">IF(A192=B192,1,0)</f>
        <v>1</v>
      </c>
      <c r="E192" s="14">
        <f ca="1">IF(E162=0,0,D192)</f>
        <v>1</v>
      </c>
      <c r="F192" s="15" t="s">
        <v>32</v>
      </c>
      <c r="G192" s="24">
        <f t="shared" ca="1" si="12"/>
        <v>1</v>
      </c>
      <c r="H192" s="56"/>
      <c r="I192" s="56"/>
      <c r="J192" s="129"/>
      <c r="K192" s="129"/>
      <c r="L192" s="129"/>
      <c r="M192" s="56"/>
      <c r="N192" s="56"/>
      <c r="O192" s="56"/>
      <c r="P192" s="56"/>
      <c r="Q192" s="56"/>
      <c r="R192" s="56"/>
      <c r="S192" s="56"/>
      <c r="T192" s="56"/>
      <c r="U192" s="56"/>
      <c r="V192" s="56"/>
      <c r="W192" s="56"/>
      <c r="X192" s="56"/>
      <c r="Y192" s="56"/>
      <c r="Z192" s="56"/>
    </row>
    <row r="193" spans="1:26" x14ac:dyDescent="0.25">
      <c r="A193" s="7"/>
      <c r="B193" s="56"/>
      <c r="C193" s="56"/>
      <c r="D193" s="56"/>
      <c r="E193" s="56"/>
      <c r="F193" s="56"/>
      <c r="G193" s="24">
        <f t="shared" ca="1" si="12"/>
        <v>1</v>
      </c>
      <c r="H193" s="56"/>
      <c r="I193" s="56"/>
      <c r="J193" s="129"/>
      <c r="K193" s="129"/>
      <c r="L193" s="129"/>
      <c r="M193" s="56"/>
      <c r="N193" s="56"/>
      <c r="O193" s="56"/>
      <c r="P193" s="56"/>
      <c r="Q193" s="56"/>
      <c r="R193" s="56"/>
      <c r="S193" s="56"/>
      <c r="T193" s="56"/>
      <c r="U193" s="56"/>
      <c r="V193" s="56"/>
      <c r="W193" s="56"/>
      <c r="X193" s="56"/>
      <c r="Y193" s="56"/>
      <c r="Z193" s="56"/>
    </row>
    <row r="194" spans="1:26" x14ac:dyDescent="0.25">
      <c r="A194" s="7"/>
      <c r="B194" s="56"/>
      <c r="C194" s="56"/>
      <c r="D194" s="56"/>
      <c r="E194" s="56"/>
      <c r="F194" s="56"/>
      <c r="G194" s="30">
        <f ca="1">IF(OR(Ques7="",$E$162=0),0,1)</f>
        <v>1</v>
      </c>
      <c r="H194" s="56"/>
      <c r="I194" s="56"/>
      <c r="J194" s="129"/>
      <c r="K194" s="129"/>
      <c r="L194" s="129"/>
      <c r="M194" s="56"/>
      <c r="N194" s="130" t="str">
        <f ca="1">IF(Score7=0,"Incorrect:","Correct Answer:")</f>
        <v>Correct Answer:</v>
      </c>
      <c r="O194" s="131"/>
      <c r="P194" s="134" t="str">
        <f ca="1">UPPER(IF(ISERROR(IF(Ques7="","",_xlfn.FORMULATEXT(Ques7))),"",IF(Ques7="","",_xlfn.FORMULATEXT(Ques7))))</f>
        <v>=TESTRANGE</v>
      </c>
      <c r="Q194" s="135"/>
      <c r="R194" s="135"/>
      <c r="S194" s="135"/>
      <c r="T194" s="135"/>
      <c r="U194" s="135"/>
      <c r="V194" s="135"/>
      <c r="W194" s="135"/>
      <c r="X194" s="135"/>
      <c r="Y194" s="136"/>
      <c r="Z194" s="56"/>
    </row>
    <row r="195" spans="1:26" x14ac:dyDescent="0.25">
      <c r="A195" s="7"/>
      <c r="B195" s="56"/>
      <c r="C195" s="56"/>
      <c r="D195" s="56"/>
      <c r="E195" s="56"/>
      <c r="F195" s="56"/>
      <c r="G195" s="30">
        <f ca="1">IF(OR(Ques7="",$E$162=0),0,1)</f>
        <v>1</v>
      </c>
      <c r="H195" s="56"/>
      <c r="I195" s="56"/>
      <c r="J195" s="129"/>
      <c r="K195" s="129"/>
      <c r="L195" s="129"/>
      <c r="M195" s="56"/>
      <c r="N195" s="132"/>
      <c r="O195" s="133"/>
      <c r="P195" s="137"/>
      <c r="Q195" s="138"/>
      <c r="R195" s="138"/>
      <c r="S195" s="138"/>
      <c r="T195" s="138"/>
      <c r="U195" s="138"/>
      <c r="V195" s="138"/>
      <c r="W195" s="138"/>
      <c r="X195" s="138"/>
      <c r="Y195" s="139"/>
      <c r="Z195" s="56"/>
    </row>
    <row r="196" spans="1:26" ht="15" x14ac:dyDescent="0.3">
      <c r="A196" s="7"/>
      <c r="B196" s="56"/>
      <c r="C196" s="56"/>
      <c r="D196" s="56"/>
      <c r="E196" s="56"/>
      <c r="F196" s="56"/>
      <c r="G196" s="24">
        <f t="shared" ca="1" si="12"/>
        <v>1</v>
      </c>
      <c r="H196" s="56"/>
      <c r="I196" s="56"/>
      <c r="J196" s="129"/>
      <c r="K196" s="129"/>
      <c r="L196" s="129"/>
      <c r="M196" s="56"/>
      <c r="N196" s="140" t="s">
        <v>25</v>
      </c>
      <c r="O196" s="141"/>
      <c r="P196" s="4"/>
      <c r="Q196" s="5" t="str">
        <f>SUBSTITUTE(ADDRESS(1,COLUMN(),4),"1","")</f>
        <v>Q</v>
      </c>
      <c r="R196" s="5" t="str">
        <f t="shared" ref="R196:Y196" si="13">SUBSTITUTE(ADDRESS(1,COLUMN(),4),"1","")</f>
        <v>R</v>
      </c>
      <c r="S196" s="5" t="str">
        <f t="shared" si="13"/>
        <v>S</v>
      </c>
      <c r="T196" s="5" t="str">
        <f t="shared" si="13"/>
        <v>T</v>
      </c>
      <c r="U196" s="5" t="str">
        <f t="shared" si="13"/>
        <v>U</v>
      </c>
      <c r="V196" s="5" t="str">
        <f t="shared" si="13"/>
        <v>V</v>
      </c>
      <c r="W196" s="5" t="str">
        <f t="shared" si="13"/>
        <v>W</v>
      </c>
      <c r="X196" s="5" t="str">
        <f t="shared" si="13"/>
        <v>X</v>
      </c>
      <c r="Y196" s="5" t="str">
        <f t="shared" si="13"/>
        <v>Y</v>
      </c>
      <c r="Z196" s="56"/>
    </row>
    <row r="197" spans="1:26" ht="15" x14ac:dyDescent="0.3">
      <c r="A197" s="7"/>
      <c r="B197" s="56"/>
      <c r="C197" s="56"/>
      <c r="D197" s="56"/>
      <c r="E197" s="56"/>
      <c r="F197" s="56"/>
      <c r="G197" s="24">
        <f t="shared" ca="1" si="12"/>
        <v>1</v>
      </c>
      <c r="H197" s="56"/>
      <c r="I197" s="56"/>
      <c r="J197" s="129"/>
      <c r="K197" s="129"/>
      <c r="L197" s="129"/>
      <c r="M197" s="56"/>
      <c r="N197" s="142"/>
      <c r="O197" s="143"/>
      <c r="P197" s="5">
        <f>ROW()</f>
        <v>197</v>
      </c>
      <c r="Q197" s="6"/>
      <c r="R197" s="6"/>
      <c r="S197" s="6"/>
      <c r="T197" s="6"/>
      <c r="U197" s="6"/>
      <c r="V197" s="6"/>
      <c r="W197" s="6"/>
      <c r="X197" s="6"/>
      <c r="Y197" s="6"/>
      <c r="Z197" s="56"/>
    </row>
    <row r="198" spans="1:26" ht="15" x14ac:dyDescent="0.3">
      <c r="A198" s="7"/>
      <c r="B198" s="56"/>
      <c r="C198" s="56"/>
      <c r="D198" s="56"/>
      <c r="E198" s="56"/>
      <c r="F198" s="56"/>
      <c r="G198" s="24">
        <f t="shared" ca="1" si="12"/>
        <v>1</v>
      </c>
      <c r="H198" s="56"/>
      <c r="I198" s="56"/>
      <c r="J198" s="129"/>
      <c r="K198" s="129"/>
      <c r="L198" s="129"/>
      <c r="M198" s="56"/>
      <c r="N198" s="142"/>
      <c r="O198" s="143"/>
      <c r="P198" s="5">
        <f>ROW()</f>
        <v>198</v>
      </c>
      <c r="Q198" s="27">
        <v>0.99</v>
      </c>
      <c r="R198" s="21"/>
      <c r="S198" s="21"/>
      <c r="T198" s="21"/>
      <c r="U198" s="21"/>
      <c r="V198" s="21"/>
      <c r="W198" s="21"/>
      <c r="X198" s="21"/>
      <c r="Y198" s="21"/>
      <c r="Z198" s="56"/>
    </row>
    <row r="199" spans="1:26" ht="15" x14ac:dyDescent="0.3">
      <c r="A199" s="7"/>
      <c r="B199" s="56"/>
      <c r="C199" s="56"/>
      <c r="D199" s="56"/>
      <c r="E199" s="56"/>
      <c r="F199" s="56"/>
      <c r="G199" s="24">
        <f t="shared" ca="1" si="12"/>
        <v>1</v>
      </c>
      <c r="H199" s="56"/>
      <c r="I199" s="56"/>
      <c r="J199" s="129"/>
      <c r="K199" s="129"/>
      <c r="L199" s="129"/>
      <c r="M199" s="56"/>
      <c r="N199" s="142"/>
      <c r="O199" s="143"/>
      <c r="P199" s="5">
        <f>ROW()</f>
        <v>199</v>
      </c>
      <c r="Q199" s="6"/>
      <c r="R199" s="22"/>
      <c r="S199" s="22"/>
      <c r="T199" s="22"/>
      <c r="U199" s="22"/>
      <c r="V199" s="22"/>
      <c r="W199" s="22"/>
      <c r="X199" s="22"/>
      <c r="Y199" s="22"/>
      <c r="Z199" s="56"/>
    </row>
    <row r="200" spans="1:26" ht="15" x14ac:dyDescent="0.3">
      <c r="A200" s="7"/>
      <c r="B200" s="56"/>
      <c r="C200" s="56"/>
      <c r="D200" s="56"/>
      <c r="E200" s="56"/>
      <c r="F200" s="56"/>
      <c r="G200" s="24">
        <f t="shared" ca="1" si="12"/>
        <v>1</v>
      </c>
      <c r="H200" s="56"/>
      <c r="I200" s="56"/>
      <c r="J200" s="129"/>
      <c r="K200" s="129"/>
      <c r="L200" s="129"/>
      <c r="M200" s="56"/>
      <c r="N200" s="142"/>
      <c r="O200" s="143"/>
      <c r="P200" s="5">
        <f>ROW()</f>
        <v>200</v>
      </c>
      <c r="Q200" s="6"/>
      <c r="R200" s="22"/>
      <c r="S200" s="6"/>
      <c r="T200" s="6"/>
      <c r="U200" s="6"/>
      <c r="V200" s="6"/>
      <c r="W200" s="6"/>
      <c r="X200" s="6"/>
      <c r="Y200" s="6"/>
      <c r="Z200" s="56"/>
    </row>
    <row r="201" spans="1:26" ht="15" x14ac:dyDescent="0.3">
      <c r="A201" s="7"/>
      <c r="B201" s="56"/>
      <c r="C201" s="56"/>
      <c r="D201" s="56"/>
      <c r="E201" s="56"/>
      <c r="F201" s="56"/>
      <c r="G201" s="24">
        <f t="shared" ca="1" si="12"/>
        <v>1</v>
      </c>
      <c r="H201" s="56"/>
      <c r="I201" s="56"/>
      <c r="J201" s="129"/>
      <c r="K201" s="129"/>
      <c r="L201" s="129"/>
      <c r="M201" s="56"/>
      <c r="N201" s="142"/>
      <c r="O201" s="143"/>
      <c r="P201" s="5">
        <f>ROW()</f>
        <v>201</v>
      </c>
      <c r="Q201" s="6"/>
      <c r="R201" s="37">
        <f>TESTRANGE</f>
        <v>0.99</v>
      </c>
      <c r="S201" s="6"/>
      <c r="T201" s="6"/>
      <c r="U201" s="6"/>
      <c r="V201" s="6"/>
      <c r="W201" s="6"/>
      <c r="X201" s="6"/>
      <c r="Y201" s="6"/>
      <c r="Z201" s="56"/>
    </row>
    <row r="202" spans="1:26" ht="15" x14ac:dyDescent="0.3">
      <c r="A202" s="7"/>
      <c r="B202" s="56"/>
      <c r="C202" s="56"/>
      <c r="D202" s="56"/>
      <c r="E202" s="56"/>
      <c r="F202" s="56"/>
      <c r="G202" s="24">
        <f t="shared" ca="1" si="12"/>
        <v>1</v>
      </c>
      <c r="H202" s="56"/>
      <c r="I202" s="56"/>
      <c r="J202" s="129"/>
      <c r="K202" s="129"/>
      <c r="L202" s="129"/>
      <c r="M202" s="56"/>
      <c r="N202" s="142"/>
      <c r="O202" s="143"/>
      <c r="P202" s="5">
        <f>ROW()</f>
        <v>202</v>
      </c>
      <c r="Q202" s="6"/>
      <c r="R202" s="6"/>
      <c r="S202" s="6"/>
      <c r="T202" s="6"/>
      <c r="U202" s="6"/>
      <c r="V202" s="6"/>
      <c r="W202" s="6"/>
      <c r="X202" s="6"/>
      <c r="Y202" s="6"/>
      <c r="Z202" s="56"/>
    </row>
    <row r="203" spans="1:26" ht="15" x14ac:dyDescent="0.3">
      <c r="A203" s="7"/>
      <c r="B203" s="56"/>
      <c r="C203" s="56"/>
      <c r="D203" s="56"/>
      <c r="E203" s="56"/>
      <c r="F203" s="56"/>
      <c r="G203" s="24">
        <f t="shared" ca="1" si="12"/>
        <v>1</v>
      </c>
      <c r="H203" s="56"/>
      <c r="I203" s="56"/>
      <c r="J203" s="129"/>
      <c r="K203" s="129"/>
      <c r="L203" s="129"/>
      <c r="M203" s="56"/>
      <c r="N203" s="142"/>
      <c r="O203" s="143"/>
      <c r="P203" s="5">
        <f>ROW()</f>
        <v>203</v>
      </c>
      <c r="Q203" s="6"/>
      <c r="R203" s="6"/>
      <c r="S203" s="6"/>
      <c r="T203" s="6"/>
      <c r="U203" s="6"/>
      <c r="V203" s="6"/>
      <c r="W203" s="6"/>
      <c r="X203" s="6"/>
      <c r="Y203" s="6"/>
      <c r="Z203" s="56"/>
    </row>
    <row r="204" spans="1:26" ht="15" x14ac:dyDescent="0.3">
      <c r="A204" s="7"/>
      <c r="B204" s="56"/>
      <c r="C204" s="56"/>
      <c r="D204" s="56"/>
      <c r="E204" s="56"/>
      <c r="F204" s="56"/>
      <c r="G204" s="24">
        <f t="shared" ca="1" si="12"/>
        <v>1</v>
      </c>
      <c r="H204" s="56"/>
      <c r="I204" s="56"/>
      <c r="J204" s="129"/>
      <c r="K204" s="129"/>
      <c r="L204" s="129"/>
      <c r="M204" s="56"/>
      <c r="N204" s="142"/>
      <c r="O204" s="143"/>
      <c r="P204" s="5">
        <f>ROW()</f>
        <v>204</v>
      </c>
      <c r="Q204" s="6"/>
      <c r="R204" s="6"/>
      <c r="S204" s="6"/>
      <c r="T204" s="6"/>
      <c r="U204" s="6"/>
      <c r="V204" s="6"/>
      <c r="W204" s="6"/>
      <c r="X204" s="6"/>
      <c r="Y204" s="6"/>
      <c r="Z204" s="56"/>
    </row>
    <row r="205" spans="1:26" ht="15" x14ac:dyDescent="0.3">
      <c r="A205" s="7"/>
      <c r="B205" s="56"/>
      <c r="C205" s="56"/>
      <c r="D205" s="56"/>
      <c r="E205" s="56"/>
      <c r="F205" s="56"/>
      <c r="G205" s="24">
        <f t="shared" ca="1" si="12"/>
        <v>1</v>
      </c>
      <c r="H205" s="56"/>
      <c r="I205" s="56"/>
      <c r="J205" s="129"/>
      <c r="K205" s="129"/>
      <c r="L205" s="129"/>
      <c r="M205" s="56"/>
      <c r="N205" s="142"/>
      <c r="O205" s="143"/>
      <c r="P205" s="5">
        <f>ROW()</f>
        <v>205</v>
      </c>
      <c r="Q205" s="6"/>
      <c r="R205" s="6"/>
      <c r="S205" s="6"/>
      <c r="T205" s="6"/>
      <c r="U205" s="6"/>
      <c r="V205" s="6"/>
      <c r="W205" s="6"/>
      <c r="X205" s="6"/>
      <c r="Y205" s="6"/>
      <c r="Z205" s="56"/>
    </row>
    <row r="206" spans="1:26" ht="15" x14ac:dyDescent="0.3">
      <c r="A206" s="7"/>
      <c r="B206" s="56"/>
      <c r="C206" s="56"/>
      <c r="D206" s="56"/>
      <c r="E206" s="56"/>
      <c r="F206" s="56"/>
      <c r="G206" s="24">
        <f t="shared" ca="1" si="12"/>
        <v>1</v>
      </c>
      <c r="H206" s="56"/>
      <c r="I206" s="56"/>
      <c r="J206" s="129"/>
      <c r="K206" s="129"/>
      <c r="L206" s="129"/>
      <c r="M206" s="56"/>
      <c r="N206" s="144"/>
      <c r="O206" s="145"/>
      <c r="P206" s="5">
        <f>ROW()</f>
        <v>206</v>
      </c>
      <c r="Q206" s="6"/>
      <c r="R206" s="6"/>
      <c r="S206" s="6"/>
      <c r="T206" s="6"/>
      <c r="U206" s="6"/>
      <c r="V206" s="6"/>
      <c r="W206" s="6"/>
      <c r="X206" s="6"/>
      <c r="Y206" s="6"/>
      <c r="Z206" s="56"/>
    </row>
    <row r="207" spans="1:26" x14ac:dyDescent="0.25">
      <c r="A207" s="7"/>
      <c r="B207" s="56"/>
      <c r="C207" s="56"/>
      <c r="D207" s="56"/>
      <c r="E207" s="56"/>
      <c r="F207" s="56"/>
      <c r="G207" s="24">
        <f ca="1">$E$162</f>
        <v>1</v>
      </c>
      <c r="H207" s="56"/>
      <c r="I207" s="56"/>
      <c r="J207" s="129"/>
      <c r="K207" s="129"/>
      <c r="L207" s="129"/>
      <c r="M207" s="56"/>
      <c r="N207" s="56"/>
      <c r="O207" s="56"/>
      <c r="P207" s="56"/>
      <c r="Q207" s="56"/>
      <c r="R207" s="56"/>
      <c r="S207" s="56"/>
      <c r="T207" s="56"/>
      <c r="U207" s="56"/>
      <c r="V207" s="56"/>
      <c r="W207" s="56"/>
      <c r="X207" s="56"/>
      <c r="Y207" s="56"/>
      <c r="Z207" s="56"/>
    </row>
    <row r="208" spans="1:26" x14ac:dyDescent="0.25">
      <c r="A208" s="7"/>
      <c r="B208" s="56"/>
      <c r="C208" s="56"/>
      <c r="D208" s="56"/>
      <c r="E208" s="56"/>
      <c r="F208" s="56"/>
      <c r="G208" s="16">
        <f t="shared" ref="G208:G251" ca="1" si="14">$E$192</f>
        <v>1</v>
      </c>
      <c r="H208" s="56"/>
      <c r="I208" s="56"/>
      <c r="J208" s="129"/>
      <c r="K208" s="129"/>
      <c r="L208" s="129"/>
      <c r="M208" s="56"/>
      <c r="N208" s="56"/>
      <c r="O208" s="56"/>
      <c r="P208" s="56"/>
      <c r="Q208" s="56"/>
      <c r="R208" s="56"/>
      <c r="S208" s="56"/>
      <c r="T208" s="56"/>
      <c r="U208" s="56"/>
      <c r="V208" s="56"/>
      <c r="W208" s="56"/>
      <c r="X208" s="56"/>
      <c r="Y208" s="56"/>
      <c r="Z208" s="56"/>
    </row>
    <row r="209" spans="1:26" x14ac:dyDescent="0.25">
      <c r="A209" s="7"/>
      <c r="B209" s="56"/>
      <c r="C209" s="56"/>
      <c r="D209" s="56"/>
      <c r="E209" s="56"/>
      <c r="F209" s="56"/>
      <c r="G209" s="16">
        <f t="shared" ca="1" si="14"/>
        <v>1</v>
      </c>
      <c r="H209" s="56"/>
      <c r="I209" s="56"/>
      <c r="J209" s="129"/>
      <c r="K209" s="129"/>
      <c r="L209" s="129"/>
      <c r="M209" s="56"/>
      <c r="N209" s="56"/>
      <c r="O209" s="56"/>
      <c r="P209" s="56"/>
      <c r="Q209" s="56"/>
      <c r="R209" s="56"/>
      <c r="S209" s="56"/>
      <c r="T209" s="56"/>
      <c r="U209" s="56"/>
      <c r="V209" s="56"/>
      <c r="W209" s="56"/>
      <c r="X209" s="56"/>
      <c r="Y209" s="56"/>
      <c r="Z209" s="56"/>
    </row>
    <row r="210" spans="1:26" x14ac:dyDescent="0.25">
      <c r="A210" s="7"/>
      <c r="B210" s="56"/>
      <c r="C210" s="56"/>
      <c r="D210" s="56"/>
      <c r="E210" s="56"/>
      <c r="F210" s="56"/>
      <c r="G210" s="16">
        <f t="shared" ca="1" si="14"/>
        <v>1</v>
      </c>
      <c r="H210" s="56"/>
      <c r="I210" s="56"/>
      <c r="J210" s="129"/>
      <c r="K210" s="129"/>
      <c r="L210" s="129"/>
      <c r="M210" s="56"/>
      <c r="N210" s="56"/>
      <c r="O210" s="56"/>
      <c r="P210" s="56"/>
      <c r="Q210" s="56"/>
      <c r="R210" s="56"/>
      <c r="S210" s="56"/>
      <c r="T210" s="56"/>
      <c r="U210" s="56"/>
      <c r="V210" s="56"/>
      <c r="W210" s="56"/>
      <c r="X210" s="56"/>
      <c r="Y210" s="56"/>
      <c r="Z210" s="56"/>
    </row>
    <row r="211" spans="1:26" x14ac:dyDescent="0.25">
      <c r="A211" s="7"/>
      <c r="B211" s="56"/>
      <c r="C211" s="56"/>
      <c r="D211" s="56"/>
      <c r="E211" s="56"/>
      <c r="F211" s="56"/>
      <c r="G211" s="16">
        <f t="shared" ca="1" si="14"/>
        <v>1</v>
      </c>
      <c r="H211" s="56"/>
      <c r="I211" s="56"/>
      <c r="J211" s="129"/>
      <c r="K211" s="129"/>
      <c r="L211" s="129"/>
      <c r="M211" s="56"/>
      <c r="N211" s="56"/>
      <c r="O211" s="56"/>
      <c r="P211" s="56"/>
      <c r="Q211" s="56"/>
      <c r="R211" s="56"/>
      <c r="S211" s="56"/>
      <c r="T211" s="56"/>
      <c r="U211" s="56"/>
      <c r="V211" s="56"/>
      <c r="W211" s="56"/>
      <c r="X211" s="56"/>
      <c r="Y211" s="56"/>
      <c r="Z211" s="56"/>
    </row>
    <row r="212" spans="1:26" x14ac:dyDescent="0.25">
      <c r="A212" s="7"/>
      <c r="B212" s="56"/>
      <c r="C212" s="56"/>
      <c r="D212" s="56"/>
      <c r="E212" s="56"/>
      <c r="F212" s="56"/>
      <c r="G212" s="16">
        <f t="shared" ca="1" si="14"/>
        <v>1</v>
      </c>
      <c r="H212" s="56"/>
      <c r="I212" s="56"/>
      <c r="J212" s="129"/>
      <c r="K212" s="129"/>
      <c r="L212" s="129"/>
      <c r="M212" s="56"/>
      <c r="N212" s="56"/>
      <c r="O212" s="56"/>
      <c r="P212" s="56"/>
      <c r="Q212" s="56"/>
      <c r="R212" s="56"/>
      <c r="S212" s="56"/>
      <c r="T212" s="56"/>
      <c r="U212" s="56"/>
      <c r="V212" s="56"/>
      <c r="W212" s="56"/>
      <c r="X212" s="56"/>
      <c r="Y212" s="56"/>
      <c r="Z212" s="56"/>
    </row>
    <row r="213" spans="1:26" x14ac:dyDescent="0.25">
      <c r="A213" s="7"/>
      <c r="B213" s="56"/>
      <c r="C213" s="56"/>
      <c r="D213" s="56"/>
      <c r="E213" s="56"/>
      <c r="F213" s="56"/>
      <c r="G213" s="16">
        <f t="shared" ca="1" si="14"/>
        <v>1</v>
      </c>
      <c r="H213" s="56"/>
      <c r="I213" s="56"/>
      <c r="J213" s="129"/>
      <c r="K213" s="129"/>
      <c r="L213" s="129"/>
      <c r="M213" s="56"/>
      <c r="N213" s="56"/>
      <c r="O213" s="56"/>
      <c r="P213" s="56"/>
      <c r="Q213" s="56"/>
      <c r="R213" s="56"/>
      <c r="S213" s="56"/>
      <c r="T213" s="56"/>
      <c r="U213" s="56"/>
      <c r="V213" s="56"/>
      <c r="W213" s="56"/>
      <c r="X213" s="56"/>
      <c r="Y213" s="56"/>
      <c r="Z213" s="56"/>
    </row>
    <row r="214" spans="1:26" x14ac:dyDescent="0.25">
      <c r="A214" s="7"/>
      <c r="B214" s="56"/>
      <c r="C214" s="56"/>
      <c r="D214" s="56"/>
      <c r="E214" s="56"/>
      <c r="F214" s="56"/>
      <c r="G214" s="16">
        <f t="shared" ca="1" si="14"/>
        <v>1</v>
      </c>
      <c r="H214" s="56"/>
      <c r="I214" s="56"/>
      <c r="J214" s="129"/>
      <c r="K214" s="129"/>
      <c r="L214" s="129"/>
      <c r="M214" s="56"/>
      <c r="N214" s="56"/>
      <c r="O214" s="56"/>
      <c r="P214" s="56"/>
      <c r="Q214" s="56"/>
      <c r="R214" s="56"/>
      <c r="S214" s="56"/>
      <c r="T214" s="56"/>
      <c r="U214" s="56"/>
      <c r="V214" s="56"/>
      <c r="W214" s="56"/>
      <c r="X214" s="56"/>
      <c r="Y214" s="56"/>
      <c r="Z214" s="56"/>
    </row>
    <row r="215" spans="1:26" x14ac:dyDescent="0.25">
      <c r="A215" s="7"/>
      <c r="B215" s="56"/>
      <c r="C215" s="56"/>
      <c r="D215" s="56"/>
      <c r="E215" s="56"/>
      <c r="F215" s="56"/>
      <c r="G215" s="16">
        <f t="shared" ca="1" si="14"/>
        <v>1</v>
      </c>
      <c r="H215" s="56"/>
      <c r="I215" s="56"/>
      <c r="J215" s="129"/>
      <c r="K215" s="129"/>
      <c r="L215" s="129"/>
      <c r="M215" s="56"/>
      <c r="N215" s="56"/>
      <c r="O215" s="56"/>
      <c r="P215" s="56"/>
      <c r="Q215" s="56"/>
      <c r="R215" s="56"/>
      <c r="S215" s="56"/>
      <c r="T215" s="56"/>
      <c r="U215" s="56"/>
      <c r="V215" s="56"/>
      <c r="W215" s="56"/>
      <c r="X215" s="56"/>
      <c r="Y215" s="56"/>
      <c r="Z215" s="56"/>
    </row>
    <row r="216" spans="1:26" x14ac:dyDescent="0.25">
      <c r="A216" s="7"/>
      <c r="B216" s="56"/>
      <c r="C216" s="56"/>
      <c r="D216" s="56"/>
      <c r="E216" s="56"/>
      <c r="F216" s="56"/>
      <c r="G216" s="16">
        <f t="shared" ca="1" si="14"/>
        <v>1</v>
      </c>
      <c r="H216" s="56"/>
      <c r="I216" s="56"/>
      <c r="J216" s="129"/>
      <c r="K216" s="129"/>
      <c r="L216" s="129"/>
      <c r="M216" s="56"/>
      <c r="N216" s="56"/>
      <c r="O216" s="56"/>
      <c r="P216" s="56"/>
      <c r="Q216" s="56"/>
      <c r="R216" s="56"/>
      <c r="S216" s="56"/>
      <c r="T216" s="56"/>
      <c r="U216" s="56"/>
      <c r="V216" s="56"/>
      <c r="W216" s="56"/>
      <c r="X216" s="56"/>
      <c r="Y216" s="56"/>
      <c r="Z216" s="56"/>
    </row>
    <row r="217" spans="1:26" x14ac:dyDescent="0.25">
      <c r="A217" s="7"/>
      <c r="B217" s="56"/>
      <c r="C217" s="56"/>
      <c r="D217" s="56"/>
      <c r="E217" s="56"/>
      <c r="F217" s="56"/>
      <c r="G217" s="16">
        <f t="shared" ca="1" si="14"/>
        <v>1</v>
      </c>
      <c r="H217" s="56"/>
      <c r="I217" s="56"/>
      <c r="J217" s="129"/>
      <c r="K217" s="129"/>
      <c r="L217" s="129"/>
      <c r="M217" s="56"/>
      <c r="N217" s="56"/>
      <c r="O217" s="56"/>
      <c r="P217" s="56"/>
      <c r="Q217" s="56"/>
      <c r="R217" s="56"/>
      <c r="S217" s="56"/>
      <c r="T217" s="56"/>
      <c r="U217" s="56"/>
      <c r="V217" s="56"/>
      <c r="W217" s="56"/>
      <c r="X217" s="56"/>
      <c r="Y217" s="56"/>
      <c r="Z217" s="56"/>
    </row>
    <row r="218" spans="1:26" x14ac:dyDescent="0.25">
      <c r="A218" s="7"/>
      <c r="B218" s="56"/>
      <c r="C218" s="56"/>
      <c r="D218" s="56"/>
      <c r="E218" s="56"/>
      <c r="F218" s="56"/>
      <c r="G218" s="16">
        <f t="shared" ca="1" si="14"/>
        <v>1</v>
      </c>
      <c r="H218" s="56"/>
      <c r="I218" s="56"/>
      <c r="J218" s="129"/>
      <c r="K218" s="129"/>
      <c r="L218" s="129"/>
      <c r="M218" s="56"/>
      <c r="N218" s="56"/>
      <c r="O218" s="56"/>
      <c r="P218" s="56"/>
      <c r="Q218" s="56"/>
      <c r="R218" s="56"/>
      <c r="S218" s="56"/>
      <c r="T218" s="56"/>
      <c r="U218" s="56"/>
      <c r="V218" s="56"/>
      <c r="W218" s="56"/>
      <c r="X218" s="56"/>
      <c r="Y218" s="56"/>
      <c r="Z218" s="56"/>
    </row>
    <row r="219" spans="1:26" x14ac:dyDescent="0.25">
      <c r="A219" s="7"/>
      <c r="B219" s="56"/>
      <c r="C219" s="56"/>
      <c r="D219" s="56"/>
      <c r="E219" s="56"/>
      <c r="F219" s="56"/>
      <c r="G219" s="16">
        <f t="shared" ca="1" si="14"/>
        <v>1</v>
      </c>
      <c r="H219" s="56"/>
      <c r="I219" s="56"/>
      <c r="J219" s="129"/>
      <c r="K219" s="129"/>
      <c r="L219" s="129"/>
      <c r="M219" s="56"/>
      <c r="N219" s="56"/>
      <c r="O219" s="56"/>
      <c r="P219" s="56"/>
      <c r="Q219" s="56"/>
      <c r="R219" s="56"/>
      <c r="S219" s="56"/>
      <c r="T219" s="56"/>
      <c r="U219" s="56"/>
      <c r="V219" s="56"/>
      <c r="W219" s="56"/>
      <c r="X219" s="56"/>
      <c r="Y219" s="56"/>
      <c r="Z219" s="56"/>
    </row>
    <row r="220" spans="1:26" x14ac:dyDescent="0.25">
      <c r="A220" s="7"/>
      <c r="B220" s="56"/>
      <c r="C220" s="56"/>
      <c r="D220" s="56"/>
      <c r="E220" s="56"/>
      <c r="F220" s="56"/>
      <c r="G220" s="16">
        <f t="shared" ca="1" si="14"/>
        <v>1</v>
      </c>
      <c r="H220" s="56"/>
      <c r="I220" s="56"/>
      <c r="J220" s="129"/>
      <c r="K220" s="129"/>
      <c r="L220" s="129"/>
      <c r="M220" s="56"/>
      <c r="N220" s="56"/>
      <c r="O220" s="56"/>
      <c r="P220" s="56"/>
      <c r="Q220" s="56"/>
      <c r="R220" s="56"/>
      <c r="S220" s="56"/>
      <c r="T220" s="56"/>
      <c r="U220" s="56"/>
      <c r="V220" s="56"/>
      <c r="W220" s="56"/>
      <c r="X220" s="56"/>
      <c r="Y220" s="56"/>
      <c r="Z220" s="56"/>
    </row>
    <row r="221" spans="1:26" x14ac:dyDescent="0.25">
      <c r="A221" s="7"/>
      <c r="B221" s="56"/>
      <c r="C221" s="56"/>
      <c r="D221" s="56"/>
      <c r="E221" s="56"/>
      <c r="F221" s="56"/>
      <c r="G221" s="16">
        <f t="shared" ca="1" si="14"/>
        <v>1</v>
      </c>
      <c r="H221" s="56"/>
      <c r="I221" s="56"/>
      <c r="J221" s="129"/>
      <c r="K221" s="129"/>
      <c r="L221" s="129"/>
      <c r="M221" s="56"/>
      <c r="N221" s="56"/>
      <c r="O221" s="56"/>
      <c r="P221" s="56"/>
      <c r="Q221" s="56"/>
      <c r="R221" s="56"/>
      <c r="S221" s="56"/>
      <c r="T221" s="56"/>
      <c r="U221" s="56"/>
      <c r="V221" s="56"/>
      <c r="W221" s="56"/>
      <c r="X221" s="56"/>
      <c r="Y221" s="56"/>
      <c r="Z221" s="56"/>
    </row>
    <row r="222" spans="1:26" x14ac:dyDescent="0.25">
      <c r="A222" s="7"/>
      <c r="B222" s="56"/>
      <c r="C222" s="56"/>
      <c r="D222" s="56"/>
      <c r="E222" s="56"/>
      <c r="F222" s="56"/>
      <c r="G222" s="16">
        <f t="shared" ca="1" si="14"/>
        <v>1</v>
      </c>
      <c r="H222" s="56"/>
      <c r="I222" s="56"/>
      <c r="J222" s="129"/>
      <c r="K222" s="129"/>
      <c r="L222" s="129"/>
      <c r="M222" s="56"/>
      <c r="N222" s="56"/>
      <c r="O222" s="56"/>
      <c r="P222" s="56"/>
      <c r="Q222" s="56"/>
      <c r="R222" s="56"/>
      <c r="S222" s="56"/>
      <c r="T222" s="56"/>
      <c r="U222" s="56"/>
      <c r="V222" s="56"/>
      <c r="W222" s="56"/>
      <c r="X222" s="56"/>
      <c r="Y222" s="56"/>
      <c r="Z222" s="56"/>
    </row>
    <row r="223" spans="1:26" x14ac:dyDescent="0.25">
      <c r="A223" s="7"/>
      <c r="B223" s="56"/>
      <c r="C223" s="56"/>
      <c r="D223" s="56"/>
      <c r="E223" s="56"/>
      <c r="F223" s="56"/>
      <c r="G223" s="16">
        <f t="shared" ca="1" si="14"/>
        <v>1</v>
      </c>
      <c r="H223" s="56"/>
      <c r="I223" s="56"/>
      <c r="J223" s="129"/>
      <c r="K223" s="129"/>
      <c r="L223" s="129"/>
      <c r="M223" s="56"/>
      <c r="N223" s="56"/>
      <c r="O223" s="56"/>
      <c r="P223" s="56"/>
      <c r="Q223" s="56"/>
      <c r="R223" s="56"/>
      <c r="S223" s="56"/>
      <c r="T223" s="56"/>
      <c r="U223" s="56"/>
      <c r="V223" s="56"/>
      <c r="W223" s="56"/>
      <c r="X223" s="56"/>
      <c r="Y223" s="56"/>
      <c r="Z223" s="56"/>
    </row>
    <row r="224" spans="1:26" x14ac:dyDescent="0.25">
      <c r="A224" s="7"/>
      <c r="B224" s="56"/>
      <c r="C224" s="56"/>
      <c r="D224" s="56"/>
      <c r="E224" s="56"/>
      <c r="F224" s="56"/>
      <c r="G224" s="16">
        <f t="shared" ca="1" si="14"/>
        <v>1</v>
      </c>
      <c r="H224" s="56"/>
      <c r="I224" s="56"/>
      <c r="J224" s="129"/>
      <c r="K224" s="129"/>
      <c r="L224" s="129"/>
      <c r="M224" s="56"/>
      <c r="N224" s="56"/>
      <c r="O224" s="56"/>
      <c r="P224" s="56"/>
      <c r="Q224" s="56"/>
      <c r="R224" s="56"/>
      <c r="S224" s="56"/>
      <c r="T224" s="56"/>
      <c r="U224" s="56"/>
      <c r="V224" s="56"/>
      <c r="W224" s="56"/>
      <c r="X224" s="56"/>
      <c r="Y224" s="56"/>
      <c r="Z224" s="56"/>
    </row>
    <row r="225" spans="1:26" x14ac:dyDescent="0.25">
      <c r="A225" s="7"/>
      <c r="B225" s="56"/>
      <c r="C225" s="56"/>
      <c r="D225" s="56"/>
      <c r="E225" s="56"/>
      <c r="F225" s="56"/>
      <c r="G225" s="16">
        <f t="shared" ca="1" si="14"/>
        <v>1</v>
      </c>
      <c r="H225" s="56"/>
      <c r="I225" s="56"/>
      <c r="J225" s="129"/>
      <c r="K225" s="129"/>
      <c r="L225" s="129"/>
      <c r="M225" s="56"/>
      <c r="N225" s="56"/>
      <c r="O225" s="56"/>
      <c r="P225" s="56"/>
      <c r="Q225" s="56"/>
      <c r="R225" s="56"/>
      <c r="S225" s="56"/>
      <c r="T225" s="56"/>
      <c r="U225" s="56"/>
      <c r="V225" s="56"/>
      <c r="W225" s="56"/>
      <c r="X225" s="56"/>
      <c r="Y225" s="56"/>
      <c r="Z225" s="56"/>
    </row>
    <row r="226" spans="1:26" x14ac:dyDescent="0.25">
      <c r="A226" s="7"/>
      <c r="B226" s="56"/>
      <c r="C226" s="56"/>
      <c r="D226" s="56"/>
      <c r="E226" s="56"/>
      <c r="F226" s="56"/>
      <c r="G226" s="16">
        <f t="shared" ca="1" si="14"/>
        <v>1</v>
      </c>
      <c r="H226" s="56"/>
      <c r="I226" s="56"/>
      <c r="J226" s="129"/>
      <c r="K226" s="129"/>
      <c r="L226" s="129"/>
      <c r="M226" s="56"/>
      <c r="N226" s="56"/>
      <c r="O226" s="56"/>
      <c r="P226" s="56"/>
      <c r="Q226" s="56"/>
      <c r="R226" s="56"/>
      <c r="S226" s="56"/>
      <c r="T226" s="56"/>
      <c r="U226" s="56"/>
      <c r="V226" s="56"/>
      <c r="W226" s="56"/>
      <c r="X226" s="56"/>
      <c r="Y226" s="56"/>
      <c r="Z226" s="56"/>
    </row>
    <row r="227" spans="1:26" x14ac:dyDescent="0.25">
      <c r="A227" s="7"/>
      <c r="B227" s="56"/>
      <c r="C227" s="56"/>
      <c r="D227" s="56"/>
      <c r="E227" s="56"/>
      <c r="F227" s="56"/>
      <c r="G227" s="16">
        <f t="shared" ca="1" si="14"/>
        <v>1</v>
      </c>
      <c r="H227" s="56"/>
      <c r="I227" s="56"/>
      <c r="J227" s="129"/>
      <c r="K227" s="129"/>
      <c r="L227" s="129"/>
      <c r="M227" s="56"/>
      <c r="N227" s="56"/>
      <c r="O227" s="56"/>
      <c r="P227" s="56"/>
      <c r="Q227" s="56"/>
      <c r="R227" s="56"/>
      <c r="S227" s="56"/>
      <c r="T227" s="56"/>
      <c r="U227" s="56"/>
      <c r="V227" s="56"/>
      <c r="W227" s="56"/>
      <c r="X227" s="56"/>
      <c r="Y227" s="56"/>
      <c r="Z227" s="56"/>
    </row>
    <row r="228" spans="1:26" x14ac:dyDescent="0.25">
      <c r="A228" s="7"/>
      <c r="B228" s="56"/>
      <c r="C228" s="56"/>
      <c r="D228" s="56"/>
      <c r="E228" s="56"/>
      <c r="F228" s="56"/>
      <c r="G228" s="16">
        <f t="shared" ca="1" si="14"/>
        <v>1</v>
      </c>
      <c r="H228" s="56"/>
      <c r="I228" s="56"/>
      <c r="J228" s="129"/>
      <c r="K228" s="129"/>
      <c r="L228" s="129"/>
      <c r="M228" s="56"/>
      <c r="N228" s="56"/>
      <c r="O228" s="56"/>
      <c r="P228" s="56"/>
      <c r="Q228" s="56"/>
      <c r="R228" s="56"/>
      <c r="S228" s="56"/>
      <c r="T228" s="56"/>
      <c r="U228" s="56"/>
      <c r="V228" s="56"/>
      <c r="W228" s="56"/>
      <c r="X228" s="56"/>
      <c r="Y228" s="56"/>
      <c r="Z228" s="56"/>
    </row>
    <row r="229" spans="1:26" x14ac:dyDescent="0.25">
      <c r="A229" s="7"/>
      <c r="B229" s="56"/>
      <c r="C229" s="56"/>
      <c r="D229" s="56"/>
      <c r="E229" s="56"/>
      <c r="F229" s="56"/>
      <c r="G229" s="16">
        <f t="shared" ca="1" si="14"/>
        <v>1</v>
      </c>
      <c r="H229" s="56"/>
      <c r="I229" s="56"/>
      <c r="J229" s="129"/>
      <c r="K229" s="129"/>
      <c r="L229" s="129"/>
      <c r="M229" s="56"/>
      <c r="N229" s="56"/>
      <c r="O229" s="56"/>
      <c r="P229" s="56"/>
      <c r="Q229" s="56"/>
      <c r="R229" s="56"/>
      <c r="S229" s="56"/>
      <c r="T229" s="56"/>
      <c r="U229" s="56"/>
      <c r="V229" s="56"/>
      <c r="W229" s="56"/>
      <c r="X229" s="56"/>
      <c r="Y229" s="56"/>
      <c r="Z229" s="56"/>
    </row>
    <row r="230" spans="1:26" x14ac:dyDescent="0.25">
      <c r="A230" s="7"/>
      <c r="B230" s="56"/>
      <c r="C230" s="56"/>
      <c r="D230" s="56"/>
      <c r="E230" s="56"/>
      <c r="F230" s="56"/>
      <c r="G230" s="16">
        <f t="shared" ca="1" si="14"/>
        <v>1</v>
      </c>
      <c r="H230" s="56"/>
      <c r="I230" s="56"/>
      <c r="J230" s="129"/>
      <c r="K230" s="129"/>
      <c r="L230" s="129"/>
      <c r="M230" s="56"/>
      <c r="N230" s="56"/>
      <c r="O230" s="56"/>
      <c r="P230" s="56"/>
      <c r="Q230" s="56"/>
      <c r="R230" s="56"/>
      <c r="S230" s="56"/>
      <c r="T230" s="56"/>
      <c r="U230" s="56"/>
      <c r="V230" s="56"/>
      <c r="W230" s="56"/>
      <c r="X230" s="56"/>
      <c r="Y230" s="56"/>
      <c r="Z230" s="56"/>
    </row>
    <row r="231" spans="1:26" x14ac:dyDescent="0.25">
      <c r="A231" s="7"/>
      <c r="B231" s="56"/>
      <c r="C231" s="56"/>
      <c r="D231" s="56"/>
      <c r="E231" s="56"/>
      <c r="F231" s="56"/>
      <c r="G231" s="16">
        <f t="shared" ca="1" si="14"/>
        <v>1</v>
      </c>
      <c r="H231" s="56"/>
      <c r="I231" s="56"/>
      <c r="J231" s="129"/>
      <c r="K231" s="129"/>
      <c r="L231" s="129"/>
      <c r="M231" s="56"/>
      <c r="N231" s="56"/>
      <c r="O231" s="56"/>
      <c r="P231" s="56"/>
      <c r="Q231" s="56"/>
      <c r="R231" s="56"/>
      <c r="S231" s="56"/>
      <c r="T231" s="56"/>
      <c r="U231" s="56"/>
      <c r="V231" s="56"/>
      <c r="W231" s="56"/>
      <c r="X231" s="56"/>
      <c r="Y231" s="56"/>
      <c r="Z231" s="56"/>
    </row>
    <row r="232" spans="1:26" x14ac:dyDescent="0.25">
      <c r="A232" s="7"/>
      <c r="B232" s="56"/>
      <c r="C232" s="56"/>
      <c r="D232" s="56"/>
      <c r="E232" s="56"/>
      <c r="F232" s="56"/>
      <c r="G232" s="16">
        <f t="shared" ca="1" si="14"/>
        <v>1</v>
      </c>
      <c r="H232" s="56"/>
      <c r="I232" s="56"/>
      <c r="J232" s="129"/>
      <c r="K232" s="129"/>
      <c r="L232" s="129"/>
      <c r="M232" s="56"/>
      <c r="N232" s="56"/>
      <c r="O232" s="56"/>
      <c r="P232" s="56"/>
      <c r="Q232" s="56"/>
      <c r="R232" s="56"/>
      <c r="S232" s="56"/>
      <c r="T232" s="56"/>
      <c r="U232" s="56"/>
      <c r="V232" s="56"/>
      <c r="W232" s="56"/>
      <c r="X232" s="56"/>
      <c r="Y232" s="56"/>
      <c r="Z232" s="56"/>
    </row>
    <row r="233" spans="1:26" x14ac:dyDescent="0.25">
      <c r="A233" s="7"/>
      <c r="B233" s="56"/>
      <c r="C233" s="56"/>
      <c r="D233" s="56"/>
      <c r="E233" s="56"/>
      <c r="F233" s="56"/>
      <c r="G233" s="16">
        <f t="shared" ca="1" si="14"/>
        <v>1</v>
      </c>
      <c r="H233" s="56"/>
      <c r="I233" s="56"/>
      <c r="J233" s="129"/>
      <c r="K233" s="129"/>
      <c r="L233" s="129"/>
      <c r="M233" s="56"/>
      <c r="N233" s="56"/>
      <c r="O233" s="56"/>
      <c r="P233" s="56"/>
      <c r="Q233" s="56"/>
      <c r="R233" s="56"/>
      <c r="S233" s="56"/>
      <c r="T233" s="56"/>
      <c r="U233" s="56"/>
      <c r="V233" s="56"/>
      <c r="W233" s="56"/>
      <c r="X233" s="56"/>
      <c r="Y233" s="56"/>
      <c r="Z233" s="56"/>
    </row>
    <row r="234" spans="1:26" x14ac:dyDescent="0.25">
      <c r="A234" s="7"/>
      <c r="B234" s="56"/>
      <c r="C234" s="56"/>
      <c r="D234" s="56"/>
      <c r="E234" s="56"/>
      <c r="F234" s="56"/>
      <c r="G234" s="16">
        <f t="shared" ca="1" si="14"/>
        <v>1</v>
      </c>
      <c r="H234" s="56"/>
      <c r="I234" s="56"/>
      <c r="J234" s="129"/>
      <c r="K234" s="129"/>
      <c r="L234" s="129"/>
      <c r="M234" s="56"/>
      <c r="N234" s="56"/>
      <c r="O234" s="56"/>
      <c r="P234" s="56"/>
      <c r="Q234" s="56"/>
      <c r="R234" s="56"/>
      <c r="S234" s="56"/>
      <c r="T234" s="56"/>
      <c r="U234" s="56"/>
      <c r="V234" s="56"/>
      <c r="W234" s="56"/>
      <c r="X234" s="56"/>
      <c r="Y234" s="56"/>
      <c r="Z234" s="56"/>
    </row>
    <row r="235" spans="1:26" x14ac:dyDescent="0.25">
      <c r="A235" s="7"/>
      <c r="B235" s="56"/>
      <c r="C235" s="56"/>
      <c r="D235" s="56"/>
      <c r="E235" s="56"/>
      <c r="F235" s="56"/>
      <c r="G235" s="16">
        <f t="shared" ca="1" si="14"/>
        <v>1</v>
      </c>
      <c r="H235" s="56"/>
      <c r="I235" s="56"/>
      <c r="J235" s="129"/>
      <c r="K235" s="129"/>
      <c r="L235" s="129"/>
      <c r="M235" s="56"/>
      <c r="N235" s="56"/>
      <c r="O235" s="56"/>
      <c r="P235" s="56"/>
      <c r="Q235" s="56"/>
      <c r="R235" s="56"/>
      <c r="S235" s="56"/>
      <c r="T235" s="56"/>
      <c r="U235" s="56"/>
      <c r="V235" s="56"/>
      <c r="W235" s="56"/>
      <c r="X235" s="56"/>
      <c r="Y235" s="56"/>
      <c r="Z235" s="56"/>
    </row>
    <row r="236" spans="1:26" x14ac:dyDescent="0.25">
      <c r="A236" s="7"/>
      <c r="B236" s="56"/>
      <c r="C236" s="56"/>
      <c r="D236" s="56"/>
      <c r="E236" s="56"/>
      <c r="F236" s="56"/>
      <c r="G236" s="16">
        <f t="shared" ca="1" si="14"/>
        <v>1</v>
      </c>
      <c r="H236" s="56"/>
      <c r="I236" s="56"/>
      <c r="J236" s="129"/>
      <c r="K236" s="129"/>
      <c r="L236" s="129"/>
      <c r="M236" s="56"/>
      <c r="N236" s="56"/>
      <c r="O236" s="56"/>
      <c r="P236" s="56"/>
      <c r="Q236" s="56"/>
      <c r="R236" s="56"/>
      <c r="S236" s="56"/>
      <c r="T236" s="56"/>
      <c r="U236" s="56"/>
      <c r="V236" s="56"/>
      <c r="W236" s="56"/>
      <c r="X236" s="56"/>
      <c r="Y236" s="56"/>
      <c r="Z236" s="56"/>
    </row>
    <row r="237" spans="1:26" x14ac:dyDescent="0.25">
      <c r="A237" s="7"/>
      <c r="B237" s="56"/>
      <c r="C237" s="56"/>
      <c r="D237" s="56"/>
      <c r="E237" s="56"/>
      <c r="F237" s="56"/>
      <c r="G237" s="16">
        <f t="shared" ca="1" si="14"/>
        <v>1</v>
      </c>
      <c r="H237" s="56"/>
      <c r="I237" s="56"/>
      <c r="J237" s="129"/>
      <c r="K237" s="129"/>
      <c r="L237" s="129"/>
      <c r="M237" s="56"/>
      <c r="N237" s="56"/>
      <c r="O237" s="56"/>
      <c r="P237" s="56"/>
      <c r="Q237" s="56"/>
      <c r="R237" s="56"/>
      <c r="S237" s="56"/>
      <c r="T237" s="56"/>
      <c r="U237" s="56"/>
      <c r="V237" s="56"/>
      <c r="W237" s="56"/>
      <c r="X237" s="56"/>
      <c r="Y237" s="56"/>
      <c r="Z237" s="56"/>
    </row>
    <row r="238" spans="1:26" x14ac:dyDescent="0.25">
      <c r="A238" s="7"/>
      <c r="B238" s="56"/>
      <c r="C238" s="56"/>
      <c r="D238" s="56"/>
      <c r="E238" s="56"/>
      <c r="F238" s="56"/>
      <c r="G238" s="16">
        <f t="shared" ca="1" si="14"/>
        <v>1</v>
      </c>
      <c r="H238" s="56"/>
      <c r="I238" s="56"/>
      <c r="J238" s="129"/>
      <c r="K238" s="129"/>
      <c r="L238" s="129"/>
      <c r="M238" s="56"/>
      <c r="N238" s="56"/>
      <c r="O238" s="56"/>
      <c r="P238" s="56"/>
      <c r="Q238" s="56"/>
      <c r="R238" s="56"/>
      <c r="S238" s="56"/>
      <c r="T238" s="56"/>
      <c r="U238" s="56"/>
      <c r="V238" s="56"/>
      <c r="W238" s="56"/>
      <c r="X238" s="56"/>
      <c r="Y238" s="56"/>
      <c r="Z238" s="56"/>
    </row>
    <row r="239" spans="1:26" x14ac:dyDescent="0.25">
      <c r="A239" s="7"/>
      <c r="B239" s="56"/>
      <c r="C239" s="56"/>
      <c r="D239" s="56"/>
      <c r="E239" s="56"/>
      <c r="F239" s="56"/>
      <c r="G239" s="16">
        <f t="shared" ca="1" si="14"/>
        <v>1</v>
      </c>
      <c r="H239" s="56"/>
      <c r="I239" s="56"/>
      <c r="J239" s="129"/>
      <c r="K239" s="129"/>
      <c r="L239" s="129"/>
      <c r="M239" s="56"/>
      <c r="N239" s="56"/>
      <c r="O239" s="56"/>
      <c r="P239" s="56"/>
      <c r="Q239" s="56"/>
      <c r="R239" s="56"/>
      <c r="S239" s="56"/>
      <c r="T239" s="56"/>
      <c r="U239" s="56"/>
      <c r="V239" s="56"/>
      <c r="W239" s="56"/>
      <c r="X239" s="56"/>
      <c r="Y239" s="56"/>
      <c r="Z239" s="56"/>
    </row>
    <row r="240" spans="1:26" x14ac:dyDescent="0.25">
      <c r="A240" s="7"/>
      <c r="B240" s="56"/>
      <c r="C240" s="56"/>
      <c r="D240" s="56"/>
      <c r="E240" s="56"/>
      <c r="F240" s="56"/>
      <c r="G240" s="16">
        <f t="shared" ca="1" si="14"/>
        <v>1</v>
      </c>
      <c r="H240" s="56"/>
      <c r="I240" s="56"/>
      <c r="J240" s="129"/>
      <c r="K240" s="129"/>
      <c r="L240" s="129"/>
      <c r="M240" s="56"/>
      <c r="N240" s="56"/>
      <c r="O240" s="56"/>
      <c r="P240" s="56"/>
      <c r="Q240" s="56"/>
      <c r="R240" s="56"/>
      <c r="S240" s="56"/>
      <c r="T240" s="56"/>
      <c r="U240" s="56"/>
      <c r="V240" s="56"/>
      <c r="W240" s="56"/>
      <c r="X240" s="56"/>
      <c r="Y240" s="56"/>
      <c r="Z240" s="56"/>
    </row>
    <row r="241" spans="1:26" x14ac:dyDescent="0.25">
      <c r="A241" s="7"/>
      <c r="B241" s="56"/>
      <c r="C241" s="56"/>
      <c r="D241" s="56"/>
      <c r="E241" s="56"/>
      <c r="F241" s="56"/>
      <c r="G241" s="16">
        <f t="shared" ca="1" si="14"/>
        <v>1</v>
      </c>
      <c r="H241" s="56"/>
      <c r="I241" s="56"/>
      <c r="J241" s="129"/>
      <c r="K241" s="129"/>
      <c r="L241" s="129"/>
      <c r="M241" s="56"/>
      <c r="N241" s="56"/>
      <c r="O241" s="56"/>
      <c r="P241" s="56"/>
      <c r="Q241" s="56"/>
      <c r="R241" s="56"/>
      <c r="S241" s="56"/>
      <c r="T241" s="56"/>
      <c r="U241" s="56"/>
      <c r="V241" s="56"/>
      <c r="W241" s="56"/>
      <c r="X241" s="56"/>
      <c r="Y241" s="56"/>
      <c r="Z241" s="56"/>
    </row>
    <row r="242" spans="1:26" x14ac:dyDescent="0.25">
      <c r="A242" s="7"/>
      <c r="B242" s="56"/>
      <c r="C242" s="56"/>
      <c r="D242" s="56"/>
      <c r="E242" s="56"/>
      <c r="F242" s="56"/>
      <c r="G242" s="16">
        <f t="shared" ca="1" si="14"/>
        <v>1</v>
      </c>
      <c r="H242" s="56"/>
      <c r="I242" s="56"/>
      <c r="J242" s="129"/>
      <c r="K242" s="129"/>
      <c r="L242" s="129"/>
      <c r="M242" s="56"/>
      <c r="N242" s="56"/>
      <c r="O242" s="56"/>
      <c r="P242" s="56"/>
      <c r="Q242" s="56"/>
      <c r="R242" s="56"/>
      <c r="S242" s="56"/>
      <c r="T242" s="56"/>
      <c r="U242" s="56"/>
      <c r="V242" s="56"/>
      <c r="W242" s="56"/>
      <c r="X242" s="56"/>
      <c r="Y242" s="56"/>
      <c r="Z242" s="56"/>
    </row>
    <row r="243" spans="1:26" x14ac:dyDescent="0.25">
      <c r="A243" s="7"/>
      <c r="B243" s="56"/>
      <c r="C243" s="56"/>
      <c r="D243" s="56"/>
      <c r="E243" s="56"/>
      <c r="F243" s="56"/>
      <c r="G243" s="16">
        <f t="shared" ca="1" si="14"/>
        <v>1</v>
      </c>
      <c r="H243" s="56"/>
      <c r="I243" s="56"/>
      <c r="J243" s="129"/>
      <c r="K243" s="129"/>
      <c r="L243" s="129"/>
      <c r="M243" s="56"/>
      <c r="N243" s="56"/>
      <c r="O243" s="56"/>
      <c r="P243" s="56"/>
      <c r="Q243" s="56"/>
      <c r="R243" s="56"/>
      <c r="S243" s="56"/>
      <c r="T243" s="56"/>
      <c r="U243" s="56"/>
      <c r="V243" s="56"/>
      <c r="W243" s="56"/>
      <c r="X243" s="56"/>
      <c r="Y243" s="56"/>
      <c r="Z243" s="56"/>
    </row>
    <row r="244" spans="1:26" x14ac:dyDescent="0.25">
      <c r="A244" s="7"/>
      <c r="B244" s="56"/>
      <c r="C244" s="56"/>
      <c r="D244" s="56"/>
      <c r="E244" s="56"/>
      <c r="F244" s="56"/>
      <c r="G244" s="16">
        <f t="shared" ca="1" si="14"/>
        <v>1</v>
      </c>
      <c r="H244" s="56"/>
      <c r="I244" s="56"/>
      <c r="J244" s="129"/>
      <c r="K244" s="129"/>
      <c r="L244" s="129"/>
      <c r="M244" s="56"/>
      <c r="N244" s="56"/>
      <c r="O244" s="56"/>
      <c r="P244" s="56"/>
      <c r="Q244" s="56"/>
      <c r="R244" s="56"/>
      <c r="S244" s="56"/>
      <c r="T244" s="56"/>
      <c r="U244" s="56"/>
      <c r="V244" s="56"/>
      <c r="W244" s="56"/>
      <c r="X244" s="56"/>
      <c r="Y244" s="56"/>
      <c r="Z244" s="56"/>
    </row>
    <row r="245" spans="1:26" x14ac:dyDescent="0.25">
      <c r="A245" s="7"/>
      <c r="B245" s="56"/>
      <c r="C245" s="56"/>
      <c r="D245" s="56"/>
      <c r="E245" s="56"/>
      <c r="F245" s="56"/>
      <c r="G245" s="16">
        <f t="shared" ca="1" si="14"/>
        <v>1</v>
      </c>
      <c r="H245" s="56"/>
      <c r="I245" s="56"/>
      <c r="J245" s="129"/>
      <c r="K245" s="129"/>
      <c r="L245" s="129"/>
      <c r="M245" s="56"/>
      <c r="N245" s="56"/>
      <c r="O245" s="56"/>
      <c r="P245" s="56"/>
      <c r="Q245" s="56"/>
      <c r="R245" s="56"/>
      <c r="S245" s="56"/>
      <c r="T245" s="56"/>
      <c r="U245" s="56"/>
      <c r="V245" s="56"/>
      <c r="W245" s="56"/>
      <c r="X245" s="56"/>
      <c r="Y245" s="56"/>
      <c r="Z245" s="56"/>
    </row>
    <row r="246" spans="1:26" x14ac:dyDescent="0.25">
      <c r="A246" s="7"/>
      <c r="B246" s="56"/>
      <c r="C246" s="56"/>
      <c r="D246" s="56"/>
      <c r="E246" s="56"/>
      <c r="F246" s="56"/>
      <c r="G246" s="16">
        <f t="shared" ca="1" si="14"/>
        <v>1</v>
      </c>
      <c r="H246" s="56"/>
      <c r="I246" s="56"/>
      <c r="J246" s="129"/>
      <c r="K246" s="129"/>
      <c r="L246" s="129"/>
      <c r="M246" s="56"/>
      <c r="N246" s="56"/>
      <c r="O246" s="56"/>
      <c r="P246" s="56"/>
      <c r="Q246" s="56"/>
      <c r="R246" s="56"/>
      <c r="S246" s="56"/>
      <c r="T246" s="56"/>
      <c r="U246" s="56"/>
      <c r="V246" s="56"/>
      <c r="W246" s="56"/>
      <c r="X246" s="56"/>
      <c r="Y246" s="56"/>
      <c r="Z246" s="56"/>
    </row>
    <row r="247" spans="1:26" x14ac:dyDescent="0.25">
      <c r="A247" s="7"/>
      <c r="B247" s="56"/>
      <c r="C247" s="56"/>
      <c r="D247" s="56"/>
      <c r="E247" s="56"/>
      <c r="F247" s="56"/>
      <c r="G247" s="16">
        <f t="shared" ca="1" si="14"/>
        <v>1</v>
      </c>
      <c r="H247" s="56"/>
      <c r="I247" s="56"/>
      <c r="J247" s="129"/>
      <c r="K247" s="129"/>
      <c r="L247" s="129"/>
      <c r="M247" s="56"/>
      <c r="N247" s="56"/>
      <c r="O247" s="56"/>
      <c r="P247" s="56"/>
      <c r="Q247" s="56"/>
      <c r="R247" s="56"/>
      <c r="S247" s="56"/>
      <c r="T247" s="56"/>
      <c r="U247" s="56"/>
      <c r="V247" s="56"/>
      <c r="W247" s="56"/>
      <c r="X247" s="56"/>
      <c r="Y247" s="56"/>
      <c r="Z247" s="56"/>
    </row>
    <row r="248" spans="1:26" x14ac:dyDescent="0.25">
      <c r="A248" s="7"/>
      <c r="B248" s="56"/>
      <c r="C248" s="56"/>
      <c r="D248" s="56"/>
      <c r="E248" s="56"/>
      <c r="F248" s="56"/>
      <c r="G248" s="16">
        <f t="shared" ca="1" si="14"/>
        <v>1</v>
      </c>
      <c r="H248" s="56"/>
      <c r="I248" s="56"/>
      <c r="J248" s="129"/>
      <c r="K248" s="129"/>
      <c r="L248" s="129"/>
      <c r="M248" s="56"/>
      <c r="N248" s="56"/>
      <c r="O248" s="56"/>
      <c r="P248" s="56"/>
      <c r="Q248" s="56"/>
      <c r="R248" s="56"/>
      <c r="S248" s="56"/>
      <c r="T248" s="56"/>
      <c r="U248" s="56"/>
      <c r="V248" s="56"/>
      <c r="W248" s="56"/>
      <c r="X248" s="56"/>
      <c r="Y248" s="56"/>
      <c r="Z248" s="56"/>
    </row>
    <row r="249" spans="1:26" x14ac:dyDescent="0.25">
      <c r="A249" s="7"/>
      <c r="B249" s="56"/>
      <c r="C249" s="56"/>
      <c r="D249" s="56"/>
      <c r="E249" s="56"/>
      <c r="F249" s="56"/>
      <c r="G249" s="16">
        <f t="shared" ca="1" si="14"/>
        <v>1</v>
      </c>
      <c r="H249" s="56"/>
      <c r="I249" s="56"/>
      <c r="J249" s="129"/>
      <c r="K249" s="129"/>
      <c r="L249" s="129"/>
      <c r="M249" s="56"/>
      <c r="N249" s="56"/>
      <c r="O249" s="56"/>
      <c r="P249" s="56"/>
      <c r="Q249" s="56"/>
      <c r="R249" s="56"/>
      <c r="S249" s="56"/>
      <c r="T249" s="56"/>
      <c r="U249" s="56"/>
      <c r="V249" s="56"/>
      <c r="W249" s="56"/>
      <c r="X249" s="56"/>
      <c r="Y249" s="56"/>
      <c r="Z249" s="56"/>
    </row>
    <row r="250" spans="1:26" x14ac:dyDescent="0.25">
      <c r="A250" s="7"/>
      <c r="B250" s="56"/>
      <c r="C250" s="56"/>
      <c r="D250" s="56"/>
      <c r="E250" s="56"/>
      <c r="F250" s="56"/>
      <c r="G250" s="16">
        <f t="shared" ca="1" si="14"/>
        <v>1</v>
      </c>
      <c r="H250" s="56"/>
      <c r="I250" s="56"/>
      <c r="J250" s="129"/>
      <c r="K250" s="129"/>
      <c r="L250" s="129"/>
      <c r="M250" s="56"/>
      <c r="N250" s="56"/>
      <c r="O250" s="56"/>
      <c r="P250" s="56"/>
      <c r="Q250" s="56"/>
      <c r="R250" s="56"/>
      <c r="S250" s="56"/>
      <c r="T250" s="56"/>
      <c r="U250" s="56"/>
      <c r="V250" s="56"/>
      <c r="W250" s="56"/>
      <c r="X250" s="56"/>
      <c r="Y250" s="56"/>
      <c r="Z250" s="56"/>
    </row>
    <row r="251" spans="1:26" x14ac:dyDescent="0.25">
      <c r="A251" s="7"/>
      <c r="B251" s="56"/>
      <c r="C251" s="56"/>
      <c r="D251" s="56"/>
      <c r="E251" s="56"/>
      <c r="F251" s="56"/>
      <c r="G251" s="16">
        <f t="shared" ca="1" si="14"/>
        <v>1</v>
      </c>
      <c r="H251" s="56"/>
      <c r="I251" s="56"/>
      <c r="J251" s="129"/>
      <c r="K251" s="129"/>
      <c r="L251" s="129"/>
      <c r="M251" s="56"/>
      <c r="N251" s="56"/>
      <c r="O251" s="56"/>
      <c r="P251" s="56"/>
      <c r="Q251" s="56"/>
      <c r="R251" s="56"/>
      <c r="S251" s="56"/>
      <c r="T251" s="56"/>
      <c r="U251" s="56"/>
      <c r="V251" s="56"/>
      <c r="W251" s="56"/>
      <c r="X251" s="56"/>
      <c r="Y251" s="56"/>
      <c r="Z251" s="56"/>
    </row>
    <row r="252" spans="1:26" x14ac:dyDescent="0.25">
      <c r="A252" s="7"/>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row>
    <row r="253" spans="1:26" x14ac:dyDescent="0.25">
      <c r="A253" s="7"/>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row>
    <row r="254" spans="1:26" x14ac:dyDescent="0.25"/>
    <row r="255" spans="1:26" x14ac:dyDescent="0.25"/>
    <row r="256" spans="1:26" x14ac:dyDescent="0.25"/>
    <row r="257" x14ac:dyDescent="0.25"/>
    <row r="258" x14ac:dyDescent="0.25"/>
    <row r="259" x14ac:dyDescent="0.25"/>
    <row r="260" x14ac:dyDescent="0.25"/>
    <row r="261" x14ac:dyDescent="0.25"/>
    <row r="262" x14ac:dyDescent="0.25"/>
    <row r="263" x14ac:dyDescent="0.25"/>
    <row r="264" x14ac:dyDescent="0.25"/>
  </sheetData>
  <sheetProtection algorithmName="SHA-512" hashValue="yzLVjkeE7RKqx5DfZuWwq0deOOKqMpmXnzv4AEyD3s9jjR1ODL/EsCN/BUsWDvUHM1IY6gTUBhrcL7qJjOhATA==" saltValue="C9qXOm2b5vFUOwFtHihQ7A==" spinCount="100000" sheet="1" objects="1" scenarios="1"/>
  <autoFilter ref="G21:G251" xr:uid="{172D79C2-F0FF-4FE9-AF46-F107586457FA}">
    <filterColumn colId="0">
      <filters>
        <filter val="1"/>
      </filters>
    </filterColumn>
  </autoFilter>
  <mergeCells count="149">
    <mergeCell ref="N3:Z5"/>
    <mergeCell ref="J6:L7"/>
    <mergeCell ref="J8:L9"/>
    <mergeCell ref="J10:L11"/>
    <mergeCell ref="J12:L13"/>
    <mergeCell ref="J14:L15"/>
    <mergeCell ref="J34:L34"/>
    <mergeCell ref="J35:L35"/>
    <mergeCell ref="J36:L37"/>
    <mergeCell ref="J38:L39"/>
    <mergeCell ref="N38:O39"/>
    <mergeCell ref="P38:Y39"/>
    <mergeCell ref="J16:L17"/>
    <mergeCell ref="J18:L19"/>
    <mergeCell ref="J20:L21"/>
    <mergeCell ref="J22:L27"/>
    <mergeCell ref="N22:O23"/>
    <mergeCell ref="P22:Y23"/>
    <mergeCell ref="N24:O34"/>
    <mergeCell ref="J28:L29"/>
    <mergeCell ref="J30:L31"/>
    <mergeCell ref="J32:L33"/>
    <mergeCell ref="J52:L53"/>
    <mergeCell ref="J54:L55"/>
    <mergeCell ref="J56:L57"/>
    <mergeCell ref="J58:L59"/>
    <mergeCell ref="J60:L61"/>
    <mergeCell ref="J62:L62"/>
    <mergeCell ref="J40:L41"/>
    <mergeCell ref="N40:O50"/>
    <mergeCell ref="J42:L43"/>
    <mergeCell ref="J44:L45"/>
    <mergeCell ref="J46:L47"/>
    <mergeCell ref="J48:L49"/>
    <mergeCell ref="J50:L51"/>
    <mergeCell ref="J76:L77"/>
    <mergeCell ref="J78:L79"/>
    <mergeCell ref="J80:L81"/>
    <mergeCell ref="J82:L83"/>
    <mergeCell ref="J84:L85"/>
    <mergeCell ref="J86:L87"/>
    <mergeCell ref="J63:L63"/>
    <mergeCell ref="N63:O64"/>
    <mergeCell ref="P63:Y64"/>
    <mergeCell ref="J64:L65"/>
    <mergeCell ref="N65:O75"/>
    <mergeCell ref="J66:L67"/>
    <mergeCell ref="J68:L69"/>
    <mergeCell ref="J70:L71"/>
    <mergeCell ref="J72:L73"/>
    <mergeCell ref="J74:L75"/>
    <mergeCell ref="J100:L101"/>
    <mergeCell ref="J102:L103"/>
    <mergeCell ref="J104:L105"/>
    <mergeCell ref="J106:L107"/>
    <mergeCell ref="J108:L109"/>
    <mergeCell ref="J110:L111"/>
    <mergeCell ref="J88:L89"/>
    <mergeCell ref="J90:L91"/>
    <mergeCell ref="J92:L93"/>
    <mergeCell ref="J94:L95"/>
    <mergeCell ref="J96:L97"/>
    <mergeCell ref="J98:L99"/>
    <mergeCell ref="J112:L112"/>
    <mergeCell ref="J113:L113"/>
    <mergeCell ref="N113:O114"/>
    <mergeCell ref="P113:Y114"/>
    <mergeCell ref="J114:L115"/>
    <mergeCell ref="N115:O125"/>
    <mergeCell ref="J116:L117"/>
    <mergeCell ref="J118:L119"/>
    <mergeCell ref="J120:L121"/>
    <mergeCell ref="J122:L123"/>
    <mergeCell ref="N139:O140"/>
    <mergeCell ref="P139:Y140"/>
    <mergeCell ref="J140:L141"/>
    <mergeCell ref="N141:O151"/>
    <mergeCell ref="J142:L143"/>
    <mergeCell ref="J144:L145"/>
    <mergeCell ref="J146:L147"/>
    <mergeCell ref="J124:L125"/>
    <mergeCell ref="J126:L127"/>
    <mergeCell ref="J128:L129"/>
    <mergeCell ref="J130:L131"/>
    <mergeCell ref="J132:L133"/>
    <mergeCell ref="J134:L135"/>
    <mergeCell ref="J148:L149"/>
    <mergeCell ref="J150:L151"/>
    <mergeCell ref="J152:L152"/>
    <mergeCell ref="J153:L154"/>
    <mergeCell ref="J155:L156"/>
    <mergeCell ref="J157:L158"/>
    <mergeCell ref="J136:L137"/>
    <mergeCell ref="J138:L138"/>
    <mergeCell ref="J139:L139"/>
    <mergeCell ref="J159:L160"/>
    <mergeCell ref="J161:L162"/>
    <mergeCell ref="J163:L163"/>
    <mergeCell ref="J164:L164"/>
    <mergeCell ref="N164:O165"/>
    <mergeCell ref="P164:Y165"/>
    <mergeCell ref="J165:L166"/>
    <mergeCell ref="N166:O176"/>
    <mergeCell ref="J167:L168"/>
    <mergeCell ref="J169:L170"/>
    <mergeCell ref="J182:L183"/>
    <mergeCell ref="J184:L185"/>
    <mergeCell ref="J186:L187"/>
    <mergeCell ref="J188:L189"/>
    <mergeCell ref="J190:L191"/>
    <mergeCell ref="J192:L193"/>
    <mergeCell ref="J171:L172"/>
    <mergeCell ref="J173:L174"/>
    <mergeCell ref="J175:L176"/>
    <mergeCell ref="J177:L177"/>
    <mergeCell ref="J178:L179"/>
    <mergeCell ref="J180:L181"/>
    <mergeCell ref="J194:L195"/>
    <mergeCell ref="N194:O195"/>
    <mergeCell ref="P194:Y195"/>
    <mergeCell ref="J196:L197"/>
    <mergeCell ref="N196:O206"/>
    <mergeCell ref="J198:L199"/>
    <mergeCell ref="J200:L201"/>
    <mergeCell ref="J202:L203"/>
    <mergeCell ref="J204:L205"/>
    <mergeCell ref="J206:L207"/>
    <mergeCell ref="J220:L221"/>
    <mergeCell ref="J222:L223"/>
    <mergeCell ref="J224:L225"/>
    <mergeCell ref="J226:L227"/>
    <mergeCell ref="J228:L229"/>
    <mergeCell ref="J230:L231"/>
    <mergeCell ref="J208:L209"/>
    <mergeCell ref="J210:L211"/>
    <mergeCell ref="J212:L213"/>
    <mergeCell ref="J214:L215"/>
    <mergeCell ref="J216:L217"/>
    <mergeCell ref="J218:L219"/>
    <mergeCell ref="J244:L245"/>
    <mergeCell ref="J246:L247"/>
    <mergeCell ref="J248:L249"/>
    <mergeCell ref="J250:L251"/>
    <mergeCell ref="J232:L233"/>
    <mergeCell ref="J234:L235"/>
    <mergeCell ref="J236:L237"/>
    <mergeCell ref="J238:L239"/>
    <mergeCell ref="J240:L241"/>
    <mergeCell ref="J242:L243"/>
  </mergeCells>
  <conditionalFormatting sqref="N22:O23">
    <cfRule type="cellIs" dxfId="162" priority="20" operator="equal">
      <formula>"Incorrect:"</formula>
    </cfRule>
    <cfRule type="cellIs" dxfId="161" priority="22" operator="equal">
      <formula>"Correct Answer:"</formula>
    </cfRule>
  </conditionalFormatting>
  <conditionalFormatting sqref="R143:W150">
    <cfRule type="expression" dxfId="160" priority="21">
      <formula>$D$137=1</formula>
    </cfRule>
  </conditionalFormatting>
  <conditionalFormatting sqref="N63:O64">
    <cfRule type="cellIs" dxfId="159" priority="18" operator="equal">
      <formula>"Incorrect:"</formula>
    </cfRule>
    <cfRule type="cellIs" dxfId="158" priority="19" operator="equal">
      <formula>"Correct Answer:"</formula>
    </cfRule>
  </conditionalFormatting>
  <conditionalFormatting sqref="N113:O114">
    <cfRule type="cellIs" dxfId="157" priority="16" operator="equal">
      <formula>"Incorrect:"</formula>
    </cfRule>
    <cfRule type="cellIs" dxfId="156" priority="17" operator="equal">
      <formula>"Correct Answer:"</formula>
    </cfRule>
  </conditionalFormatting>
  <conditionalFormatting sqref="N139:O140">
    <cfRule type="cellIs" dxfId="155" priority="14" operator="equal">
      <formula>"Incorrect:"</formula>
    </cfRule>
    <cfRule type="cellIs" dxfId="154" priority="15" operator="equal">
      <formula>"Correct Answer:"</formula>
    </cfRule>
  </conditionalFormatting>
  <conditionalFormatting sqref="N164:O165">
    <cfRule type="cellIs" dxfId="153" priority="12" operator="equal">
      <formula>"Incorrect:"</formula>
    </cfRule>
    <cfRule type="cellIs" dxfId="152" priority="13" operator="equal">
      <formula>"Correct Answer:"</formula>
    </cfRule>
  </conditionalFormatting>
  <conditionalFormatting sqref="N194:O195">
    <cfRule type="cellIs" dxfId="151" priority="10" operator="equal">
      <formula>"Incorrect:"</formula>
    </cfRule>
    <cfRule type="cellIs" dxfId="150" priority="11" operator="equal">
      <formula>"Correct Answer:"</formula>
    </cfRule>
  </conditionalFormatting>
  <conditionalFormatting sqref="P38:Y39">
    <cfRule type="expression" dxfId="149" priority="9">
      <formula>$N$38="Correct Answer:"</formula>
    </cfRule>
  </conditionalFormatting>
  <conditionalFormatting sqref="P63:Y64">
    <cfRule type="expression" dxfId="148" priority="8">
      <formula>$N$63="Correct Answer:"</formula>
    </cfRule>
  </conditionalFormatting>
  <conditionalFormatting sqref="P113:Y114">
    <cfRule type="expression" dxfId="147" priority="7">
      <formula>$N$113="Correct Answer:"</formula>
    </cfRule>
  </conditionalFormatting>
  <conditionalFormatting sqref="P139:Y140">
    <cfRule type="expression" dxfId="146" priority="6">
      <formula>$N$139="Correct Answer:"</formula>
    </cfRule>
  </conditionalFormatting>
  <conditionalFormatting sqref="P164:Y165">
    <cfRule type="expression" dxfId="145" priority="5">
      <formula>$N$164="Correct Answer:"</formula>
    </cfRule>
  </conditionalFormatting>
  <conditionalFormatting sqref="P194:Y195">
    <cfRule type="expression" dxfId="144" priority="4">
      <formula>$N$194="Correct Answer:"</formula>
    </cfRule>
  </conditionalFormatting>
  <conditionalFormatting sqref="N38:O39">
    <cfRule type="cellIs" dxfId="143" priority="2" operator="equal">
      <formula>"Incorrect:"</formula>
    </cfRule>
    <cfRule type="cellIs" dxfId="142" priority="3" operator="equal">
      <formula>"Correct Answer:"</formula>
    </cfRule>
  </conditionalFormatting>
  <conditionalFormatting sqref="P22:Y23">
    <cfRule type="expression" dxfId="141" priority="1">
      <formula>$N$22="Correct Answer:"</formula>
    </cfRule>
  </conditionalFormatting>
  <pageMargins left="0.7" right="0.7" top="0.75" bottom="0.75" header="0.3" footer="0.3"/>
  <pageSetup orientation="portrait"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RESET">
                <anchor moveWithCells="1">
                  <from>
                    <xdr:col>9</xdr:col>
                    <xdr:colOff>152400</xdr:colOff>
                    <xdr:row>27</xdr:row>
                    <xdr:rowOff>19050</xdr:rowOff>
                  </from>
                  <to>
                    <xdr:col>11</xdr:col>
                    <xdr:colOff>755650</xdr:colOff>
                    <xdr:row>29</xdr:row>
                    <xdr:rowOff>0</xdr:rowOff>
                  </to>
                </anchor>
              </controlPr>
            </control>
          </mc:Choice>
        </mc:AlternateContent>
        <mc:AlternateContent xmlns:mc="http://schemas.openxmlformats.org/markup-compatibility/2006">
          <mc:Choice Requires="x14">
            <control shapeId="18434" r:id="rId5" name="Button 2">
              <controlPr defaultSize="0" print="0" autoFill="0" autoPict="0" macro="[0]!Sheet9.SHOWALLCHAPTER01">
                <anchor moveWithCells="1">
                  <from>
                    <xdr:col>9</xdr:col>
                    <xdr:colOff>152400</xdr:colOff>
                    <xdr:row>29</xdr:row>
                    <xdr:rowOff>165100</xdr:rowOff>
                  </from>
                  <to>
                    <xdr:col>11</xdr:col>
                    <xdr:colOff>755650</xdr:colOff>
                    <xdr:row>31</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F4136-19D0-4677-BEAE-00033FE876F8}">
  <sheetPr codeName="Sheet10" filterMode="1">
    <tabColor rgb="FF00B050"/>
  </sheetPr>
  <dimension ref="A1:AA394"/>
  <sheetViews>
    <sheetView showGridLines="0" topLeftCell="J1" zoomScale="91" zoomScaleNormal="91" workbookViewId="0">
      <pane xSplit="3" ySplit="5" topLeftCell="P6" activePane="bottomRight" state="frozen"/>
      <selection activeCell="D6" sqref="D6"/>
      <selection pane="topRight" activeCell="D6" sqref="D6"/>
      <selection pane="bottomLeft" activeCell="D6" sqref="D6"/>
      <selection pane="bottomRight" activeCell="T376" sqref="T376"/>
    </sheetView>
  </sheetViews>
  <sheetFormatPr defaultColWidth="0" defaultRowHeight="13.5" zeroHeight="1" x14ac:dyDescent="0.25"/>
  <cols>
    <col min="1" max="5" width="0" hidden="1" customWidth="1"/>
    <col min="6" max="6" width="10" hidden="1" customWidth="1"/>
    <col min="7" max="9" width="0" hidden="1" customWidth="1"/>
    <col min="10" max="12" width="9.7109375" customWidth="1"/>
    <col min="13" max="13" width="1.5" customWidth="1"/>
    <col min="14" max="26" width="8.78515625" customWidth="1"/>
    <col min="27" max="27" width="1" customWidth="1"/>
    <col min="28" max="16384" width="8.78515625" hidden="1"/>
  </cols>
  <sheetData>
    <row r="1" spans="1:26" x14ac:dyDescent="0.25">
      <c r="A1" s="7"/>
      <c r="B1" s="7"/>
      <c r="C1" s="7"/>
      <c r="D1" s="7"/>
      <c r="E1" s="7"/>
      <c r="F1" s="7"/>
      <c r="G1" s="7"/>
      <c r="H1" s="7"/>
    </row>
    <row r="2" spans="1:26" x14ac:dyDescent="0.25">
      <c r="A2" s="7"/>
      <c r="B2" s="7"/>
      <c r="C2" s="7"/>
      <c r="D2" s="7"/>
      <c r="E2" s="7"/>
      <c r="F2" s="7"/>
      <c r="G2" s="7"/>
      <c r="H2" s="7"/>
    </row>
    <row r="3" spans="1:26" x14ac:dyDescent="0.25">
      <c r="A3" s="7"/>
      <c r="B3" s="7"/>
      <c r="C3" s="7"/>
      <c r="D3" s="7"/>
      <c r="E3" s="7"/>
      <c r="F3" s="7"/>
      <c r="G3" s="7"/>
      <c r="H3" s="7"/>
      <c r="N3" s="168" t="s">
        <v>2</v>
      </c>
      <c r="O3" s="169"/>
      <c r="P3" s="169"/>
      <c r="Q3" s="169"/>
      <c r="R3" s="169"/>
      <c r="S3" s="169"/>
      <c r="T3" s="169"/>
      <c r="U3" s="169"/>
      <c r="V3" s="169"/>
      <c r="W3" s="169"/>
      <c r="X3" s="169"/>
      <c r="Y3" s="169"/>
      <c r="Z3" s="169"/>
    </row>
    <row r="4" spans="1:26" x14ac:dyDescent="0.25">
      <c r="A4" s="7"/>
      <c r="B4" s="7"/>
      <c r="C4" s="7"/>
      <c r="D4" s="7"/>
      <c r="E4" s="7"/>
      <c r="F4" s="7"/>
      <c r="G4" s="7"/>
      <c r="H4" s="7"/>
      <c r="N4" s="168"/>
      <c r="O4" s="169"/>
      <c r="P4" s="169"/>
      <c r="Q4" s="169"/>
      <c r="R4" s="169"/>
      <c r="S4" s="169"/>
      <c r="T4" s="169"/>
      <c r="U4" s="169"/>
      <c r="V4" s="169"/>
      <c r="W4" s="169"/>
      <c r="X4" s="169"/>
      <c r="Y4" s="169"/>
      <c r="Z4" s="169"/>
    </row>
    <row r="5" spans="1:26" x14ac:dyDescent="0.25">
      <c r="A5" s="7"/>
      <c r="B5" s="7"/>
      <c r="C5" s="7"/>
      <c r="D5" s="7"/>
      <c r="E5" s="7"/>
      <c r="F5" s="7"/>
      <c r="G5" s="7"/>
      <c r="H5" s="7"/>
      <c r="J5" s="43"/>
      <c r="K5" s="44"/>
      <c r="L5" s="45"/>
      <c r="N5" s="168"/>
      <c r="O5" s="169"/>
      <c r="P5" s="169"/>
      <c r="Q5" s="169"/>
      <c r="R5" s="169"/>
      <c r="S5" s="169"/>
      <c r="T5" s="169"/>
      <c r="U5" s="169"/>
      <c r="V5" s="169"/>
      <c r="W5" s="169"/>
      <c r="X5" s="169"/>
      <c r="Y5" s="169"/>
      <c r="Z5" s="169"/>
    </row>
    <row r="6" spans="1:26" x14ac:dyDescent="0.25">
      <c r="A6" s="7"/>
      <c r="B6" s="7"/>
      <c r="C6" s="7"/>
      <c r="D6" s="7"/>
      <c r="E6" s="7"/>
      <c r="F6" s="7"/>
      <c r="G6" s="7"/>
      <c r="H6" s="7"/>
      <c r="J6" s="170"/>
      <c r="K6" s="170"/>
      <c r="L6" s="171"/>
    </row>
    <row r="7" spans="1:26" x14ac:dyDescent="0.25">
      <c r="A7" s="7"/>
      <c r="B7" s="56"/>
      <c r="C7" s="56"/>
      <c r="D7" s="56"/>
      <c r="E7" s="56"/>
      <c r="F7" s="56"/>
      <c r="G7" s="56"/>
      <c r="H7" s="56"/>
      <c r="J7" s="170"/>
      <c r="K7" s="170"/>
      <c r="L7" s="171"/>
    </row>
    <row r="8" spans="1:26" x14ac:dyDescent="0.25">
      <c r="A8" s="7"/>
      <c r="B8" s="56"/>
      <c r="C8" s="56"/>
      <c r="D8" s="56"/>
      <c r="E8" s="56"/>
      <c r="F8" s="56"/>
      <c r="G8" s="56"/>
      <c r="H8" s="56"/>
      <c r="J8" s="170"/>
      <c r="K8" s="170"/>
      <c r="L8" s="171"/>
    </row>
    <row r="9" spans="1:26" x14ac:dyDescent="0.25">
      <c r="A9" s="7"/>
      <c r="B9" s="56"/>
      <c r="C9" s="56"/>
      <c r="D9" s="56"/>
      <c r="E9" s="56"/>
      <c r="F9" s="56"/>
      <c r="G9" s="56"/>
      <c r="H9" s="56"/>
      <c r="J9" s="170"/>
      <c r="K9" s="170"/>
      <c r="L9" s="171"/>
    </row>
    <row r="10" spans="1:26" x14ac:dyDescent="0.25">
      <c r="A10" s="7"/>
      <c r="B10" s="56"/>
      <c r="C10" s="56"/>
      <c r="D10" s="56"/>
      <c r="E10" s="56"/>
      <c r="F10" s="56"/>
      <c r="G10" s="56"/>
      <c r="H10" s="56"/>
      <c r="J10" s="172"/>
      <c r="K10" s="172"/>
      <c r="L10" s="172"/>
    </row>
    <row r="11" spans="1:26" x14ac:dyDescent="0.25">
      <c r="A11" s="7"/>
      <c r="B11" s="56"/>
      <c r="C11" s="56"/>
      <c r="D11" s="56"/>
      <c r="E11" s="56"/>
      <c r="F11" s="56"/>
      <c r="G11" s="56"/>
      <c r="H11" s="56"/>
      <c r="J11" s="173"/>
      <c r="K11" s="173"/>
      <c r="L11" s="173"/>
    </row>
    <row r="12" spans="1:26" x14ac:dyDescent="0.25">
      <c r="A12" s="7"/>
      <c r="B12" s="56"/>
      <c r="C12" s="56"/>
      <c r="D12" s="56"/>
      <c r="E12" s="56"/>
      <c r="F12" s="56"/>
      <c r="G12" s="56"/>
      <c r="H12" s="56"/>
      <c r="J12" s="170"/>
      <c r="K12" s="170"/>
      <c r="L12" s="171"/>
    </row>
    <row r="13" spans="1:26" x14ac:dyDescent="0.25">
      <c r="A13" s="7"/>
      <c r="B13" s="56"/>
      <c r="C13" s="56"/>
      <c r="D13" s="56"/>
      <c r="E13" s="56"/>
      <c r="F13" s="56"/>
      <c r="G13" s="56"/>
      <c r="H13" s="56"/>
      <c r="J13" s="170"/>
      <c r="K13" s="170"/>
      <c r="L13" s="171"/>
    </row>
    <row r="14" spans="1:26" x14ac:dyDescent="0.25">
      <c r="A14" s="7"/>
      <c r="B14" s="56"/>
      <c r="C14" s="56"/>
      <c r="D14" s="56"/>
      <c r="E14" s="56"/>
      <c r="F14" s="56"/>
      <c r="G14" s="56"/>
      <c r="H14" s="56"/>
      <c r="J14" s="170"/>
      <c r="K14" s="170"/>
      <c r="L14" s="171"/>
    </row>
    <row r="15" spans="1:26" x14ac:dyDescent="0.25">
      <c r="A15" s="7"/>
      <c r="B15" s="56"/>
      <c r="C15" s="56"/>
      <c r="D15" s="56"/>
      <c r="E15" s="56"/>
      <c r="F15" s="56"/>
      <c r="G15" s="56"/>
      <c r="H15" s="56"/>
      <c r="J15" s="170"/>
      <c r="K15" s="170"/>
      <c r="L15" s="171"/>
    </row>
    <row r="16" spans="1:26" x14ac:dyDescent="0.25">
      <c r="A16" s="7"/>
      <c r="B16" s="56"/>
      <c r="C16" s="56"/>
      <c r="D16" s="56"/>
      <c r="E16" s="56"/>
      <c r="F16" s="56"/>
      <c r="G16" s="56"/>
      <c r="H16" s="56"/>
      <c r="J16" s="170"/>
      <c r="K16" s="170"/>
      <c r="L16" s="171"/>
    </row>
    <row r="17" spans="1:12" x14ac:dyDescent="0.25">
      <c r="A17" s="7"/>
      <c r="B17" s="56"/>
      <c r="C17" s="56"/>
      <c r="D17" s="56"/>
      <c r="E17" s="56"/>
      <c r="F17" s="56"/>
      <c r="G17" s="56"/>
      <c r="H17" s="56"/>
      <c r="J17" s="170"/>
      <c r="K17" s="170"/>
      <c r="L17" s="171"/>
    </row>
    <row r="18" spans="1:12" x14ac:dyDescent="0.25">
      <c r="A18" s="7"/>
      <c r="B18" s="56"/>
      <c r="C18" s="56"/>
      <c r="D18" s="56"/>
      <c r="E18" s="14">
        <f ca="1">SUM(E20:E386)</f>
        <v>12</v>
      </c>
      <c r="F18" s="56"/>
      <c r="G18" s="41" t="str">
        <f ca="1">Section2&amp;"/"&amp;"12"</f>
        <v>12/12</v>
      </c>
      <c r="H18" s="40"/>
      <c r="J18" s="170"/>
      <c r="K18" s="170"/>
      <c r="L18" s="171"/>
    </row>
    <row r="19" spans="1:12" x14ac:dyDescent="0.25">
      <c r="A19" s="42" t="s">
        <v>33</v>
      </c>
      <c r="B19" s="56"/>
      <c r="C19" s="56"/>
      <c r="D19" s="56"/>
      <c r="E19" s="56"/>
      <c r="F19" s="42" t="s">
        <v>34</v>
      </c>
      <c r="G19" s="56"/>
      <c r="H19" s="56"/>
      <c r="J19" s="170"/>
      <c r="K19" s="170"/>
      <c r="L19" s="171"/>
    </row>
    <row r="20" spans="1:12" x14ac:dyDescent="0.25">
      <c r="H20" s="56"/>
      <c r="J20" s="174"/>
      <c r="K20" s="170"/>
      <c r="L20" s="171"/>
    </row>
    <row r="21" spans="1:12" x14ac:dyDescent="0.25">
      <c r="H21" s="56"/>
      <c r="J21" s="175"/>
      <c r="K21" s="176"/>
      <c r="L21" s="177"/>
    </row>
    <row r="22" spans="1:12" x14ac:dyDescent="0.25">
      <c r="H22" s="56"/>
      <c r="J22" s="174"/>
      <c r="K22" s="170"/>
      <c r="L22" s="171"/>
    </row>
    <row r="23" spans="1:12" x14ac:dyDescent="0.25">
      <c r="H23" s="56"/>
      <c r="J23" s="175"/>
      <c r="K23" s="176"/>
      <c r="L23" s="177"/>
    </row>
    <row r="24" spans="1:12" x14ac:dyDescent="0.25">
      <c r="H24" s="56"/>
      <c r="J24" s="46"/>
      <c r="K24" s="46"/>
      <c r="L24" s="46"/>
    </row>
    <row r="25" spans="1:12" x14ac:dyDescent="0.25">
      <c r="H25" s="56"/>
      <c r="J25" s="46"/>
      <c r="K25" s="46"/>
      <c r="L25" s="46"/>
    </row>
    <row r="26" spans="1:12" x14ac:dyDescent="0.25">
      <c r="H26" s="56"/>
      <c r="J26" s="46"/>
      <c r="K26" s="46"/>
      <c r="L26" s="46"/>
    </row>
    <row r="27" spans="1:12" x14ac:dyDescent="0.25">
      <c r="H27" s="56"/>
      <c r="J27" s="46"/>
      <c r="K27" s="46"/>
      <c r="L27" s="46"/>
    </row>
    <row r="28" spans="1:12" x14ac:dyDescent="0.25">
      <c r="H28" s="56"/>
      <c r="J28" s="46"/>
      <c r="K28" s="46"/>
      <c r="L28" s="46"/>
    </row>
    <row r="29" spans="1:12" x14ac:dyDescent="0.25">
      <c r="H29" s="56"/>
      <c r="J29" s="46"/>
      <c r="K29" s="46"/>
      <c r="L29" s="46"/>
    </row>
    <row r="30" spans="1:12" x14ac:dyDescent="0.25">
      <c r="H30" s="56"/>
      <c r="J30" s="46"/>
      <c r="K30" s="46"/>
      <c r="L30" s="46"/>
    </row>
    <row r="31" spans="1:12" x14ac:dyDescent="0.25">
      <c r="H31" s="56"/>
      <c r="J31" s="46"/>
      <c r="K31" s="46"/>
      <c r="L31" s="46"/>
    </row>
    <row r="32" spans="1:12" x14ac:dyDescent="0.25">
      <c r="H32" s="56"/>
      <c r="J32" s="46"/>
      <c r="K32" s="46"/>
      <c r="L32" s="46"/>
    </row>
    <row r="33" spans="1:25" x14ac:dyDescent="0.25">
      <c r="H33" s="56"/>
      <c r="J33" s="46"/>
      <c r="K33" s="46"/>
      <c r="L33" s="46"/>
    </row>
    <row r="34" spans="1:25" x14ac:dyDescent="0.25">
      <c r="H34" s="56"/>
      <c r="J34" s="46"/>
      <c r="K34" s="46"/>
      <c r="L34" s="46"/>
    </row>
    <row r="35" spans="1:25" x14ac:dyDescent="0.25">
      <c r="H35" s="56"/>
      <c r="J35" s="46"/>
      <c r="K35" s="46"/>
      <c r="L35" s="46"/>
    </row>
    <row r="36" spans="1:25" x14ac:dyDescent="0.25">
      <c r="H36" s="56"/>
      <c r="J36" s="46"/>
      <c r="K36" s="46"/>
      <c r="L36" s="46"/>
    </row>
    <row r="37" spans="1:25" x14ac:dyDescent="0.25">
      <c r="A37" s="9" t="s">
        <v>17</v>
      </c>
      <c r="B37" s="10" t="s">
        <v>18</v>
      </c>
      <c r="C37" s="28" t="s">
        <v>23</v>
      </c>
      <c r="D37" s="56"/>
      <c r="E37" s="56"/>
      <c r="F37" s="56"/>
      <c r="G37" s="56"/>
      <c r="H37" s="56"/>
      <c r="J37" s="46"/>
      <c r="K37" s="46"/>
      <c r="L37" s="46"/>
    </row>
    <row r="38" spans="1:25" x14ac:dyDescent="0.25">
      <c r="A38" s="11" t="b">
        <f>R45&lt;&gt;S45</f>
        <v>1</v>
      </c>
      <c r="B38" s="12" t="b">
        <f ca="1">C38</f>
        <v>1</v>
      </c>
      <c r="C38" s="12" t="b">
        <f ca="1">IF(P39="","",IF(P39="TRUE","",IF(P39="=TRUE","",IF(Ques1=Answer1,Answer1,""))))</f>
        <v>1</v>
      </c>
      <c r="D38" s="13">
        <f ca="1">IF(A38=B38,1,0)</f>
        <v>1</v>
      </c>
      <c r="E38" s="14">
        <f ca="1">D38</f>
        <v>1</v>
      </c>
      <c r="F38" s="15" t="s">
        <v>26</v>
      </c>
      <c r="G38" s="2" t="s">
        <v>19</v>
      </c>
      <c r="H38" s="56"/>
      <c r="J38" s="46"/>
      <c r="K38" s="46"/>
      <c r="L38" s="46"/>
    </row>
    <row r="39" spans="1:25" x14ac:dyDescent="0.25">
      <c r="A39" s="7"/>
      <c r="B39" s="56"/>
      <c r="C39" s="56"/>
      <c r="D39" s="56"/>
      <c r="E39" s="56"/>
      <c r="F39" s="56"/>
      <c r="G39" s="30">
        <f>IF(Ques1="",0,1)</f>
        <v>1</v>
      </c>
      <c r="H39" s="56"/>
      <c r="J39" s="46"/>
      <c r="K39" s="46"/>
      <c r="L39" s="46"/>
      <c r="N39" s="130" t="str">
        <f ca="1">IF(Score1=0,"Incorrect:","Correct Answer:")</f>
        <v>Correct Answer:</v>
      </c>
      <c r="O39" s="131"/>
      <c r="P39" s="134" t="str">
        <f ca="1">IF(ISERROR(IF(Ques1="","",_xlfn.FORMULATEXT(Ques1))),"",IF(Ques1="","",_xlfn.FORMULATEXT(Ques1)))</f>
        <v>=R45&lt;&gt;S45</v>
      </c>
      <c r="Q39" s="135"/>
      <c r="R39" s="135"/>
      <c r="S39" s="135"/>
      <c r="T39" s="135"/>
      <c r="U39" s="135"/>
      <c r="V39" s="135"/>
      <c r="W39" s="135"/>
      <c r="X39" s="135"/>
      <c r="Y39" s="136"/>
    </row>
    <row r="40" spans="1:25" x14ac:dyDescent="0.25">
      <c r="A40" s="7"/>
      <c r="B40" s="56"/>
      <c r="C40" s="56"/>
      <c r="D40" s="56"/>
      <c r="E40" s="56"/>
      <c r="F40" s="56"/>
      <c r="G40" s="30">
        <f>IF(Ques1="",0,1)</f>
        <v>1</v>
      </c>
      <c r="H40" s="56"/>
      <c r="J40" s="46"/>
      <c r="K40" s="46"/>
      <c r="L40" s="46"/>
      <c r="N40" s="132"/>
      <c r="O40" s="133"/>
      <c r="P40" s="137"/>
      <c r="Q40" s="138"/>
      <c r="R40" s="138"/>
      <c r="S40" s="138"/>
      <c r="T40" s="138"/>
      <c r="U40" s="138"/>
      <c r="V40" s="138"/>
      <c r="W40" s="138"/>
      <c r="X40" s="138"/>
      <c r="Y40" s="139"/>
    </row>
    <row r="41" spans="1:25" ht="15" x14ac:dyDescent="0.3">
      <c r="A41" s="7"/>
      <c r="B41" s="56"/>
      <c r="C41" s="56"/>
      <c r="D41" s="56"/>
      <c r="E41" s="56"/>
      <c r="F41" s="56"/>
      <c r="G41" s="16">
        <v>1</v>
      </c>
      <c r="H41" s="56"/>
      <c r="J41" s="46"/>
      <c r="K41" s="46"/>
      <c r="L41" s="46"/>
      <c r="N41" s="140" t="s">
        <v>25</v>
      </c>
      <c r="O41" s="141"/>
      <c r="P41" s="4"/>
      <c r="Q41" s="5" t="str">
        <f>SUBSTITUTE(ADDRESS(1,COLUMN(),4),"1","")</f>
        <v>Q</v>
      </c>
      <c r="R41" s="5" t="str">
        <f t="shared" ref="R41:Y41" si="0">SUBSTITUTE(ADDRESS(1,COLUMN(),4),"1","")</f>
        <v>R</v>
      </c>
      <c r="S41" s="5" t="str">
        <f t="shared" si="0"/>
        <v>S</v>
      </c>
      <c r="T41" s="5" t="str">
        <f t="shared" si="0"/>
        <v>T</v>
      </c>
      <c r="U41" s="5" t="str">
        <f t="shared" si="0"/>
        <v>U</v>
      </c>
      <c r="V41" s="5" t="str">
        <f t="shared" si="0"/>
        <v>V</v>
      </c>
      <c r="W41" s="5" t="str">
        <f t="shared" si="0"/>
        <v>W</v>
      </c>
      <c r="X41" s="5" t="str">
        <f t="shared" si="0"/>
        <v>X</v>
      </c>
      <c r="Y41" s="5" t="str">
        <f t="shared" si="0"/>
        <v>Y</v>
      </c>
    </row>
    <row r="42" spans="1:25" ht="15" x14ac:dyDescent="0.3">
      <c r="A42" s="7"/>
      <c r="B42" s="56"/>
      <c r="C42" s="56"/>
      <c r="D42" s="56"/>
      <c r="E42" s="56"/>
      <c r="F42" s="56"/>
      <c r="G42" s="16">
        <v>1</v>
      </c>
      <c r="H42" s="56"/>
      <c r="J42" s="46"/>
      <c r="K42" s="46"/>
      <c r="L42" s="46"/>
      <c r="N42" s="142"/>
      <c r="O42" s="143"/>
      <c r="P42" s="5">
        <f>ROW()</f>
        <v>42</v>
      </c>
      <c r="Q42" s="6"/>
      <c r="R42" s="6"/>
      <c r="S42" s="6"/>
      <c r="T42" s="6"/>
      <c r="U42" s="6"/>
      <c r="V42" s="6"/>
      <c r="W42" s="6"/>
      <c r="X42" s="6"/>
      <c r="Y42" s="6"/>
    </row>
    <row r="43" spans="1:25" ht="15" x14ac:dyDescent="0.3">
      <c r="A43" s="7"/>
      <c r="B43" s="56"/>
      <c r="C43" s="56"/>
      <c r="D43" s="56"/>
      <c r="E43" s="56"/>
      <c r="F43" s="56"/>
      <c r="G43" s="16">
        <v>1</v>
      </c>
      <c r="H43" s="56"/>
      <c r="J43" s="46"/>
      <c r="K43" s="46"/>
      <c r="L43" s="46"/>
      <c r="N43" s="142"/>
      <c r="O43" s="143"/>
      <c r="P43" s="5">
        <f>ROW()</f>
        <v>43</v>
      </c>
      <c r="Q43" s="6"/>
      <c r="R43" s="6"/>
      <c r="S43" s="6"/>
      <c r="T43" s="6"/>
      <c r="U43" s="6"/>
      <c r="V43" s="6"/>
      <c r="W43" s="6"/>
      <c r="X43" s="6"/>
      <c r="Y43" s="6"/>
    </row>
    <row r="44" spans="1:25" ht="15" x14ac:dyDescent="0.3">
      <c r="A44" s="7"/>
      <c r="B44" s="56"/>
      <c r="C44" s="56"/>
      <c r="D44" s="56"/>
      <c r="E44" s="56"/>
      <c r="F44" s="56"/>
      <c r="G44" s="16">
        <v>1</v>
      </c>
      <c r="H44" s="56"/>
      <c r="J44" s="46"/>
      <c r="K44" s="46"/>
      <c r="L44" s="46"/>
      <c r="N44" s="142"/>
      <c r="O44" s="143"/>
      <c r="P44" s="5">
        <f>ROW()</f>
        <v>44</v>
      </c>
      <c r="Q44" s="6"/>
      <c r="R44" s="6"/>
      <c r="S44" s="6"/>
      <c r="T44" s="6"/>
      <c r="U44" s="6"/>
      <c r="V44" s="6"/>
      <c r="W44" s="6"/>
      <c r="X44" s="6"/>
      <c r="Y44" s="6"/>
    </row>
    <row r="45" spans="1:25" ht="15" x14ac:dyDescent="0.3">
      <c r="A45" s="7"/>
      <c r="B45" s="56"/>
      <c r="C45" s="56"/>
      <c r="D45" s="56"/>
      <c r="E45" s="56"/>
      <c r="F45" s="56"/>
      <c r="G45" s="16">
        <v>1</v>
      </c>
      <c r="H45" s="56"/>
      <c r="J45" s="46"/>
      <c r="K45" s="46"/>
      <c r="L45" s="46"/>
      <c r="N45" s="142"/>
      <c r="O45" s="143"/>
      <c r="P45" s="5">
        <f>ROW()</f>
        <v>45</v>
      </c>
      <c r="Q45" s="6"/>
      <c r="R45" s="6">
        <v>5</v>
      </c>
      <c r="S45" s="6">
        <v>3</v>
      </c>
      <c r="T45" s="36" t="b">
        <f>R45&lt;&gt;S45</f>
        <v>1</v>
      </c>
      <c r="U45" s="6"/>
      <c r="V45" s="6"/>
      <c r="W45" s="6"/>
      <c r="X45" s="6"/>
      <c r="Y45" s="6"/>
    </row>
    <row r="46" spans="1:25" ht="15" x14ac:dyDescent="0.3">
      <c r="A46" s="7"/>
      <c r="B46" s="56"/>
      <c r="C46" s="56"/>
      <c r="D46" s="56"/>
      <c r="E46" s="56"/>
      <c r="F46" s="56"/>
      <c r="G46" s="16">
        <v>1</v>
      </c>
      <c r="H46" s="56"/>
      <c r="J46" s="46"/>
      <c r="K46" s="46"/>
      <c r="L46" s="46"/>
      <c r="N46" s="142"/>
      <c r="O46" s="143"/>
      <c r="P46" s="5">
        <f>ROW()</f>
        <v>46</v>
      </c>
      <c r="Q46" s="6"/>
      <c r="R46" s="6"/>
      <c r="S46" s="6"/>
      <c r="T46" s="6"/>
      <c r="U46" s="6"/>
      <c r="V46" s="6"/>
      <c r="W46" s="6"/>
      <c r="X46" s="6"/>
      <c r="Y46" s="6"/>
    </row>
    <row r="47" spans="1:25" ht="15" x14ac:dyDescent="0.3">
      <c r="A47" s="7"/>
      <c r="B47" s="56"/>
      <c r="C47" s="56"/>
      <c r="D47" s="56"/>
      <c r="E47" s="56"/>
      <c r="F47" s="56"/>
      <c r="G47" s="16">
        <v>1</v>
      </c>
      <c r="H47" s="56"/>
      <c r="J47" s="46"/>
      <c r="K47" s="46"/>
      <c r="L47" s="46"/>
      <c r="N47" s="142"/>
      <c r="O47" s="143"/>
      <c r="P47" s="5">
        <f>ROW()</f>
        <v>47</v>
      </c>
      <c r="Q47" s="6"/>
      <c r="R47" s="6"/>
      <c r="S47" s="6"/>
      <c r="T47" s="6"/>
      <c r="U47" s="6"/>
      <c r="V47" s="6"/>
      <c r="W47" s="6"/>
      <c r="X47" s="6"/>
      <c r="Y47" s="6"/>
    </row>
    <row r="48" spans="1:25" ht="15" x14ac:dyDescent="0.3">
      <c r="A48" s="7"/>
      <c r="B48" s="56"/>
      <c r="C48" s="56"/>
      <c r="D48" s="56"/>
      <c r="E48" s="56"/>
      <c r="F48" s="56"/>
      <c r="G48" s="16">
        <v>1</v>
      </c>
      <c r="H48" s="56"/>
      <c r="J48" s="46"/>
      <c r="K48" s="46"/>
      <c r="L48" s="46"/>
      <c r="N48" s="142"/>
      <c r="O48" s="143"/>
      <c r="P48" s="5">
        <f>ROW()</f>
        <v>48</v>
      </c>
      <c r="Q48" s="6"/>
      <c r="R48" s="6"/>
      <c r="S48" s="6"/>
      <c r="T48" s="6"/>
      <c r="U48" s="6"/>
      <c r="V48" s="6"/>
      <c r="W48" s="6"/>
      <c r="X48" s="6"/>
      <c r="Y48" s="6"/>
    </row>
    <row r="49" spans="1:25" ht="15" x14ac:dyDescent="0.3">
      <c r="A49" s="7"/>
      <c r="B49" s="56"/>
      <c r="C49" s="56"/>
      <c r="D49" s="56"/>
      <c r="E49" s="56"/>
      <c r="F49" s="56"/>
      <c r="G49" s="16">
        <v>1</v>
      </c>
      <c r="H49" s="56"/>
      <c r="J49" s="46"/>
      <c r="K49" s="46"/>
      <c r="L49" s="46"/>
      <c r="N49" s="142"/>
      <c r="O49" s="143"/>
      <c r="P49" s="5">
        <f>ROW()</f>
        <v>49</v>
      </c>
      <c r="Q49" s="6"/>
      <c r="R49" s="6"/>
      <c r="S49" s="6"/>
      <c r="T49" s="6"/>
      <c r="U49" s="6"/>
      <c r="V49" s="6"/>
      <c r="W49" s="6"/>
      <c r="X49" s="6"/>
      <c r="Y49" s="6"/>
    </row>
    <row r="50" spans="1:25" ht="15" x14ac:dyDescent="0.3">
      <c r="A50" s="7"/>
      <c r="B50" s="56"/>
      <c r="C50" s="56"/>
      <c r="D50" s="56"/>
      <c r="E50" s="56"/>
      <c r="F50" s="56"/>
      <c r="G50" s="16">
        <v>1</v>
      </c>
      <c r="H50" s="56"/>
      <c r="J50" s="46"/>
      <c r="K50" s="46"/>
      <c r="L50" s="46"/>
      <c r="N50" s="142"/>
      <c r="O50" s="143"/>
      <c r="P50" s="5">
        <f>ROW()</f>
        <v>50</v>
      </c>
      <c r="Q50" s="6"/>
      <c r="R50" s="6"/>
      <c r="S50" s="6"/>
      <c r="T50" s="6"/>
      <c r="U50" s="6"/>
      <c r="V50" s="6"/>
      <c r="W50" s="6"/>
      <c r="X50" s="6"/>
      <c r="Y50" s="6"/>
    </row>
    <row r="51" spans="1:25" ht="15" x14ac:dyDescent="0.3">
      <c r="A51" s="7"/>
      <c r="B51" s="56"/>
      <c r="C51" s="56"/>
      <c r="D51" s="56"/>
      <c r="E51" s="56"/>
      <c r="F51" s="56"/>
      <c r="G51" s="16">
        <v>1</v>
      </c>
      <c r="H51" s="56"/>
      <c r="J51" s="46"/>
      <c r="K51" s="46"/>
      <c r="L51" s="46"/>
      <c r="N51" s="144"/>
      <c r="O51" s="145"/>
      <c r="P51" s="5">
        <f>ROW()</f>
        <v>51</v>
      </c>
      <c r="Q51" s="6"/>
      <c r="R51" s="6"/>
      <c r="S51" s="6"/>
      <c r="T51" s="6"/>
      <c r="U51" s="6"/>
      <c r="V51" s="6"/>
      <c r="W51" s="6"/>
      <c r="X51" s="6"/>
      <c r="Y51" s="6"/>
    </row>
    <row r="52" spans="1:25" x14ac:dyDescent="0.25">
      <c r="A52" s="7"/>
      <c r="B52" s="56"/>
      <c r="C52" s="56"/>
      <c r="D52" s="56"/>
      <c r="E52" s="56"/>
      <c r="F52" s="56"/>
      <c r="G52" s="16">
        <v>1</v>
      </c>
      <c r="H52" s="56"/>
      <c r="J52" s="46"/>
      <c r="K52" s="46"/>
      <c r="L52" s="46"/>
    </row>
    <row r="53" spans="1:25" x14ac:dyDescent="0.25">
      <c r="A53" s="7"/>
      <c r="B53" s="56"/>
      <c r="C53" s="56"/>
      <c r="D53" s="56"/>
      <c r="E53" s="56"/>
      <c r="F53" s="56"/>
      <c r="G53" s="18">
        <f ca="1">$E$38</f>
        <v>1</v>
      </c>
      <c r="H53" s="56"/>
      <c r="J53" s="46"/>
      <c r="K53" s="46"/>
      <c r="L53" s="46"/>
    </row>
    <row r="54" spans="1:25" x14ac:dyDescent="0.25">
      <c r="A54" s="7"/>
      <c r="B54" s="56"/>
      <c r="C54" s="56"/>
      <c r="D54" s="56"/>
      <c r="E54" s="56"/>
      <c r="F54" s="56"/>
      <c r="G54" s="18">
        <f t="shared" ref="G54:G60" ca="1" si="1">$E$38</f>
        <v>1</v>
      </c>
      <c r="H54" s="56"/>
      <c r="J54" s="46"/>
      <c r="K54" s="46"/>
      <c r="L54" s="46"/>
    </row>
    <row r="55" spans="1:25" x14ac:dyDescent="0.25">
      <c r="A55" s="7"/>
      <c r="B55" s="56"/>
      <c r="C55" s="56"/>
      <c r="D55" s="56"/>
      <c r="E55" s="56"/>
      <c r="F55" s="56"/>
      <c r="G55" s="18">
        <f t="shared" ca="1" si="1"/>
        <v>1</v>
      </c>
      <c r="H55" s="56"/>
      <c r="J55" s="46"/>
      <c r="K55" s="46"/>
      <c r="L55" s="46"/>
    </row>
    <row r="56" spans="1:25" x14ac:dyDescent="0.25">
      <c r="A56" s="7"/>
      <c r="B56" s="56"/>
      <c r="C56" s="56"/>
      <c r="D56" s="56"/>
      <c r="E56" s="56"/>
      <c r="F56" s="56"/>
      <c r="G56" s="18">
        <f t="shared" ca="1" si="1"/>
        <v>1</v>
      </c>
      <c r="H56" s="56"/>
      <c r="J56" s="46"/>
      <c r="K56" s="46"/>
      <c r="L56" s="46"/>
    </row>
    <row r="57" spans="1:25" x14ac:dyDescent="0.25">
      <c r="A57" s="7"/>
      <c r="B57" s="56"/>
      <c r="C57" s="56"/>
      <c r="D57" s="56"/>
      <c r="E57" s="56"/>
      <c r="F57" s="56"/>
      <c r="G57" s="18">
        <f t="shared" ca="1" si="1"/>
        <v>1</v>
      </c>
      <c r="H57" s="56"/>
      <c r="J57" s="46"/>
      <c r="K57" s="46"/>
      <c r="L57" s="46"/>
    </row>
    <row r="58" spans="1:25" x14ac:dyDescent="0.25">
      <c r="A58" s="7"/>
      <c r="B58" s="56"/>
      <c r="C58" s="56"/>
      <c r="D58" s="56"/>
      <c r="E58" s="56"/>
      <c r="F58" s="56"/>
      <c r="G58" s="18">
        <f t="shared" ca="1" si="1"/>
        <v>1</v>
      </c>
      <c r="H58" s="56"/>
      <c r="J58" s="46"/>
      <c r="K58" s="46"/>
      <c r="L58" s="46"/>
    </row>
    <row r="59" spans="1:25" x14ac:dyDescent="0.25">
      <c r="A59" s="9" t="s">
        <v>17</v>
      </c>
      <c r="B59" s="10" t="s">
        <v>18</v>
      </c>
      <c r="C59" s="28" t="s">
        <v>23</v>
      </c>
      <c r="D59" s="56"/>
      <c r="E59" s="56"/>
      <c r="F59" s="56"/>
      <c r="G59" s="18">
        <f t="shared" ca="1" si="1"/>
        <v>1</v>
      </c>
      <c r="H59" s="56"/>
      <c r="J59" s="46"/>
      <c r="K59" s="46"/>
      <c r="L59" s="46"/>
    </row>
    <row r="60" spans="1:25" x14ac:dyDescent="0.25">
      <c r="A60" s="11">
        <f>R67*S67</f>
        <v>0</v>
      </c>
      <c r="B60" s="12">
        <f ca="1">C60</f>
        <v>0</v>
      </c>
      <c r="C60" s="12">
        <f ca="1">IF(P61="","",IF(P61=0,"",IF(P61="=0","",IF(Ques2=Answer2,Answer2,""))))</f>
        <v>0</v>
      </c>
      <c r="D60" s="13">
        <f ca="1">IF(A60=B60,1,0)</f>
        <v>1</v>
      </c>
      <c r="E60" s="14">
        <f ca="1">IF(E38=0,0,D60)</f>
        <v>1</v>
      </c>
      <c r="F60" s="15" t="s">
        <v>27</v>
      </c>
      <c r="G60" s="18">
        <f t="shared" ca="1" si="1"/>
        <v>1</v>
      </c>
      <c r="H60" s="56"/>
      <c r="J60" s="46"/>
      <c r="K60" s="46"/>
      <c r="L60" s="46"/>
    </row>
    <row r="61" spans="1:25" x14ac:dyDescent="0.25">
      <c r="A61" s="7"/>
      <c r="B61" s="56"/>
      <c r="C61" s="56"/>
      <c r="D61" s="56"/>
      <c r="E61" s="56"/>
      <c r="F61" s="56"/>
      <c r="G61" s="30">
        <f ca="1">IF(OR(Ques2="",$E$38=0),0,1)</f>
        <v>1</v>
      </c>
      <c r="H61" s="56"/>
      <c r="J61" s="46"/>
      <c r="K61" s="46"/>
      <c r="L61" s="46"/>
      <c r="N61" s="130" t="str">
        <f ca="1">IF(Score2=0,"Incorrect:","Correct Answer:")</f>
        <v>Correct Answer:</v>
      </c>
      <c r="O61" s="131"/>
      <c r="P61" s="134" t="str">
        <f ca="1">IF(ISERROR(IF(Ques2="","",_xlfn.FORMULATEXT(Ques2))),"",IF(Ques2="","",_xlfn.FORMULATEXT(Ques2)))</f>
        <v>=R67*S67</v>
      </c>
      <c r="Q61" s="135"/>
      <c r="R61" s="135"/>
      <c r="S61" s="135"/>
      <c r="T61" s="135"/>
      <c r="U61" s="135"/>
      <c r="V61" s="135"/>
      <c r="W61" s="135"/>
      <c r="X61" s="135"/>
      <c r="Y61" s="136"/>
    </row>
    <row r="62" spans="1:25" x14ac:dyDescent="0.25">
      <c r="A62" s="7"/>
      <c r="B62" s="56"/>
      <c r="C62" s="56"/>
      <c r="D62" s="56"/>
      <c r="E62" s="56"/>
      <c r="F62" s="56"/>
      <c r="G62" s="30">
        <f ca="1">IF(OR(Ques2="",$E$38=0),0,1)</f>
        <v>1</v>
      </c>
      <c r="H62" s="56"/>
      <c r="J62" s="46"/>
      <c r="K62" s="46"/>
      <c r="L62" s="46"/>
      <c r="N62" s="132"/>
      <c r="O62" s="133"/>
      <c r="P62" s="137"/>
      <c r="Q62" s="138"/>
      <c r="R62" s="138"/>
      <c r="S62" s="138"/>
      <c r="T62" s="138"/>
      <c r="U62" s="138"/>
      <c r="V62" s="138"/>
      <c r="W62" s="138"/>
      <c r="X62" s="138"/>
      <c r="Y62" s="139"/>
    </row>
    <row r="63" spans="1:25" ht="15" x14ac:dyDescent="0.3">
      <c r="A63" s="7"/>
      <c r="B63" s="56"/>
      <c r="C63" s="56"/>
      <c r="D63" s="56"/>
      <c r="E63" s="56"/>
      <c r="F63" s="56"/>
      <c r="G63" s="18">
        <f t="shared" ref="G63:G74" ca="1" si="2">$E$38</f>
        <v>1</v>
      </c>
      <c r="H63" s="56"/>
      <c r="J63" s="46"/>
      <c r="K63" s="46"/>
      <c r="L63" s="46"/>
      <c r="N63" s="140" t="s">
        <v>25</v>
      </c>
      <c r="O63" s="141"/>
      <c r="P63" s="4"/>
      <c r="Q63" s="5" t="str">
        <f>SUBSTITUTE(ADDRESS(1,COLUMN(),4),"1","")</f>
        <v>Q</v>
      </c>
      <c r="R63" s="5" t="str">
        <f t="shared" ref="R63:Y63" si="3">SUBSTITUTE(ADDRESS(1,COLUMN(),4),"1","")</f>
        <v>R</v>
      </c>
      <c r="S63" s="5" t="str">
        <f t="shared" si="3"/>
        <v>S</v>
      </c>
      <c r="T63" s="5" t="str">
        <f t="shared" si="3"/>
        <v>T</v>
      </c>
      <c r="U63" s="5" t="str">
        <f t="shared" si="3"/>
        <v>U</v>
      </c>
      <c r="V63" s="5" t="str">
        <f t="shared" si="3"/>
        <v>V</v>
      </c>
      <c r="W63" s="5" t="str">
        <f t="shared" si="3"/>
        <v>W</v>
      </c>
      <c r="X63" s="5" t="str">
        <f t="shared" si="3"/>
        <v>X</v>
      </c>
      <c r="Y63" s="5" t="str">
        <f t="shared" si="3"/>
        <v>Y</v>
      </c>
    </row>
    <row r="64" spans="1:25" ht="15" x14ac:dyDescent="0.3">
      <c r="A64" s="7"/>
      <c r="B64" s="56"/>
      <c r="C64" s="56"/>
      <c r="D64" s="56"/>
      <c r="E64" s="56"/>
      <c r="F64" s="56"/>
      <c r="G64" s="18">
        <f t="shared" ca="1" si="2"/>
        <v>1</v>
      </c>
      <c r="H64" s="56"/>
      <c r="J64" s="46"/>
      <c r="K64" s="46"/>
      <c r="L64" s="46"/>
      <c r="N64" s="142"/>
      <c r="O64" s="143"/>
      <c r="P64" s="5">
        <f>ROW()</f>
        <v>64</v>
      </c>
      <c r="Q64" s="6"/>
      <c r="R64" s="6"/>
      <c r="S64" s="6"/>
      <c r="T64" s="6"/>
      <c r="U64" s="6"/>
      <c r="V64" s="6"/>
      <c r="W64" s="6"/>
      <c r="X64" s="6"/>
      <c r="Y64" s="6"/>
    </row>
    <row r="65" spans="1:25" ht="15" x14ac:dyDescent="0.3">
      <c r="A65" s="7"/>
      <c r="B65" s="56"/>
      <c r="C65" s="56"/>
      <c r="D65" s="56"/>
      <c r="E65" s="56"/>
      <c r="F65" s="56"/>
      <c r="G65" s="18">
        <f t="shared" ca="1" si="2"/>
        <v>1</v>
      </c>
      <c r="H65" s="56"/>
      <c r="J65" s="46"/>
      <c r="K65" s="46"/>
      <c r="L65" s="46"/>
      <c r="N65" s="142"/>
      <c r="O65" s="143"/>
      <c r="P65" s="5">
        <f>ROW()</f>
        <v>65</v>
      </c>
      <c r="Q65" s="6"/>
      <c r="R65" s="6"/>
      <c r="S65" s="6"/>
      <c r="T65" s="6"/>
      <c r="U65" s="6"/>
      <c r="V65" s="6"/>
      <c r="W65" s="6"/>
      <c r="X65" s="6"/>
      <c r="Y65" s="6"/>
    </row>
    <row r="66" spans="1:25" ht="15" x14ac:dyDescent="0.3">
      <c r="A66" s="7"/>
      <c r="B66" s="56"/>
      <c r="C66" s="56"/>
      <c r="D66" s="56"/>
      <c r="E66" s="56"/>
      <c r="F66" s="56"/>
      <c r="G66" s="18">
        <f t="shared" ca="1" si="2"/>
        <v>1</v>
      </c>
      <c r="H66" s="56"/>
      <c r="J66" s="46"/>
      <c r="K66" s="46"/>
      <c r="L66" s="46"/>
      <c r="N66" s="142"/>
      <c r="O66" s="143"/>
      <c r="P66" s="5">
        <f>ROW()</f>
        <v>66</v>
      </c>
      <c r="Q66" s="6"/>
      <c r="R66" s="6"/>
      <c r="S66" s="6"/>
      <c r="T66" s="6"/>
      <c r="U66" s="6"/>
      <c r="V66" s="6"/>
      <c r="W66" s="6"/>
      <c r="X66" s="6"/>
      <c r="Y66" s="6"/>
    </row>
    <row r="67" spans="1:25" ht="15" x14ac:dyDescent="0.3">
      <c r="A67" s="7"/>
      <c r="B67" s="56"/>
      <c r="C67" s="56"/>
      <c r="D67" s="56"/>
      <c r="E67" s="56"/>
      <c r="F67" s="56"/>
      <c r="G67" s="18">
        <f t="shared" ca="1" si="2"/>
        <v>1</v>
      </c>
      <c r="H67" s="56"/>
      <c r="J67" s="46"/>
      <c r="K67" s="46"/>
      <c r="L67" s="46"/>
      <c r="N67" s="142"/>
      <c r="O67" s="143"/>
      <c r="P67" s="5">
        <f>ROW()</f>
        <v>67</v>
      </c>
      <c r="Q67" s="6"/>
      <c r="R67" s="6" t="b">
        <v>0</v>
      </c>
      <c r="S67" s="6">
        <v>3</v>
      </c>
      <c r="T67" s="36">
        <f>R67*S67</f>
        <v>0</v>
      </c>
      <c r="U67" s="6"/>
      <c r="V67" s="6"/>
      <c r="W67" s="6"/>
      <c r="X67" s="6"/>
      <c r="Y67" s="6"/>
    </row>
    <row r="68" spans="1:25" ht="15" x14ac:dyDescent="0.3">
      <c r="A68" s="7"/>
      <c r="B68" s="56"/>
      <c r="C68" s="56"/>
      <c r="D68" s="56"/>
      <c r="E68" s="56"/>
      <c r="F68" s="56"/>
      <c r="G68" s="18">
        <f t="shared" ca="1" si="2"/>
        <v>1</v>
      </c>
      <c r="H68" s="56"/>
      <c r="J68" s="46"/>
      <c r="K68" s="46"/>
      <c r="L68" s="46"/>
      <c r="N68" s="142"/>
      <c r="O68" s="143"/>
      <c r="P68" s="5">
        <f>ROW()</f>
        <v>68</v>
      </c>
      <c r="Q68" s="6"/>
      <c r="R68" s="6"/>
      <c r="S68" s="6"/>
      <c r="T68" s="6"/>
      <c r="U68" s="6"/>
      <c r="V68" s="6"/>
      <c r="W68" s="6"/>
      <c r="X68" s="6"/>
      <c r="Y68" s="6"/>
    </row>
    <row r="69" spans="1:25" ht="15" x14ac:dyDescent="0.3">
      <c r="A69" s="7"/>
      <c r="B69" s="56"/>
      <c r="C69" s="56"/>
      <c r="D69" s="56"/>
      <c r="E69" s="56"/>
      <c r="F69" s="56"/>
      <c r="G69" s="18">
        <f t="shared" ca="1" si="2"/>
        <v>1</v>
      </c>
      <c r="H69" s="56"/>
      <c r="J69" s="46"/>
      <c r="K69" s="46"/>
      <c r="L69" s="46"/>
      <c r="N69" s="142"/>
      <c r="O69" s="143"/>
      <c r="P69" s="5">
        <f>ROW()</f>
        <v>69</v>
      </c>
      <c r="Q69" s="6"/>
      <c r="R69" s="6"/>
      <c r="S69" s="6"/>
      <c r="T69" s="6"/>
      <c r="U69" s="6"/>
      <c r="V69" s="6"/>
      <c r="W69" s="6"/>
      <c r="X69" s="6"/>
      <c r="Y69" s="6"/>
    </row>
    <row r="70" spans="1:25" ht="15" x14ac:dyDescent="0.3">
      <c r="A70" s="7"/>
      <c r="B70" s="56"/>
      <c r="C70" s="56"/>
      <c r="D70" s="56"/>
      <c r="E70" s="56"/>
      <c r="F70" s="56"/>
      <c r="G70" s="18">
        <f t="shared" ca="1" si="2"/>
        <v>1</v>
      </c>
      <c r="H70" s="56"/>
      <c r="J70" s="46"/>
      <c r="K70" s="46"/>
      <c r="L70" s="46"/>
      <c r="N70" s="142"/>
      <c r="O70" s="143"/>
      <c r="P70" s="5">
        <f>ROW()</f>
        <v>70</v>
      </c>
      <c r="Q70" s="6"/>
      <c r="R70" s="6"/>
      <c r="S70" s="6"/>
      <c r="T70" s="6"/>
      <c r="U70" s="6"/>
      <c r="V70" s="6"/>
      <c r="W70" s="6"/>
      <c r="X70" s="6"/>
      <c r="Y70" s="6"/>
    </row>
    <row r="71" spans="1:25" ht="15" x14ac:dyDescent="0.3">
      <c r="A71" s="7"/>
      <c r="B71" s="56"/>
      <c r="C71" s="56"/>
      <c r="D71" s="56"/>
      <c r="E71" s="56"/>
      <c r="F71" s="56"/>
      <c r="G71" s="18">
        <f t="shared" ca="1" si="2"/>
        <v>1</v>
      </c>
      <c r="H71" s="56"/>
      <c r="J71" s="46"/>
      <c r="K71" s="46"/>
      <c r="L71" s="46"/>
      <c r="N71" s="142"/>
      <c r="O71" s="143"/>
      <c r="P71" s="5">
        <f>ROW()</f>
        <v>71</v>
      </c>
      <c r="Q71" s="6"/>
      <c r="R71" s="6"/>
      <c r="S71" s="6"/>
      <c r="T71" s="6"/>
      <c r="U71" s="6"/>
      <c r="V71" s="6"/>
      <c r="W71" s="6"/>
      <c r="X71" s="6"/>
      <c r="Y71" s="6"/>
    </row>
    <row r="72" spans="1:25" ht="15" x14ac:dyDescent="0.3">
      <c r="A72" s="7"/>
      <c r="B72" s="56"/>
      <c r="C72" s="56"/>
      <c r="D72" s="56"/>
      <c r="E72" s="56"/>
      <c r="F72" s="56"/>
      <c r="G72" s="18">
        <f t="shared" ca="1" si="2"/>
        <v>1</v>
      </c>
      <c r="H72" s="56"/>
      <c r="J72" s="46"/>
      <c r="K72" s="46"/>
      <c r="L72" s="46"/>
      <c r="N72" s="142"/>
      <c r="O72" s="143"/>
      <c r="P72" s="5">
        <f>ROW()</f>
        <v>72</v>
      </c>
      <c r="Q72" s="6"/>
      <c r="R72" s="6"/>
      <c r="S72" s="6"/>
      <c r="T72" s="6"/>
      <c r="U72" s="6"/>
      <c r="V72" s="6"/>
      <c r="W72" s="6"/>
      <c r="X72" s="6"/>
      <c r="Y72" s="6"/>
    </row>
    <row r="73" spans="1:25" ht="15" x14ac:dyDescent="0.3">
      <c r="A73" s="7"/>
      <c r="B73" s="56"/>
      <c r="C73" s="56"/>
      <c r="D73" s="56"/>
      <c r="E73" s="56"/>
      <c r="F73" s="56"/>
      <c r="G73" s="18">
        <f t="shared" ca="1" si="2"/>
        <v>1</v>
      </c>
      <c r="H73" s="56"/>
      <c r="J73" s="46"/>
      <c r="K73" s="46"/>
      <c r="L73" s="46"/>
      <c r="N73" s="144"/>
      <c r="O73" s="145"/>
      <c r="P73" s="5">
        <f>ROW()</f>
        <v>73</v>
      </c>
      <c r="Q73" s="6"/>
      <c r="R73" s="6"/>
      <c r="S73" s="6"/>
      <c r="T73" s="6"/>
      <c r="U73" s="6"/>
      <c r="V73" s="6"/>
      <c r="W73" s="6"/>
      <c r="X73" s="6"/>
      <c r="Y73" s="6"/>
    </row>
    <row r="74" spans="1:25" x14ac:dyDescent="0.25">
      <c r="A74" s="7"/>
      <c r="B74" s="56"/>
      <c r="C74" s="56"/>
      <c r="D74" s="56"/>
      <c r="E74" s="56"/>
      <c r="F74" s="56"/>
      <c r="G74" s="18">
        <f t="shared" ca="1" si="2"/>
        <v>1</v>
      </c>
      <c r="H74" s="56"/>
      <c r="J74" s="46"/>
      <c r="K74" s="46"/>
      <c r="L74" s="46"/>
    </row>
    <row r="75" spans="1:25" x14ac:dyDescent="0.25">
      <c r="A75" s="7"/>
      <c r="B75" s="56"/>
      <c r="C75" s="56"/>
      <c r="D75" s="56"/>
      <c r="E75" s="56"/>
      <c r="F75" s="56"/>
      <c r="G75" s="16">
        <f ca="1">$E$60</f>
        <v>1</v>
      </c>
      <c r="H75" s="56"/>
      <c r="J75" s="46"/>
      <c r="K75" s="46"/>
      <c r="L75" s="46"/>
    </row>
    <row r="76" spans="1:25" x14ac:dyDescent="0.25">
      <c r="A76" s="7"/>
      <c r="B76" s="56"/>
      <c r="C76" s="56"/>
      <c r="D76" s="56"/>
      <c r="E76" s="56"/>
      <c r="F76" s="56"/>
      <c r="G76" s="16">
        <f t="shared" ref="G76:G86" ca="1" si="4">$E$60</f>
        <v>1</v>
      </c>
      <c r="H76" s="56"/>
      <c r="J76" s="46"/>
      <c r="K76" s="46"/>
      <c r="L76" s="46"/>
    </row>
    <row r="77" spans="1:25" x14ac:dyDescent="0.25">
      <c r="A77" s="7"/>
      <c r="B77" s="56"/>
      <c r="C77" s="56"/>
      <c r="D77" s="56"/>
      <c r="E77" s="56"/>
      <c r="F77" s="56"/>
      <c r="G77" s="16">
        <f t="shared" ca="1" si="4"/>
        <v>1</v>
      </c>
      <c r="H77" s="56"/>
      <c r="J77" s="46"/>
      <c r="K77" s="46"/>
      <c r="L77" s="46"/>
    </row>
    <row r="78" spans="1:25" x14ac:dyDescent="0.25">
      <c r="A78" s="7"/>
      <c r="B78" s="56"/>
      <c r="C78" s="56"/>
      <c r="D78" s="56"/>
      <c r="E78" s="56"/>
      <c r="F78" s="56"/>
      <c r="G78" s="16">
        <f t="shared" ca="1" si="4"/>
        <v>1</v>
      </c>
      <c r="H78" s="56"/>
      <c r="J78" s="46"/>
      <c r="K78" s="46"/>
      <c r="L78" s="46"/>
    </row>
    <row r="79" spans="1:25" x14ac:dyDescent="0.25">
      <c r="A79" s="7"/>
      <c r="B79" s="56"/>
      <c r="C79" s="56"/>
      <c r="D79" s="56"/>
      <c r="E79" s="56"/>
      <c r="F79" s="56"/>
      <c r="G79" s="16">
        <f t="shared" ca="1" si="4"/>
        <v>1</v>
      </c>
      <c r="H79" s="56"/>
      <c r="J79" s="46"/>
      <c r="K79" s="46"/>
      <c r="L79" s="46"/>
    </row>
    <row r="80" spans="1:25" x14ac:dyDescent="0.25">
      <c r="A80" s="7"/>
      <c r="B80" s="56"/>
      <c r="C80" s="56"/>
      <c r="D80" s="56"/>
      <c r="E80" s="56"/>
      <c r="F80" s="56"/>
      <c r="G80" s="16">
        <f t="shared" ca="1" si="4"/>
        <v>1</v>
      </c>
      <c r="H80" s="56"/>
      <c r="J80" s="46"/>
      <c r="K80" s="46"/>
      <c r="L80" s="46"/>
    </row>
    <row r="81" spans="1:25" x14ac:dyDescent="0.25">
      <c r="A81" s="7"/>
      <c r="B81" s="56"/>
      <c r="C81" s="56"/>
      <c r="D81" s="56"/>
      <c r="E81" s="56"/>
      <c r="F81" s="56"/>
      <c r="G81" s="16">
        <f t="shared" ca="1" si="4"/>
        <v>1</v>
      </c>
      <c r="H81" s="56"/>
      <c r="J81" s="46"/>
      <c r="K81" s="46"/>
      <c r="L81" s="46"/>
    </row>
    <row r="82" spans="1:25" x14ac:dyDescent="0.25">
      <c r="A82" s="7"/>
      <c r="B82" s="56"/>
      <c r="C82" s="56"/>
      <c r="D82" s="56"/>
      <c r="E82" s="56"/>
      <c r="F82" s="56"/>
      <c r="G82" s="16">
        <f t="shared" ca="1" si="4"/>
        <v>1</v>
      </c>
      <c r="H82" s="56"/>
      <c r="J82" s="46"/>
      <c r="K82" s="46"/>
      <c r="L82" s="46"/>
    </row>
    <row r="83" spans="1:25" x14ac:dyDescent="0.25">
      <c r="A83" s="7"/>
      <c r="B83" s="56"/>
      <c r="C83" s="56"/>
      <c r="D83" s="56"/>
      <c r="E83" s="56"/>
      <c r="F83" s="56"/>
      <c r="G83" s="16">
        <f t="shared" ca="1" si="4"/>
        <v>1</v>
      </c>
      <c r="H83" s="56"/>
      <c r="J83" s="46"/>
      <c r="K83" s="46"/>
      <c r="L83" s="46"/>
    </row>
    <row r="84" spans="1:25" x14ac:dyDescent="0.25">
      <c r="A84" s="7"/>
      <c r="B84" s="56"/>
      <c r="C84" s="56"/>
      <c r="D84" s="56"/>
      <c r="E84" s="56"/>
      <c r="F84" s="56"/>
      <c r="G84" s="16">
        <f t="shared" ca="1" si="4"/>
        <v>1</v>
      </c>
      <c r="H84" s="56"/>
      <c r="J84" s="46"/>
      <c r="K84" s="46"/>
      <c r="L84" s="46"/>
    </row>
    <row r="85" spans="1:25" x14ac:dyDescent="0.25">
      <c r="A85" s="9" t="s">
        <v>17</v>
      </c>
      <c r="B85" s="10" t="s">
        <v>18</v>
      </c>
      <c r="C85" s="28" t="s">
        <v>23</v>
      </c>
      <c r="D85" s="56"/>
      <c r="E85" s="56"/>
      <c r="F85" s="56"/>
      <c r="G85" s="16">
        <f t="shared" ca="1" si="4"/>
        <v>1</v>
      </c>
      <c r="H85" s="56"/>
      <c r="J85" s="46"/>
      <c r="K85" s="46"/>
      <c r="L85" s="46"/>
    </row>
    <row r="86" spans="1:25" x14ac:dyDescent="0.25">
      <c r="A86" s="11" t="b">
        <f>R93=S93</f>
        <v>1</v>
      </c>
      <c r="B86" s="12" t="b">
        <f ca="1">C86</f>
        <v>1</v>
      </c>
      <c r="C86" s="12" t="b">
        <f ca="1">IF(P87="","",IF(P87="TRUE","",IF(P87="=TRUE","",IF(Ques3=Answer3,Answer3,""))))</f>
        <v>1</v>
      </c>
      <c r="D86" s="13">
        <f ca="1">IF(A86=B86,1,0)</f>
        <v>1</v>
      </c>
      <c r="E86" s="14">
        <f ca="1">IF(E60=0,0,D86)</f>
        <v>1</v>
      </c>
      <c r="F86" s="15" t="s">
        <v>28</v>
      </c>
      <c r="G86" s="16">
        <f t="shared" ca="1" si="4"/>
        <v>1</v>
      </c>
      <c r="H86" s="56"/>
      <c r="J86" s="46"/>
      <c r="K86" s="46"/>
      <c r="L86" s="46"/>
    </row>
    <row r="87" spans="1:25" x14ac:dyDescent="0.25">
      <c r="A87" s="7"/>
      <c r="B87" s="56"/>
      <c r="C87" s="56"/>
      <c r="D87" s="56"/>
      <c r="E87" s="56"/>
      <c r="F87" s="56"/>
      <c r="G87" s="30">
        <f ca="1">IF(OR(Ques3="",$E$60=0),0,1)</f>
        <v>1</v>
      </c>
      <c r="H87" s="56"/>
      <c r="J87" s="46"/>
      <c r="K87" s="46"/>
      <c r="L87" s="46"/>
      <c r="N87" s="130" t="str">
        <f ca="1">IF(Score3=0,"Incorrect:","Correct Answer:")</f>
        <v>Correct Answer:</v>
      </c>
      <c r="O87" s="131"/>
      <c r="P87" s="134" t="str">
        <f ca="1">IF(ISERROR(IF(Ques3="","",_xlfn.FORMULATEXT(Ques3))),"",IF(Ques3="","",_xlfn.FORMULATEXT(Ques3)))</f>
        <v>=R93=S93</v>
      </c>
      <c r="Q87" s="135"/>
      <c r="R87" s="135"/>
      <c r="S87" s="135"/>
      <c r="T87" s="135"/>
      <c r="U87" s="135"/>
      <c r="V87" s="135"/>
      <c r="W87" s="135"/>
      <c r="X87" s="135"/>
      <c r="Y87" s="136"/>
    </row>
    <row r="88" spans="1:25" x14ac:dyDescent="0.25">
      <c r="A88" s="7"/>
      <c r="B88" s="56"/>
      <c r="C88" s="56"/>
      <c r="D88" s="56"/>
      <c r="E88" s="56"/>
      <c r="F88" s="56"/>
      <c r="G88" s="30">
        <f ca="1">IF(OR(Ques3="",$E$60=0),0,1)</f>
        <v>1</v>
      </c>
      <c r="H88" s="56"/>
      <c r="J88" s="46"/>
      <c r="K88" s="46"/>
      <c r="L88" s="46"/>
      <c r="N88" s="132"/>
      <c r="O88" s="133"/>
      <c r="P88" s="137"/>
      <c r="Q88" s="138"/>
      <c r="R88" s="138"/>
      <c r="S88" s="138"/>
      <c r="T88" s="138"/>
      <c r="U88" s="138"/>
      <c r="V88" s="138"/>
      <c r="W88" s="138"/>
      <c r="X88" s="138"/>
      <c r="Y88" s="139"/>
    </row>
    <row r="89" spans="1:25" ht="15" x14ac:dyDescent="0.3">
      <c r="A89" s="7"/>
      <c r="B89" s="56"/>
      <c r="C89" s="56"/>
      <c r="D89" s="56"/>
      <c r="E89" s="56"/>
      <c r="F89" s="56"/>
      <c r="G89" s="16">
        <f t="shared" ref="G89:G100" ca="1" si="5">$E$60</f>
        <v>1</v>
      </c>
      <c r="H89" s="56"/>
      <c r="J89" s="46"/>
      <c r="K89" s="46"/>
      <c r="L89" s="46"/>
      <c r="N89" s="140" t="s">
        <v>25</v>
      </c>
      <c r="O89" s="141"/>
      <c r="P89" s="4"/>
      <c r="Q89" s="5" t="str">
        <f>SUBSTITUTE(ADDRESS(1,COLUMN(),4),"1","")</f>
        <v>Q</v>
      </c>
      <c r="R89" s="5" t="str">
        <f t="shared" ref="R89:Y89" si="6">SUBSTITUTE(ADDRESS(1,COLUMN(),4),"1","")</f>
        <v>R</v>
      </c>
      <c r="S89" s="5" t="str">
        <f t="shared" si="6"/>
        <v>S</v>
      </c>
      <c r="T89" s="5" t="str">
        <f t="shared" si="6"/>
        <v>T</v>
      </c>
      <c r="U89" s="5" t="str">
        <f t="shared" si="6"/>
        <v>U</v>
      </c>
      <c r="V89" s="5" t="str">
        <f t="shared" si="6"/>
        <v>V</v>
      </c>
      <c r="W89" s="5" t="str">
        <f t="shared" si="6"/>
        <v>W</v>
      </c>
      <c r="X89" s="5" t="str">
        <f t="shared" si="6"/>
        <v>X</v>
      </c>
      <c r="Y89" s="5" t="str">
        <f t="shared" si="6"/>
        <v>Y</v>
      </c>
    </row>
    <row r="90" spans="1:25" ht="15" x14ac:dyDescent="0.3">
      <c r="A90" s="7"/>
      <c r="B90" s="56"/>
      <c r="C90" s="56"/>
      <c r="D90" s="56"/>
      <c r="E90" s="56"/>
      <c r="F90" s="56"/>
      <c r="G90" s="16">
        <f t="shared" ca="1" si="5"/>
        <v>1</v>
      </c>
      <c r="H90" s="56"/>
      <c r="J90" s="46"/>
      <c r="K90" s="46"/>
      <c r="L90" s="46"/>
      <c r="N90" s="142"/>
      <c r="O90" s="143"/>
      <c r="P90" s="5">
        <f>ROW()</f>
        <v>90</v>
      </c>
      <c r="Q90" s="6"/>
      <c r="R90" s="6"/>
      <c r="S90" s="6"/>
      <c r="T90" s="6"/>
      <c r="U90" s="6"/>
      <c r="V90" s="6"/>
      <c r="W90" s="6"/>
      <c r="X90" s="6"/>
      <c r="Y90" s="6"/>
    </row>
    <row r="91" spans="1:25" ht="15" x14ac:dyDescent="0.3">
      <c r="A91" s="7"/>
      <c r="B91" s="56"/>
      <c r="C91" s="56"/>
      <c r="D91" s="56"/>
      <c r="E91" s="56"/>
      <c r="F91" s="56"/>
      <c r="G91" s="16">
        <f t="shared" ca="1" si="5"/>
        <v>1</v>
      </c>
      <c r="H91" s="56"/>
      <c r="J91" s="46"/>
      <c r="K91" s="46"/>
      <c r="L91" s="46"/>
      <c r="N91" s="142"/>
      <c r="O91" s="143"/>
      <c r="P91" s="5">
        <f>ROW()</f>
        <v>91</v>
      </c>
      <c r="Q91" s="6"/>
      <c r="R91" s="6"/>
      <c r="S91" s="6"/>
      <c r="T91" s="6"/>
      <c r="U91" s="6"/>
      <c r="V91" s="6"/>
      <c r="W91" s="6"/>
      <c r="X91" s="6"/>
      <c r="Y91" s="6"/>
    </row>
    <row r="92" spans="1:25" ht="15" x14ac:dyDescent="0.3">
      <c r="A92" s="7"/>
      <c r="B92" s="56"/>
      <c r="C92" s="56"/>
      <c r="D92" s="56"/>
      <c r="E92" s="56"/>
      <c r="F92" s="56"/>
      <c r="G92" s="16">
        <f t="shared" ca="1" si="5"/>
        <v>1</v>
      </c>
      <c r="H92" s="56"/>
      <c r="J92" s="46"/>
      <c r="K92" s="46"/>
      <c r="L92" s="46"/>
      <c r="N92" s="142"/>
      <c r="O92" s="143"/>
      <c r="P92" s="5">
        <f>ROW()</f>
        <v>92</v>
      </c>
      <c r="Q92" s="6"/>
      <c r="R92" s="6"/>
      <c r="S92" s="6"/>
      <c r="T92" s="6"/>
      <c r="U92" s="6"/>
      <c r="V92" s="6"/>
      <c r="W92" s="6"/>
      <c r="X92" s="6"/>
      <c r="Y92" s="6"/>
    </row>
    <row r="93" spans="1:25" ht="15" x14ac:dyDescent="0.3">
      <c r="A93" s="7"/>
      <c r="B93" s="56"/>
      <c r="C93" s="56"/>
      <c r="D93" s="56"/>
      <c r="E93" s="56"/>
      <c r="F93" s="56"/>
      <c r="G93" s="16">
        <f t="shared" ca="1" si="5"/>
        <v>1</v>
      </c>
      <c r="H93" s="56"/>
      <c r="J93" s="46"/>
      <c r="K93" s="46"/>
      <c r="L93" s="46"/>
      <c r="N93" s="142"/>
      <c r="O93" s="143"/>
      <c r="P93" s="5">
        <f>ROW()</f>
        <v>93</v>
      </c>
      <c r="Q93" s="6"/>
      <c r="R93" s="6" t="s">
        <v>40</v>
      </c>
      <c r="S93" s="6" t="s">
        <v>41</v>
      </c>
      <c r="T93" s="36" t="b">
        <f>R93=S93</f>
        <v>1</v>
      </c>
      <c r="U93" s="6"/>
      <c r="V93" s="6"/>
      <c r="W93" s="6"/>
      <c r="X93" s="6"/>
      <c r="Y93" s="6"/>
    </row>
    <row r="94" spans="1:25" ht="15" x14ac:dyDescent="0.3">
      <c r="A94" s="7"/>
      <c r="B94" s="56"/>
      <c r="C94" s="56"/>
      <c r="D94" s="56"/>
      <c r="E94" s="56"/>
      <c r="F94" s="56"/>
      <c r="G94" s="16">
        <f t="shared" ca="1" si="5"/>
        <v>1</v>
      </c>
      <c r="H94" s="56"/>
      <c r="J94" s="46"/>
      <c r="K94" s="46"/>
      <c r="L94" s="46"/>
      <c r="N94" s="142"/>
      <c r="O94" s="143"/>
      <c r="P94" s="5">
        <f>ROW()</f>
        <v>94</v>
      </c>
      <c r="Q94" s="6"/>
      <c r="R94" s="6"/>
      <c r="S94" s="6"/>
      <c r="T94" s="6"/>
      <c r="U94" s="6"/>
      <c r="V94" s="6"/>
      <c r="W94" s="6"/>
      <c r="X94" s="6"/>
      <c r="Y94" s="6"/>
    </row>
    <row r="95" spans="1:25" ht="15" x14ac:dyDescent="0.3">
      <c r="A95" s="7"/>
      <c r="B95" s="56"/>
      <c r="C95" s="56"/>
      <c r="D95" s="56"/>
      <c r="E95" s="56"/>
      <c r="F95" s="56"/>
      <c r="G95" s="16">
        <f t="shared" ca="1" si="5"/>
        <v>1</v>
      </c>
      <c r="H95" s="56"/>
      <c r="J95" s="46"/>
      <c r="K95" s="46"/>
      <c r="L95" s="46"/>
      <c r="N95" s="142"/>
      <c r="O95" s="143"/>
      <c r="P95" s="5">
        <f>ROW()</f>
        <v>95</v>
      </c>
      <c r="Q95" s="6"/>
      <c r="R95" s="6"/>
      <c r="S95" s="6"/>
      <c r="T95" s="6"/>
      <c r="U95" s="6"/>
      <c r="V95" s="6"/>
      <c r="W95" s="6"/>
      <c r="X95" s="6"/>
      <c r="Y95" s="6"/>
    </row>
    <row r="96" spans="1:25" ht="15" x14ac:dyDescent="0.3">
      <c r="A96" s="7"/>
      <c r="B96" s="56"/>
      <c r="C96" s="56"/>
      <c r="D96" s="56"/>
      <c r="E96" s="56"/>
      <c r="F96" s="56"/>
      <c r="G96" s="16">
        <f t="shared" ca="1" si="5"/>
        <v>1</v>
      </c>
      <c r="H96" s="56"/>
      <c r="J96" s="46"/>
      <c r="K96" s="46"/>
      <c r="L96" s="46"/>
      <c r="N96" s="142"/>
      <c r="O96" s="143"/>
      <c r="P96" s="5">
        <f>ROW()</f>
        <v>96</v>
      </c>
      <c r="Q96" s="6"/>
      <c r="R96" s="6"/>
      <c r="S96" s="6"/>
      <c r="T96" s="6"/>
      <c r="U96" s="6"/>
      <c r="V96" s="6"/>
      <c r="W96" s="6"/>
      <c r="X96" s="6"/>
      <c r="Y96" s="6"/>
    </row>
    <row r="97" spans="1:25" ht="15" x14ac:dyDescent="0.3">
      <c r="A97" s="7"/>
      <c r="B97" s="56"/>
      <c r="C97" s="56"/>
      <c r="D97" s="56"/>
      <c r="E97" s="56"/>
      <c r="F97" s="56"/>
      <c r="G97" s="16">
        <f t="shared" ca="1" si="5"/>
        <v>1</v>
      </c>
      <c r="H97" s="56"/>
      <c r="J97" s="46"/>
      <c r="K97" s="46"/>
      <c r="L97" s="46"/>
      <c r="N97" s="142"/>
      <c r="O97" s="143"/>
      <c r="P97" s="5">
        <f>ROW()</f>
        <v>97</v>
      </c>
      <c r="Q97" s="6"/>
      <c r="R97" s="6"/>
      <c r="S97" s="6"/>
      <c r="T97" s="6"/>
      <c r="U97" s="6"/>
      <c r="V97" s="6"/>
      <c r="W97" s="6"/>
      <c r="X97" s="6"/>
      <c r="Y97" s="6"/>
    </row>
    <row r="98" spans="1:25" ht="15" x14ac:dyDescent="0.3">
      <c r="A98" s="7"/>
      <c r="B98" s="56"/>
      <c r="C98" s="56"/>
      <c r="D98" s="56"/>
      <c r="E98" s="56"/>
      <c r="F98" s="56"/>
      <c r="G98" s="16">
        <f t="shared" ca="1" si="5"/>
        <v>1</v>
      </c>
      <c r="H98" s="56"/>
      <c r="J98" s="46"/>
      <c r="K98" s="46"/>
      <c r="L98" s="46"/>
      <c r="N98" s="142"/>
      <c r="O98" s="143"/>
      <c r="P98" s="5">
        <f>ROW()</f>
        <v>98</v>
      </c>
      <c r="Q98" s="6"/>
      <c r="R98" s="6"/>
      <c r="S98" s="6"/>
      <c r="T98" s="6"/>
      <c r="U98" s="6"/>
      <c r="V98" s="6"/>
      <c r="W98" s="6"/>
      <c r="X98" s="6"/>
      <c r="Y98" s="6"/>
    </row>
    <row r="99" spans="1:25" ht="15" x14ac:dyDescent="0.3">
      <c r="A99" s="7"/>
      <c r="B99" s="56"/>
      <c r="C99" s="56"/>
      <c r="D99" s="56"/>
      <c r="E99" s="56"/>
      <c r="F99" s="56"/>
      <c r="G99" s="16">
        <f t="shared" ca="1" si="5"/>
        <v>1</v>
      </c>
      <c r="H99" s="56"/>
      <c r="J99" s="46"/>
      <c r="K99" s="46"/>
      <c r="L99" s="46"/>
      <c r="N99" s="144"/>
      <c r="O99" s="145"/>
      <c r="P99" s="5">
        <f>ROW()</f>
        <v>99</v>
      </c>
      <c r="Q99" s="6"/>
      <c r="R99" s="6"/>
      <c r="S99" s="6"/>
      <c r="T99" s="6"/>
      <c r="U99" s="6"/>
      <c r="V99" s="6"/>
      <c r="W99" s="6"/>
      <c r="X99" s="6"/>
      <c r="Y99" s="6"/>
    </row>
    <row r="100" spans="1:25" x14ac:dyDescent="0.25">
      <c r="A100" s="7"/>
      <c r="B100" s="56"/>
      <c r="C100" s="56"/>
      <c r="D100" s="56"/>
      <c r="E100" s="56"/>
      <c r="F100" s="56"/>
      <c r="G100" s="16">
        <f t="shared" ca="1" si="5"/>
        <v>1</v>
      </c>
      <c r="H100" s="56"/>
      <c r="J100" s="46"/>
      <c r="K100" s="46"/>
      <c r="L100" s="46"/>
    </row>
    <row r="101" spans="1:25" x14ac:dyDescent="0.25">
      <c r="A101" s="7"/>
      <c r="B101" s="56"/>
      <c r="C101" s="56"/>
      <c r="D101" s="56"/>
      <c r="E101" s="56"/>
      <c r="F101" s="56"/>
      <c r="G101" s="18">
        <f ca="1">$E$86</f>
        <v>1</v>
      </c>
      <c r="H101" s="56"/>
      <c r="J101" s="46"/>
      <c r="K101" s="46"/>
      <c r="L101" s="46"/>
    </row>
    <row r="102" spans="1:25" x14ac:dyDescent="0.25">
      <c r="A102" s="7"/>
      <c r="B102" s="56"/>
      <c r="C102" s="56"/>
      <c r="D102" s="56"/>
      <c r="E102" s="56"/>
      <c r="F102" s="56"/>
      <c r="G102" s="18">
        <f t="shared" ref="G102:G123" ca="1" si="7">$E$86</f>
        <v>1</v>
      </c>
      <c r="H102" s="56"/>
      <c r="J102" s="46"/>
      <c r="K102" s="46"/>
      <c r="L102" s="46"/>
    </row>
    <row r="103" spans="1:25" x14ac:dyDescent="0.25">
      <c r="A103" s="7"/>
      <c r="B103" s="56"/>
      <c r="C103" s="56"/>
      <c r="D103" s="56"/>
      <c r="E103" s="56"/>
      <c r="F103" s="56"/>
      <c r="G103" s="18">
        <f t="shared" ca="1" si="7"/>
        <v>1</v>
      </c>
      <c r="H103" s="56"/>
      <c r="J103" s="46"/>
      <c r="K103" s="46"/>
      <c r="L103" s="46"/>
    </row>
    <row r="104" spans="1:25" x14ac:dyDescent="0.25">
      <c r="A104" s="7"/>
      <c r="B104" s="56"/>
      <c r="C104" s="56"/>
      <c r="D104" s="56"/>
      <c r="E104" s="56"/>
      <c r="F104" s="56"/>
      <c r="G104" s="18">
        <f t="shared" ca="1" si="7"/>
        <v>1</v>
      </c>
      <c r="H104" s="56"/>
      <c r="J104" s="46"/>
      <c r="K104" s="46"/>
      <c r="L104" s="46"/>
    </row>
    <row r="105" spans="1:25" x14ac:dyDescent="0.25">
      <c r="A105" s="7"/>
      <c r="B105" s="56"/>
      <c r="C105" s="56"/>
      <c r="D105" s="56"/>
      <c r="E105" s="56"/>
      <c r="F105" s="56"/>
      <c r="G105" s="18">
        <f t="shared" ca="1" si="7"/>
        <v>1</v>
      </c>
      <c r="H105" s="56"/>
      <c r="J105" s="46"/>
      <c r="K105" s="46"/>
      <c r="L105" s="46"/>
    </row>
    <row r="106" spans="1:25" x14ac:dyDescent="0.25">
      <c r="A106" s="7"/>
      <c r="B106" s="56"/>
      <c r="C106" s="56"/>
      <c r="D106" s="56"/>
      <c r="E106" s="56"/>
      <c r="F106" s="56"/>
      <c r="G106" s="18">
        <f t="shared" ca="1" si="7"/>
        <v>1</v>
      </c>
      <c r="H106" s="56"/>
      <c r="J106" s="46"/>
      <c r="K106" s="46"/>
      <c r="L106" s="46"/>
    </row>
    <row r="107" spans="1:25" x14ac:dyDescent="0.25">
      <c r="A107" s="7"/>
      <c r="B107" s="56"/>
      <c r="C107" s="56"/>
      <c r="D107" s="56"/>
      <c r="E107" s="56"/>
      <c r="F107" s="56"/>
      <c r="G107" s="18">
        <f t="shared" ca="1" si="7"/>
        <v>1</v>
      </c>
      <c r="H107" s="56"/>
      <c r="J107" s="46"/>
      <c r="K107" s="46"/>
      <c r="L107" s="46"/>
    </row>
    <row r="108" spans="1:25" x14ac:dyDescent="0.25">
      <c r="A108" s="7"/>
      <c r="B108" s="56"/>
      <c r="C108" s="56"/>
      <c r="D108" s="56"/>
      <c r="E108" s="56"/>
      <c r="F108" s="56"/>
      <c r="G108" s="18">
        <f t="shared" ca="1" si="7"/>
        <v>1</v>
      </c>
      <c r="H108" s="56"/>
      <c r="J108" s="46"/>
      <c r="K108" s="46"/>
      <c r="L108" s="46"/>
    </row>
    <row r="109" spans="1:25" x14ac:dyDescent="0.25">
      <c r="A109" s="7"/>
      <c r="B109" s="56"/>
      <c r="C109" s="56"/>
      <c r="D109" s="56"/>
      <c r="E109" s="56"/>
      <c r="F109" s="56"/>
      <c r="G109" s="18">
        <f t="shared" ca="1" si="7"/>
        <v>1</v>
      </c>
      <c r="H109" s="56"/>
      <c r="J109" s="46"/>
      <c r="K109" s="46"/>
      <c r="L109" s="46"/>
    </row>
    <row r="110" spans="1:25" x14ac:dyDescent="0.25">
      <c r="A110" s="7"/>
      <c r="B110" s="56"/>
      <c r="C110" s="56"/>
      <c r="D110" s="56"/>
      <c r="E110" s="56"/>
      <c r="F110" s="56"/>
      <c r="G110" s="18">
        <f t="shared" ca="1" si="7"/>
        <v>1</v>
      </c>
      <c r="H110" s="56"/>
      <c r="J110" s="46"/>
      <c r="K110" s="46"/>
      <c r="L110" s="46"/>
    </row>
    <row r="111" spans="1:25" x14ac:dyDescent="0.25">
      <c r="A111" s="7"/>
      <c r="B111" s="56"/>
      <c r="C111" s="56"/>
      <c r="D111" s="56"/>
      <c r="E111" s="56"/>
      <c r="F111" s="56"/>
      <c r="G111" s="18">
        <f t="shared" ca="1" si="7"/>
        <v>1</v>
      </c>
      <c r="H111" s="56"/>
      <c r="J111" s="46"/>
      <c r="K111" s="46"/>
      <c r="L111" s="46"/>
    </row>
    <row r="112" spans="1:25" x14ac:dyDescent="0.25">
      <c r="A112" s="7"/>
      <c r="B112" s="56"/>
      <c r="C112" s="56"/>
      <c r="D112" s="56"/>
      <c r="E112" s="56"/>
      <c r="F112" s="56"/>
      <c r="G112" s="18">
        <f t="shared" ca="1" si="7"/>
        <v>1</v>
      </c>
      <c r="H112" s="56"/>
      <c r="J112" s="46"/>
      <c r="K112" s="46"/>
      <c r="L112" s="46"/>
    </row>
    <row r="113" spans="1:25" x14ac:dyDescent="0.25">
      <c r="A113" s="7"/>
      <c r="B113" s="56"/>
      <c r="C113" s="56"/>
      <c r="D113" s="56"/>
      <c r="E113" s="56"/>
      <c r="F113" s="56"/>
      <c r="G113" s="18">
        <f t="shared" ca="1" si="7"/>
        <v>1</v>
      </c>
      <c r="H113" s="56"/>
      <c r="J113" s="46"/>
      <c r="K113" s="46"/>
      <c r="L113" s="46"/>
    </row>
    <row r="114" spans="1:25" x14ac:dyDescent="0.25">
      <c r="A114" s="7"/>
      <c r="B114" s="56"/>
      <c r="C114" s="56"/>
      <c r="D114" s="56"/>
      <c r="E114" s="56"/>
      <c r="F114" s="56"/>
      <c r="G114" s="18">
        <f t="shared" ca="1" si="7"/>
        <v>1</v>
      </c>
      <c r="H114" s="56"/>
      <c r="J114" s="46"/>
      <c r="K114" s="46"/>
      <c r="L114" s="46"/>
    </row>
    <row r="115" spans="1:25" x14ac:dyDescent="0.25">
      <c r="A115" s="7"/>
      <c r="B115" s="56"/>
      <c r="C115" s="56"/>
      <c r="D115" s="56"/>
      <c r="E115" s="56"/>
      <c r="F115" s="56"/>
      <c r="G115" s="18">
        <f t="shared" ca="1" si="7"/>
        <v>1</v>
      </c>
      <c r="H115" s="56"/>
      <c r="J115" s="46"/>
      <c r="K115" s="46"/>
      <c r="L115" s="46"/>
    </row>
    <row r="116" spans="1:25" x14ac:dyDescent="0.25">
      <c r="A116" s="7"/>
      <c r="B116" s="56"/>
      <c r="C116" s="56"/>
      <c r="D116" s="56"/>
      <c r="E116" s="56"/>
      <c r="F116" s="56"/>
      <c r="G116" s="18">
        <f t="shared" ca="1" si="7"/>
        <v>1</v>
      </c>
      <c r="H116" s="56"/>
      <c r="J116" s="46"/>
      <c r="K116" s="46"/>
      <c r="L116" s="46"/>
    </row>
    <row r="117" spans="1:25" x14ac:dyDescent="0.25">
      <c r="A117" s="7"/>
      <c r="B117" s="56"/>
      <c r="C117" s="56"/>
      <c r="D117" s="56"/>
      <c r="E117" s="56"/>
      <c r="F117" s="56"/>
      <c r="G117" s="18">
        <f t="shared" ca="1" si="7"/>
        <v>1</v>
      </c>
      <c r="H117" s="56"/>
      <c r="J117" s="46"/>
      <c r="K117" s="46"/>
      <c r="L117" s="46"/>
    </row>
    <row r="118" spans="1:25" x14ac:dyDescent="0.25">
      <c r="A118" s="7"/>
      <c r="B118" s="56"/>
      <c r="C118" s="56"/>
      <c r="D118" s="56"/>
      <c r="E118" s="56"/>
      <c r="F118" s="56"/>
      <c r="G118" s="18">
        <f t="shared" ca="1" si="7"/>
        <v>1</v>
      </c>
      <c r="H118" s="56"/>
      <c r="J118" s="46"/>
      <c r="K118" s="46"/>
      <c r="L118" s="46"/>
    </row>
    <row r="119" spans="1:25" x14ac:dyDescent="0.25">
      <c r="A119" s="7"/>
      <c r="B119" s="56"/>
      <c r="C119" s="56"/>
      <c r="D119" s="56"/>
      <c r="E119" s="56"/>
      <c r="F119" s="56"/>
      <c r="G119" s="18">
        <f t="shared" ca="1" si="7"/>
        <v>1</v>
      </c>
      <c r="H119" s="56"/>
      <c r="J119" s="46"/>
      <c r="K119" s="46"/>
      <c r="L119" s="46"/>
    </row>
    <row r="120" spans="1:25" x14ac:dyDescent="0.25">
      <c r="A120" s="7"/>
      <c r="B120" s="56"/>
      <c r="C120" s="56"/>
      <c r="D120" s="56"/>
      <c r="E120" s="56"/>
      <c r="F120" s="56"/>
      <c r="G120" s="18">
        <f t="shared" ca="1" si="7"/>
        <v>1</v>
      </c>
      <c r="H120" s="56"/>
      <c r="J120" s="46"/>
      <c r="K120" s="46"/>
      <c r="L120" s="46"/>
    </row>
    <row r="121" spans="1:25" x14ac:dyDescent="0.25">
      <c r="A121" s="7"/>
      <c r="B121" s="56"/>
      <c r="C121" s="56"/>
      <c r="D121" s="56"/>
      <c r="E121" s="56"/>
      <c r="F121" s="56"/>
      <c r="G121" s="18">
        <f t="shared" ca="1" si="7"/>
        <v>1</v>
      </c>
      <c r="H121" s="56"/>
      <c r="J121" s="46"/>
      <c r="K121" s="46"/>
      <c r="L121" s="46"/>
    </row>
    <row r="122" spans="1:25" x14ac:dyDescent="0.25">
      <c r="A122" s="9" t="s">
        <v>17</v>
      </c>
      <c r="B122" s="10" t="s">
        <v>18</v>
      </c>
      <c r="C122" s="28" t="s">
        <v>23</v>
      </c>
      <c r="D122" s="56"/>
      <c r="E122" s="56"/>
      <c r="F122" s="56"/>
      <c r="G122" s="18">
        <f t="shared" ca="1" si="7"/>
        <v>1</v>
      </c>
      <c r="H122" s="56"/>
      <c r="J122" s="46"/>
      <c r="K122" s="46"/>
      <c r="L122" s="46"/>
    </row>
    <row r="123" spans="1:25" x14ac:dyDescent="0.25">
      <c r="A123" s="11" t="str">
        <f>IF(R130&gt;S130,"WARNING","")</f>
        <v>WARNING</v>
      </c>
      <c r="B123" s="12" t="str">
        <f ca="1">C123</f>
        <v>WARNING</v>
      </c>
      <c r="C123" s="12" t="str">
        <f ca="1">IF(P124="","",IF(P124="WARNING","",IF(P124="=WARNING","",IF(Ques4=Answer4,Answer4,""))))</f>
        <v>WARNING</v>
      </c>
      <c r="D123" s="13">
        <f ca="1">IF(A123=B123,1,0)</f>
        <v>1</v>
      </c>
      <c r="E123" s="14">
        <f ca="1">IF(E86=0,0,D123)</f>
        <v>1</v>
      </c>
      <c r="F123" s="15" t="s">
        <v>29</v>
      </c>
      <c r="G123" s="18">
        <f t="shared" ca="1" si="7"/>
        <v>1</v>
      </c>
      <c r="H123" s="56"/>
      <c r="J123" s="46"/>
      <c r="K123" s="46"/>
      <c r="L123" s="46"/>
    </row>
    <row r="124" spans="1:25" x14ac:dyDescent="0.25">
      <c r="A124" s="7"/>
      <c r="B124" s="56"/>
      <c r="C124" s="56"/>
      <c r="D124" s="56"/>
      <c r="E124" s="56"/>
      <c r="F124" s="56"/>
      <c r="G124" s="30">
        <f ca="1">IF(OR(Ques4="",$E$86=0),0,1)</f>
        <v>1</v>
      </c>
      <c r="H124" s="56"/>
      <c r="J124" s="46"/>
      <c r="K124" s="46"/>
      <c r="L124" s="46"/>
      <c r="N124" s="130" t="str">
        <f ca="1">IF(Score4=0,"Incorrect:","Correct Answer:")</f>
        <v>Correct Answer:</v>
      </c>
      <c r="O124" s="131"/>
      <c r="P124" s="134" t="str">
        <f ca="1">IF(ISERROR(IF(Ques4="","",_xlfn.FORMULATEXT(Ques4))),"",IF(Ques4="","",_xlfn.FORMULATEXT(Ques4)))</f>
        <v>=IF(R130&gt;S130,"warning","")</v>
      </c>
      <c r="Q124" s="135"/>
      <c r="R124" s="135"/>
      <c r="S124" s="135"/>
      <c r="T124" s="135"/>
      <c r="U124" s="135"/>
      <c r="V124" s="135"/>
      <c r="W124" s="135"/>
      <c r="X124" s="135"/>
      <c r="Y124" s="136"/>
    </row>
    <row r="125" spans="1:25" x14ac:dyDescent="0.25">
      <c r="A125" s="7"/>
      <c r="B125" s="56"/>
      <c r="C125" s="56"/>
      <c r="D125" s="56"/>
      <c r="E125" s="56"/>
      <c r="F125" s="56"/>
      <c r="G125" s="30">
        <f ca="1">IF(OR(Ques4="",$E$86=0),0,1)</f>
        <v>1</v>
      </c>
      <c r="H125" s="56"/>
      <c r="J125" s="46"/>
      <c r="K125" s="46"/>
      <c r="L125" s="46"/>
      <c r="N125" s="132"/>
      <c r="O125" s="133"/>
      <c r="P125" s="137"/>
      <c r="Q125" s="138"/>
      <c r="R125" s="138"/>
      <c r="S125" s="138"/>
      <c r="T125" s="138"/>
      <c r="U125" s="138"/>
      <c r="V125" s="138"/>
      <c r="W125" s="138"/>
      <c r="X125" s="138"/>
      <c r="Y125" s="139"/>
    </row>
    <row r="126" spans="1:25" ht="15" x14ac:dyDescent="0.3">
      <c r="A126" s="7"/>
      <c r="B126" s="56"/>
      <c r="C126" s="56"/>
      <c r="D126" s="56"/>
      <c r="E126" s="56"/>
      <c r="F126" s="56"/>
      <c r="G126" s="18">
        <f t="shared" ref="G126:G137" ca="1" si="8">$E$86</f>
        <v>1</v>
      </c>
      <c r="H126" s="56"/>
      <c r="J126" s="46"/>
      <c r="K126" s="46"/>
      <c r="L126" s="46"/>
      <c r="N126" s="140" t="s">
        <v>25</v>
      </c>
      <c r="O126" s="141"/>
      <c r="P126" s="4"/>
      <c r="Q126" s="5" t="str">
        <f>SUBSTITUTE(ADDRESS(1,COLUMN(),4),"1","")</f>
        <v>Q</v>
      </c>
      <c r="R126" s="5" t="str">
        <f t="shared" ref="R126:Y126" si="9">SUBSTITUTE(ADDRESS(1,COLUMN(),4),"1","")</f>
        <v>R</v>
      </c>
      <c r="S126" s="5" t="str">
        <f t="shared" si="9"/>
        <v>S</v>
      </c>
      <c r="T126" s="5" t="str">
        <f t="shared" si="9"/>
        <v>T</v>
      </c>
      <c r="U126" s="5" t="str">
        <f t="shared" si="9"/>
        <v>U</v>
      </c>
      <c r="V126" s="5" t="str">
        <f t="shared" si="9"/>
        <v>V</v>
      </c>
      <c r="W126" s="5" t="str">
        <f t="shared" si="9"/>
        <v>W</v>
      </c>
      <c r="X126" s="5" t="str">
        <f t="shared" si="9"/>
        <v>X</v>
      </c>
      <c r="Y126" s="5" t="str">
        <f t="shared" si="9"/>
        <v>Y</v>
      </c>
    </row>
    <row r="127" spans="1:25" ht="15" x14ac:dyDescent="0.3">
      <c r="A127" s="7"/>
      <c r="B127" s="56"/>
      <c r="C127" s="56"/>
      <c r="D127" s="56"/>
      <c r="E127" s="56"/>
      <c r="F127" s="56"/>
      <c r="G127" s="18">
        <f t="shared" ca="1" si="8"/>
        <v>1</v>
      </c>
      <c r="H127" s="56"/>
      <c r="J127" s="46"/>
      <c r="K127" s="46"/>
      <c r="L127" s="46"/>
      <c r="N127" s="142"/>
      <c r="O127" s="143"/>
      <c r="P127" s="5">
        <f>ROW()</f>
        <v>127</v>
      </c>
      <c r="Q127" s="6"/>
      <c r="R127" s="6"/>
      <c r="S127" s="6"/>
      <c r="T127" s="6"/>
      <c r="U127" s="6"/>
      <c r="V127" s="6"/>
      <c r="W127" s="6"/>
      <c r="X127" s="6"/>
      <c r="Y127" s="6"/>
    </row>
    <row r="128" spans="1:25" ht="15" x14ac:dyDescent="0.3">
      <c r="A128" s="7"/>
      <c r="B128" s="56"/>
      <c r="C128" s="56"/>
      <c r="D128" s="56"/>
      <c r="E128" s="56"/>
      <c r="F128" s="56"/>
      <c r="G128" s="18">
        <f t="shared" ca="1" si="8"/>
        <v>1</v>
      </c>
      <c r="H128" s="56"/>
      <c r="J128" s="46"/>
      <c r="K128" s="46"/>
      <c r="L128" s="46"/>
      <c r="N128" s="142"/>
      <c r="O128" s="143"/>
      <c r="P128" s="5">
        <f>ROW()</f>
        <v>128</v>
      </c>
      <c r="Q128" s="6"/>
      <c r="R128" s="6"/>
      <c r="S128" s="6"/>
      <c r="T128" s="6"/>
      <c r="U128" s="6"/>
      <c r="V128" s="6"/>
      <c r="W128" s="6"/>
      <c r="X128" s="6"/>
      <c r="Y128" s="6"/>
    </row>
    <row r="129" spans="1:25" ht="15" x14ac:dyDescent="0.3">
      <c r="A129" s="7"/>
      <c r="B129" s="56"/>
      <c r="C129" s="56"/>
      <c r="D129" s="56"/>
      <c r="E129" s="56"/>
      <c r="F129" s="56"/>
      <c r="G129" s="18">
        <f t="shared" ca="1" si="8"/>
        <v>1</v>
      </c>
      <c r="H129" s="56"/>
      <c r="J129" s="46"/>
      <c r="K129" s="46"/>
      <c r="L129" s="46"/>
      <c r="N129" s="142"/>
      <c r="O129" s="143"/>
      <c r="P129" s="5">
        <f>ROW()</f>
        <v>129</v>
      </c>
      <c r="Q129" s="6"/>
      <c r="R129" s="6"/>
      <c r="S129" s="6"/>
      <c r="T129" s="6"/>
      <c r="U129" s="6"/>
      <c r="V129" s="6"/>
      <c r="W129" s="6"/>
      <c r="X129" s="6"/>
      <c r="Y129" s="6"/>
    </row>
    <row r="130" spans="1:25" ht="15" x14ac:dyDescent="0.3">
      <c r="A130" s="7"/>
      <c r="B130" s="56"/>
      <c r="C130" s="56"/>
      <c r="D130" s="56"/>
      <c r="E130" s="56"/>
      <c r="F130" s="56"/>
      <c r="G130" s="18">
        <f t="shared" ca="1" si="8"/>
        <v>1</v>
      </c>
      <c r="H130" s="56"/>
      <c r="J130" s="46"/>
      <c r="K130" s="46"/>
      <c r="L130" s="46"/>
      <c r="N130" s="142"/>
      <c r="O130" s="143"/>
      <c r="P130" s="5">
        <f>ROW()</f>
        <v>130</v>
      </c>
      <c r="Q130" s="6"/>
      <c r="R130" s="22">
        <v>1.25</v>
      </c>
      <c r="S130" s="22">
        <v>1</v>
      </c>
      <c r="T130" s="36" t="str">
        <f>IF(R130&gt;S130,"warning","")</f>
        <v>warning</v>
      </c>
      <c r="U130" s="6"/>
      <c r="V130" s="6"/>
      <c r="W130" s="6"/>
      <c r="X130" s="6"/>
      <c r="Y130" s="6"/>
    </row>
    <row r="131" spans="1:25" ht="15" x14ac:dyDescent="0.3">
      <c r="A131" s="7"/>
      <c r="B131" s="56"/>
      <c r="C131" s="56"/>
      <c r="D131" s="56"/>
      <c r="E131" s="56"/>
      <c r="F131" s="56"/>
      <c r="G131" s="18">
        <f t="shared" ca="1" si="8"/>
        <v>1</v>
      </c>
      <c r="H131" s="56"/>
      <c r="J131" s="46"/>
      <c r="K131" s="46"/>
      <c r="L131" s="46"/>
      <c r="N131" s="142"/>
      <c r="O131" s="143"/>
      <c r="P131" s="5">
        <f>ROW()</f>
        <v>131</v>
      </c>
      <c r="Q131" s="6"/>
      <c r="R131" s="6"/>
      <c r="S131" s="6"/>
      <c r="T131" s="6"/>
      <c r="U131" s="6"/>
      <c r="V131" s="6"/>
      <c r="W131" s="6"/>
      <c r="X131" s="6"/>
      <c r="Y131" s="6"/>
    </row>
    <row r="132" spans="1:25" ht="15" x14ac:dyDescent="0.3">
      <c r="A132" s="7"/>
      <c r="B132" s="56"/>
      <c r="C132" s="56"/>
      <c r="D132" s="56"/>
      <c r="E132" s="56"/>
      <c r="F132" s="56"/>
      <c r="G132" s="18">
        <f t="shared" ca="1" si="8"/>
        <v>1</v>
      </c>
      <c r="H132" s="56"/>
      <c r="J132" s="46"/>
      <c r="K132" s="46"/>
      <c r="L132" s="46"/>
      <c r="N132" s="142"/>
      <c r="O132" s="143"/>
      <c r="P132" s="5">
        <f>ROW()</f>
        <v>132</v>
      </c>
      <c r="Q132" s="6"/>
      <c r="R132" s="6"/>
      <c r="S132" s="6"/>
      <c r="T132" s="6"/>
      <c r="U132" s="6"/>
      <c r="V132" s="6"/>
      <c r="W132" s="6"/>
      <c r="X132" s="6"/>
      <c r="Y132" s="6"/>
    </row>
    <row r="133" spans="1:25" ht="15" x14ac:dyDescent="0.3">
      <c r="A133" s="7"/>
      <c r="B133" s="56"/>
      <c r="C133" s="56"/>
      <c r="D133" s="56"/>
      <c r="E133" s="56"/>
      <c r="F133" s="56"/>
      <c r="G133" s="18">
        <f t="shared" ca="1" si="8"/>
        <v>1</v>
      </c>
      <c r="H133" s="56"/>
      <c r="J133" s="46"/>
      <c r="K133" s="46"/>
      <c r="L133" s="46"/>
      <c r="N133" s="142"/>
      <c r="O133" s="143"/>
      <c r="P133" s="5">
        <f>ROW()</f>
        <v>133</v>
      </c>
      <c r="Q133" s="6"/>
      <c r="R133" s="6"/>
      <c r="S133" s="6"/>
      <c r="T133" s="6"/>
      <c r="U133" s="6"/>
      <c r="V133" s="6"/>
      <c r="W133" s="6"/>
      <c r="X133" s="6"/>
      <c r="Y133" s="6"/>
    </row>
    <row r="134" spans="1:25" ht="15" x14ac:dyDescent="0.3">
      <c r="A134" s="7"/>
      <c r="B134" s="56"/>
      <c r="C134" s="56"/>
      <c r="D134" s="56"/>
      <c r="E134" s="56"/>
      <c r="F134" s="56"/>
      <c r="G134" s="18">
        <f t="shared" ca="1" si="8"/>
        <v>1</v>
      </c>
      <c r="H134" s="56"/>
      <c r="J134" s="46"/>
      <c r="K134" s="46"/>
      <c r="L134" s="46"/>
      <c r="N134" s="142"/>
      <c r="O134" s="143"/>
      <c r="P134" s="5">
        <f>ROW()</f>
        <v>134</v>
      </c>
      <c r="Q134" s="6"/>
      <c r="R134" s="6"/>
      <c r="S134" s="6"/>
      <c r="T134" s="6"/>
      <c r="U134" s="6"/>
      <c r="V134" s="6"/>
      <c r="W134" s="6"/>
      <c r="X134" s="6"/>
      <c r="Y134" s="6"/>
    </row>
    <row r="135" spans="1:25" ht="15" x14ac:dyDescent="0.3">
      <c r="A135" s="7"/>
      <c r="B135" s="56"/>
      <c r="C135" s="56"/>
      <c r="D135" s="56"/>
      <c r="E135" s="56"/>
      <c r="F135" s="56"/>
      <c r="G135" s="18">
        <f t="shared" ca="1" si="8"/>
        <v>1</v>
      </c>
      <c r="H135" s="56"/>
      <c r="J135" s="46"/>
      <c r="K135" s="46"/>
      <c r="L135" s="46"/>
      <c r="N135" s="142"/>
      <c r="O135" s="143"/>
      <c r="P135" s="5">
        <f>ROW()</f>
        <v>135</v>
      </c>
      <c r="Q135" s="6"/>
      <c r="R135" s="6"/>
      <c r="S135" s="6"/>
      <c r="T135" s="6"/>
      <c r="U135" s="6"/>
      <c r="V135" s="6"/>
      <c r="W135" s="6"/>
      <c r="X135" s="6"/>
      <c r="Y135" s="6"/>
    </row>
    <row r="136" spans="1:25" ht="15" x14ac:dyDescent="0.3">
      <c r="A136" s="7"/>
      <c r="B136" s="56"/>
      <c r="C136" s="56"/>
      <c r="D136" s="56"/>
      <c r="E136" s="56"/>
      <c r="F136" s="56"/>
      <c r="G136" s="18">
        <f t="shared" ca="1" si="8"/>
        <v>1</v>
      </c>
      <c r="H136" s="56"/>
      <c r="J136" s="46"/>
      <c r="K136" s="46"/>
      <c r="L136" s="46"/>
      <c r="N136" s="144"/>
      <c r="O136" s="145"/>
      <c r="P136" s="5">
        <f>ROW()</f>
        <v>136</v>
      </c>
      <c r="Q136" s="6"/>
      <c r="R136" s="6"/>
      <c r="S136" s="6"/>
      <c r="T136" s="6"/>
      <c r="U136" s="6"/>
      <c r="V136" s="6"/>
      <c r="W136" s="6"/>
      <c r="X136" s="6"/>
      <c r="Y136" s="6"/>
    </row>
    <row r="137" spans="1:25" x14ac:dyDescent="0.25">
      <c r="A137" s="7"/>
      <c r="B137" s="56"/>
      <c r="C137" s="56"/>
      <c r="D137" s="56"/>
      <c r="E137" s="56"/>
      <c r="F137" s="56"/>
      <c r="G137" s="18">
        <f t="shared" ca="1" si="8"/>
        <v>1</v>
      </c>
      <c r="H137" s="56"/>
      <c r="J137" s="46"/>
      <c r="K137" s="46"/>
      <c r="L137" s="46"/>
    </row>
    <row r="138" spans="1:25" x14ac:dyDescent="0.25">
      <c r="A138" s="7"/>
      <c r="B138" s="56"/>
      <c r="C138" s="56"/>
      <c r="D138" s="56"/>
      <c r="E138" s="56"/>
      <c r="F138" s="56"/>
      <c r="G138" s="16">
        <f ca="1">$E$123</f>
        <v>1</v>
      </c>
      <c r="H138" s="56"/>
      <c r="J138" s="46"/>
      <c r="K138" s="46"/>
      <c r="L138" s="46"/>
    </row>
    <row r="139" spans="1:25" x14ac:dyDescent="0.25">
      <c r="A139" s="7"/>
      <c r="B139" s="56"/>
      <c r="C139" s="56"/>
      <c r="D139" s="56"/>
      <c r="E139" s="56"/>
      <c r="F139" s="56"/>
      <c r="G139" s="16">
        <f t="shared" ref="G139:G142" ca="1" si="10">$E$123</f>
        <v>1</v>
      </c>
      <c r="H139" s="56"/>
      <c r="J139" s="46"/>
      <c r="K139" s="46"/>
      <c r="L139" s="46"/>
    </row>
    <row r="140" spans="1:25" x14ac:dyDescent="0.25">
      <c r="A140" s="7"/>
      <c r="B140" s="56"/>
      <c r="C140" s="56"/>
      <c r="D140" s="56"/>
      <c r="E140" s="56"/>
      <c r="F140" s="56"/>
      <c r="G140" s="16">
        <f t="shared" ca="1" si="10"/>
        <v>1</v>
      </c>
      <c r="H140" s="56"/>
      <c r="J140" s="46"/>
      <c r="K140" s="46"/>
      <c r="L140" s="46"/>
    </row>
    <row r="141" spans="1:25" x14ac:dyDescent="0.25">
      <c r="A141" s="9" t="s">
        <v>17</v>
      </c>
      <c r="B141" s="10" t="s">
        <v>18</v>
      </c>
      <c r="C141" s="28" t="s">
        <v>23</v>
      </c>
      <c r="D141" s="56"/>
      <c r="E141" s="56"/>
      <c r="F141" s="56"/>
      <c r="G141" s="16">
        <f t="shared" ca="1" si="10"/>
        <v>1</v>
      </c>
      <c r="H141" s="56"/>
      <c r="J141" s="46"/>
      <c r="K141" s="46"/>
      <c r="L141" s="46"/>
    </row>
    <row r="142" spans="1:25" x14ac:dyDescent="0.25">
      <c r="A142" s="11">
        <f>IF(S149="STOP",T148,Q149+R149)</f>
        <v>11</v>
      </c>
      <c r="B142" s="12">
        <f ca="1">C142</f>
        <v>11</v>
      </c>
      <c r="C142" s="12">
        <f ca="1">IF(P143="","",IF(P143=11,"",IF(P143="=11","",IF(Ques5=Answer5,Answer5,""))))</f>
        <v>11</v>
      </c>
      <c r="D142" s="13">
        <f ca="1">IF(A142=B142,1,0)</f>
        <v>1</v>
      </c>
      <c r="E142" s="14">
        <f ca="1">IF(E123=0,0,D142)</f>
        <v>1</v>
      </c>
      <c r="F142" s="15" t="s">
        <v>30</v>
      </c>
      <c r="G142" s="16">
        <f t="shared" ca="1" si="10"/>
        <v>1</v>
      </c>
      <c r="H142" s="56"/>
      <c r="J142" s="46"/>
      <c r="K142" s="46"/>
      <c r="L142" s="46"/>
    </row>
    <row r="143" spans="1:25" x14ac:dyDescent="0.25">
      <c r="A143" s="7"/>
      <c r="B143" s="56"/>
      <c r="C143" s="56"/>
      <c r="D143" s="56"/>
      <c r="E143" s="56"/>
      <c r="F143" s="56"/>
      <c r="G143" s="30">
        <f ca="1">IF(OR(Ques5="",$E$123=0),0,1)</f>
        <v>1</v>
      </c>
      <c r="H143" s="56"/>
      <c r="J143" s="46"/>
      <c r="K143" s="46"/>
      <c r="L143" s="46"/>
      <c r="N143" s="130" t="str">
        <f ca="1">IF(Score5=0,"Incorrect:","Correct Answer:")</f>
        <v>Correct Answer:</v>
      </c>
      <c r="O143" s="131"/>
      <c r="P143" s="134" t="str">
        <f ca="1">IF(ISERROR(IF(Ques5="","",_xlfn.FORMULATEXT(Ques5))),"",IF(Ques5="","",_xlfn.FORMULATEXT(Ques5)))</f>
        <v>=IF(S149="stop",T148,Q149+R149)</v>
      </c>
      <c r="Q143" s="135"/>
      <c r="R143" s="135"/>
      <c r="S143" s="135"/>
      <c r="T143" s="135"/>
      <c r="U143" s="135"/>
      <c r="V143" s="135"/>
      <c r="W143" s="135"/>
      <c r="X143" s="135"/>
      <c r="Y143" s="136"/>
    </row>
    <row r="144" spans="1:25" x14ac:dyDescent="0.25">
      <c r="A144" s="7"/>
      <c r="B144" s="56"/>
      <c r="C144" s="56"/>
      <c r="D144" s="56"/>
      <c r="E144" s="56"/>
      <c r="F144" s="56"/>
      <c r="G144" s="30">
        <f ca="1">IF(OR(Ques5="",$E$123=0),0,1)</f>
        <v>1</v>
      </c>
      <c r="H144" s="56"/>
      <c r="J144" s="46"/>
      <c r="K144" s="46"/>
      <c r="L144" s="46"/>
      <c r="N144" s="132"/>
      <c r="O144" s="133"/>
      <c r="P144" s="137"/>
      <c r="Q144" s="138"/>
      <c r="R144" s="138"/>
      <c r="S144" s="138"/>
      <c r="T144" s="138"/>
      <c r="U144" s="138"/>
      <c r="V144" s="138"/>
      <c r="W144" s="138"/>
      <c r="X144" s="138"/>
      <c r="Y144" s="139"/>
    </row>
    <row r="145" spans="1:25" ht="15" x14ac:dyDescent="0.3">
      <c r="A145" s="7"/>
      <c r="B145" s="56"/>
      <c r="C145" s="56"/>
      <c r="D145" s="56"/>
      <c r="E145" s="56"/>
      <c r="F145" s="56"/>
      <c r="G145" s="16">
        <f ca="1">$E$123</f>
        <v>1</v>
      </c>
      <c r="H145" s="56"/>
      <c r="J145" s="46"/>
      <c r="K145" s="46"/>
      <c r="L145" s="46"/>
      <c r="N145" s="140" t="s">
        <v>25</v>
      </c>
      <c r="O145" s="141"/>
      <c r="P145" s="4"/>
      <c r="Q145" s="5" t="str">
        <f>SUBSTITUTE(ADDRESS(1,COLUMN(),4),"1","")</f>
        <v>Q</v>
      </c>
      <c r="R145" s="5" t="str">
        <f t="shared" ref="R145:Y145" si="11">SUBSTITUTE(ADDRESS(1,COLUMN(),4),"1","")</f>
        <v>R</v>
      </c>
      <c r="S145" s="5" t="str">
        <f t="shared" si="11"/>
        <v>S</v>
      </c>
      <c r="T145" s="5" t="str">
        <f t="shared" si="11"/>
        <v>T</v>
      </c>
      <c r="U145" s="5" t="str">
        <f t="shared" si="11"/>
        <v>U</v>
      </c>
      <c r="V145" s="5" t="str">
        <f t="shared" si="11"/>
        <v>V</v>
      </c>
      <c r="W145" s="5" t="str">
        <f t="shared" si="11"/>
        <v>W</v>
      </c>
      <c r="X145" s="5" t="str">
        <f t="shared" si="11"/>
        <v>X</v>
      </c>
      <c r="Y145" s="5" t="str">
        <f t="shared" si="11"/>
        <v>Y</v>
      </c>
    </row>
    <row r="146" spans="1:25" ht="15" x14ac:dyDescent="0.3">
      <c r="A146" s="7"/>
      <c r="B146" s="56"/>
      <c r="C146" s="56"/>
      <c r="D146" s="56"/>
      <c r="E146" s="56"/>
      <c r="F146" s="56"/>
      <c r="G146" s="16">
        <f t="shared" ref="G146:G156" ca="1" si="12">$E$123</f>
        <v>1</v>
      </c>
      <c r="H146" s="56"/>
      <c r="J146" s="46"/>
      <c r="K146" s="46"/>
      <c r="L146" s="46"/>
      <c r="N146" s="142"/>
      <c r="O146" s="143"/>
      <c r="P146" s="5">
        <f>ROW()</f>
        <v>146</v>
      </c>
      <c r="Q146" s="6"/>
      <c r="R146" s="6"/>
      <c r="S146" s="6"/>
      <c r="T146" s="6"/>
      <c r="U146" s="6"/>
      <c r="V146" s="6"/>
      <c r="W146" s="6"/>
      <c r="X146" s="6"/>
      <c r="Y146" s="6"/>
    </row>
    <row r="147" spans="1:25" ht="15" x14ac:dyDescent="0.3">
      <c r="A147" s="7"/>
      <c r="B147" s="56"/>
      <c r="C147" s="56"/>
      <c r="D147" s="56"/>
      <c r="E147" s="56"/>
      <c r="F147" s="56"/>
      <c r="G147" s="16">
        <f t="shared" ca="1" si="12"/>
        <v>1</v>
      </c>
      <c r="H147" s="56"/>
      <c r="J147" s="46"/>
      <c r="K147" s="46"/>
      <c r="L147" s="46"/>
      <c r="N147" s="142"/>
      <c r="O147" s="143"/>
      <c r="P147" s="5">
        <f>ROW()</f>
        <v>147</v>
      </c>
      <c r="Q147" s="6">
        <v>3</v>
      </c>
      <c r="R147" s="6">
        <v>2</v>
      </c>
      <c r="S147" s="6"/>
      <c r="T147" s="6">
        <v>5</v>
      </c>
      <c r="U147" s="6"/>
      <c r="V147" s="6"/>
      <c r="W147" s="6"/>
      <c r="X147" s="6"/>
      <c r="Y147" s="6"/>
    </row>
    <row r="148" spans="1:25" ht="15" x14ac:dyDescent="0.3">
      <c r="A148" s="7"/>
      <c r="B148" s="56"/>
      <c r="C148" s="56"/>
      <c r="D148" s="56"/>
      <c r="E148" s="56"/>
      <c r="F148" s="56"/>
      <c r="G148" s="16">
        <f t="shared" ca="1" si="12"/>
        <v>1</v>
      </c>
      <c r="H148" s="56"/>
      <c r="J148" s="46"/>
      <c r="K148" s="46"/>
      <c r="L148" s="46"/>
      <c r="N148" s="142"/>
      <c r="O148" s="143"/>
      <c r="P148" s="5">
        <f>ROW()</f>
        <v>148</v>
      </c>
      <c r="Q148" s="6">
        <v>2</v>
      </c>
      <c r="R148" s="6">
        <v>4</v>
      </c>
      <c r="S148" s="6"/>
      <c r="T148" s="6">
        <v>11</v>
      </c>
      <c r="U148" s="6"/>
      <c r="V148" s="6"/>
      <c r="W148" s="6"/>
      <c r="X148" s="6"/>
      <c r="Y148" s="6"/>
    </row>
    <row r="149" spans="1:25" ht="15" x14ac:dyDescent="0.3">
      <c r="A149" s="7"/>
      <c r="B149" s="56"/>
      <c r="C149" s="56"/>
      <c r="D149" s="56"/>
      <c r="E149" s="56"/>
      <c r="F149" s="56"/>
      <c r="G149" s="16">
        <f t="shared" ca="1" si="12"/>
        <v>1</v>
      </c>
      <c r="H149" s="56"/>
      <c r="J149" s="46"/>
      <c r="K149" s="46"/>
      <c r="L149" s="46"/>
      <c r="N149" s="142"/>
      <c r="O149" s="143"/>
      <c r="P149" s="5">
        <f>ROW()</f>
        <v>149</v>
      </c>
      <c r="Q149" s="6">
        <v>8</v>
      </c>
      <c r="R149" s="6">
        <v>1</v>
      </c>
      <c r="S149" s="6" t="s">
        <v>42</v>
      </c>
      <c r="T149" s="36">
        <f>IF(S149="stop",T148,Q149+R149)</f>
        <v>11</v>
      </c>
      <c r="U149" s="6"/>
      <c r="V149" s="6"/>
      <c r="W149" s="6"/>
      <c r="X149" s="6"/>
      <c r="Y149" s="6"/>
    </row>
    <row r="150" spans="1:25" ht="15" x14ac:dyDescent="0.3">
      <c r="A150" s="7"/>
      <c r="B150" s="56"/>
      <c r="C150" s="56"/>
      <c r="D150" s="56"/>
      <c r="E150" s="56"/>
      <c r="F150" s="56"/>
      <c r="G150" s="16">
        <f t="shared" ca="1" si="12"/>
        <v>1</v>
      </c>
      <c r="H150" s="56"/>
      <c r="J150" s="46"/>
      <c r="K150" s="46"/>
      <c r="L150" s="46"/>
      <c r="N150" s="142"/>
      <c r="O150" s="143"/>
      <c r="P150" s="5">
        <f>ROW()</f>
        <v>150</v>
      </c>
      <c r="Q150" s="6">
        <v>7</v>
      </c>
      <c r="R150" s="6">
        <v>9</v>
      </c>
      <c r="S150" s="6"/>
      <c r="T150" s="6"/>
      <c r="U150" s="6"/>
      <c r="V150" s="6"/>
      <c r="W150" s="6"/>
      <c r="X150" s="6"/>
      <c r="Y150" s="6"/>
    </row>
    <row r="151" spans="1:25" ht="15" x14ac:dyDescent="0.3">
      <c r="A151" s="7"/>
      <c r="B151" s="56"/>
      <c r="C151" s="56"/>
      <c r="D151" s="56"/>
      <c r="E151" s="56"/>
      <c r="F151" s="56"/>
      <c r="G151" s="16">
        <f t="shared" ca="1" si="12"/>
        <v>1</v>
      </c>
      <c r="H151" s="56"/>
      <c r="J151" s="46"/>
      <c r="K151" s="46"/>
      <c r="L151" s="46"/>
      <c r="N151" s="142"/>
      <c r="O151" s="143"/>
      <c r="P151" s="5">
        <f>ROW()</f>
        <v>151</v>
      </c>
      <c r="Q151" s="6"/>
      <c r="R151" s="6"/>
      <c r="S151" s="6"/>
      <c r="T151" s="6"/>
      <c r="U151" s="6"/>
      <c r="V151" s="6"/>
      <c r="W151" s="6"/>
      <c r="X151" s="6"/>
      <c r="Y151" s="6"/>
    </row>
    <row r="152" spans="1:25" ht="15" x14ac:dyDescent="0.3">
      <c r="A152" s="7"/>
      <c r="B152" s="56"/>
      <c r="C152" s="56"/>
      <c r="D152" s="56"/>
      <c r="E152" s="56"/>
      <c r="F152" s="56"/>
      <c r="G152" s="16">
        <f t="shared" ca="1" si="12"/>
        <v>1</v>
      </c>
      <c r="H152" s="56"/>
      <c r="J152" s="46"/>
      <c r="K152" s="46"/>
      <c r="L152" s="46"/>
      <c r="N152" s="142"/>
      <c r="O152" s="143"/>
      <c r="P152" s="5">
        <f>ROW()</f>
        <v>152</v>
      </c>
      <c r="Q152" s="6"/>
      <c r="R152" s="6"/>
      <c r="S152" s="6"/>
      <c r="T152" s="6"/>
      <c r="U152" s="6"/>
      <c r="V152" s="6"/>
      <c r="W152" s="6"/>
      <c r="X152" s="6"/>
      <c r="Y152" s="6"/>
    </row>
    <row r="153" spans="1:25" ht="15" x14ac:dyDescent="0.3">
      <c r="A153" s="7"/>
      <c r="B153" s="56"/>
      <c r="C153" s="56"/>
      <c r="D153" s="56"/>
      <c r="E153" s="56"/>
      <c r="F153" s="56"/>
      <c r="G153" s="16">
        <f t="shared" ca="1" si="12"/>
        <v>1</v>
      </c>
      <c r="H153" s="56"/>
      <c r="J153" s="46"/>
      <c r="K153" s="46"/>
      <c r="L153" s="46"/>
      <c r="N153" s="142"/>
      <c r="O153" s="143"/>
      <c r="P153" s="5">
        <f>ROW()</f>
        <v>153</v>
      </c>
      <c r="Q153" s="6"/>
      <c r="R153" s="6"/>
      <c r="S153" s="6"/>
      <c r="T153" s="6"/>
      <c r="U153" s="6"/>
      <c r="V153" s="6"/>
      <c r="W153" s="6"/>
      <c r="X153" s="6"/>
      <c r="Y153" s="6"/>
    </row>
    <row r="154" spans="1:25" ht="15" x14ac:dyDescent="0.3">
      <c r="A154" s="7"/>
      <c r="B154" s="56"/>
      <c r="C154" s="56"/>
      <c r="D154" s="56"/>
      <c r="E154" s="56"/>
      <c r="F154" s="56"/>
      <c r="G154" s="16">
        <f t="shared" ca="1" si="12"/>
        <v>1</v>
      </c>
      <c r="H154" s="56"/>
      <c r="J154" s="46"/>
      <c r="K154" s="46"/>
      <c r="L154" s="46"/>
      <c r="N154" s="142"/>
      <c r="O154" s="143"/>
      <c r="P154" s="5">
        <f>ROW()</f>
        <v>154</v>
      </c>
      <c r="Q154" s="6"/>
      <c r="R154" s="6"/>
      <c r="S154" s="6"/>
      <c r="T154" s="6"/>
      <c r="U154" s="6"/>
      <c r="V154" s="6"/>
      <c r="W154" s="6"/>
      <c r="X154" s="6"/>
      <c r="Y154" s="6"/>
    </row>
    <row r="155" spans="1:25" ht="15" x14ac:dyDescent="0.3">
      <c r="A155" s="7"/>
      <c r="B155" s="56"/>
      <c r="C155" s="56"/>
      <c r="D155" s="56"/>
      <c r="E155" s="56"/>
      <c r="F155" s="56"/>
      <c r="G155" s="16">
        <f t="shared" ca="1" si="12"/>
        <v>1</v>
      </c>
      <c r="H155" s="56"/>
      <c r="J155" s="46"/>
      <c r="K155" s="46"/>
      <c r="L155" s="46"/>
      <c r="N155" s="144"/>
      <c r="O155" s="145"/>
      <c r="P155" s="5">
        <f>ROW()</f>
        <v>155</v>
      </c>
      <c r="Q155" s="6"/>
      <c r="R155" s="6"/>
      <c r="S155" s="6"/>
      <c r="T155" s="6"/>
      <c r="U155" s="6"/>
      <c r="V155" s="6"/>
      <c r="W155" s="6"/>
      <c r="X155" s="6"/>
      <c r="Y155" s="6"/>
    </row>
    <row r="156" spans="1:25" x14ac:dyDescent="0.25">
      <c r="A156" s="7"/>
      <c r="B156" s="56"/>
      <c r="C156" s="56"/>
      <c r="D156" s="56"/>
      <c r="E156" s="56"/>
      <c r="F156" s="56"/>
      <c r="G156" s="16">
        <f t="shared" ca="1" si="12"/>
        <v>1</v>
      </c>
      <c r="H156" s="56"/>
      <c r="J156" s="46"/>
      <c r="K156" s="46"/>
      <c r="L156" s="46"/>
    </row>
    <row r="157" spans="1:25" x14ac:dyDescent="0.25">
      <c r="A157" s="7"/>
      <c r="B157" s="56"/>
      <c r="C157" s="56"/>
      <c r="D157" s="56"/>
      <c r="E157" s="56"/>
      <c r="F157" s="56"/>
      <c r="G157" s="18">
        <f ca="1">$E$142</f>
        <v>1</v>
      </c>
      <c r="H157" s="56"/>
      <c r="J157" s="46"/>
      <c r="K157" s="46"/>
      <c r="L157" s="46"/>
    </row>
    <row r="158" spans="1:25" x14ac:dyDescent="0.25">
      <c r="A158" s="7"/>
      <c r="B158" s="56"/>
      <c r="C158" s="56"/>
      <c r="D158" s="56"/>
      <c r="E158" s="56"/>
      <c r="F158" s="56"/>
      <c r="G158" s="18">
        <f t="shared" ref="G158:G196" ca="1" si="13">$E$142</f>
        <v>1</v>
      </c>
      <c r="H158" s="56"/>
      <c r="J158" s="46"/>
      <c r="K158" s="46"/>
      <c r="L158" s="46"/>
    </row>
    <row r="159" spans="1:25" x14ac:dyDescent="0.25">
      <c r="A159" s="7"/>
      <c r="B159" s="56"/>
      <c r="C159" s="56"/>
      <c r="D159" s="56"/>
      <c r="E159" s="56"/>
      <c r="F159" s="56"/>
      <c r="G159" s="18">
        <f t="shared" ca="1" si="13"/>
        <v>1</v>
      </c>
      <c r="H159" s="56"/>
      <c r="J159" s="46"/>
      <c r="K159" s="46"/>
      <c r="L159" s="46"/>
    </row>
    <row r="160" spans="1:25" x14ac:dyDescent="0.25">
      <c r="A160" s="7"/>
      <c r="B160" s="56"/>
      <c r="C160" s="56"/>
      <c r="D160" s="56"/>
      <c r="E160" s="56"/>
      <c r="F160" s="56"/>
      <c r="G160" s="18">
        <f t="shared" ca="1" si="13"/>
        <v>1</v>
      </c>
      <c r="H160" s="56"/>
      <c r="J160" s="46"/>
      <c r="K160" s="46"/>
      <c r="L160" s="46"/>
    </row>
    <row r="161" spans="1:12" x14ac:dyDescent="0.25">
      <c r="A161" s="7"/>
      <c r="B161" s="56"/>
      <c r="C161" s="56"/>
      <c r="D161" s="56"/>
      <c r="E161" s="56"/>
      <c r="F161" s="56"/>
      <c r="G161" s="18">
        <f t="shared" ca="1" si="13"/>
        <v>1</v>
      </c>
      <c r="H161" s="56"/>
      <c r="J161" s="46"/>
      <c r="K161" s="46"/>
      <c r="L161" s="46"/>
    </row>
    <row r="162" spans="1:12" x14ac:dyDescent="0.25">
      <c r="A162" s="7"/>
      <c r="B162" s="56"/>
      <c r="C162" s="56"/>
      <c r="D162" s="56"/>
      <c r="E162" s="56"/>
      <c r="F162" s="56"/>
      <c r="G162" s="18">
        <f t="shared" ca="1" si="13"/>
        <v>1</v>
      </c>
      <c r="H162" s="56"/>
      <c r="J162" s="46"/>
      <c r="K162" s="46"/>
      <c r="L162" s="46"/>
    </row>
    <row r="163" spans="1:12" x14ac:dyDescent="0.25">
      <c r="A163" s="7"/>
      <c r="B163" s="56"/>
      <c r="C163" s="56"/>
      <c r="D163" s="56"/>
      <c r="E163" s="56"/>
      <c r="F163" s="56"/>
      <c r="G163" s="18">
        <f t="shared" ca="1" si="13"/>
        <v>1</v>
      </c>
      <c r="H163" s="56"/>
      <c r="J163" s="46"/>
      <c r="K163" s="46"/>
      <c r="L163" s="46"/>
    </row>
    <row r="164" spans="1:12" x14ac:dyDescent="0.25">
      <c r="A164" s="7"/>
      <c r="B164" s="56"/>
      <c r="C164" s="56"/>
      <c r="D164" s="56"/>
      <c r="E164" s="56"/>
      <c r="F164" s="56"/>
      <c r="G164" s="18">
        <f t="shared" ca="1" si="13"/>
        <v>1</v>
      </c>
      <c r="H164" s="56"/>
      <c r="J164" s="46"/>
      <c r="K164" s="46"/>
      <c r="L164" s="46"/>
    </row>
    <row r="165" spans="1:12" x14ac:dyDescent="0.25">
      <c r="A165" s="7"/>
      <c r="B165" s="56"/>
      <c r="C165" s="56"/>
      <c r="D165" s="56"/>
      <c r="E165" s="56"/>
      <c r="F165" s="56"/>
      <c r="G165" s="18">
        <f t="shared" ca="1" si="13"/>
        <v>1</v>
      </c>
      <c r="H165" s="56"/>
      <c r="J165" s="46"/>
      <c r="K165" s="46"/>
      <c r="L165" s="46"/>
    </row>
    <row r="166" spans="1:12" x14ac:dyDescent="0.25">
      <c r="A166" s="7"/>
      <c r="B166" s="56"/>
      <c r="C166" s="56"/>
      <c r="D166" s="56"/>
      <c r="E166" s="56"/>
      <c r="F166" s="56"/>
      <c r="G166" s="18">
        <f t="shared" ca="1" si="13"/>
        <v>1</v>
      </c>
      <c r="H166" s="56"/>
      <c r="J166" s="46"/>
      <c r="K166" s="46"/>
      <c r="L166" s="46"/>
    </row>
    <row r="167" spans="1:12" x14ac:dyDescent="0.25">
      <c r="A167" s="7"/>
      <c r="B167" s="56"/>
      <c r="C167" s="56"/>
      <c r="D167" s="56"/>
      <c r="E167" s="56"/>
      <c r="F167" s="56"/>
      <c r="G167" s="18">
        <f t="shared" ca="1" si="13"/>
        <v>1</v>
      </c>
      <c r="H167" s="56"/>
      <c r="J167" s="46"/>
      <c r="K167" s="46"/>
      <c r="L167" s="46"/>
    </row>
    <row r="168" spans="1:12" x14ac:dyDescent="0.25">
      <c r="A168" s="7"/>
      <c r="B168" s="56"/>
      <c r="C168" s="56"/>
      <c r="D168" s="56"/>
      <c r="E168" s="56"/>
      <c r="F168" s="56"/>
      <c r="G168" s="18">
        <f t="shared" ca="1" si="13"/>
        <v>1</v>
      </c>
      <c r="H168" s="56"/>
      <c r="J168" s="46"/>
      <c r="K168" s="46"/>
      <c r="L168" s="46"/>
    </row>
    <row r="169" spans="1:12" x14ac:dyDescent="0.25">
      <c r="A169" s="7"/>
      <c r="B169" s="56"/>
      <c r="C169" s="56"/>
      <c r="D169" s="56"/>
      <c r="E169" s="56"/>
      <c r="F169" s="56"/>
      <c r="G169" s="18">
        <f t="shared" ca="1" si="13"/>
        <v>1</v>
      </c>
      <c r="H169" s="56"/>
      <c r="J169" s="46"/>
      <c r="K169" s="46"/>
      <c r="L169" s="46"/>
    </row>
    <row r="170" spans="1:12" x14ac:dyDescent="0.25">
      <c r="A170" s="7"/>
      <c r="B170" s="56"/>
      <c r="C170" s="56"/>
      <c r="D170" s="56"/>
      <c r="E170" s="56"/>
      <c r="F170" s="56"/>
      <c r="G170" s="18">
        <f t="shared" ca="1" si="13"/>
        <v>1</v>
      </c>
      <c r="H170" s="56"/>
      <c r="J170" s="46"/>
      <c r="K170" s="46"/>
      <c r="L170" s="46"/>
    </row>
    <row r="171" spans="1:12" x14ac:dyDescent="0.25">
      <c r="A171" s="7"/>
      <c r="B171" s="56"/>
      <c r="C171" s="56"/>
      <c r="D171" s="56"/>
      <c r="E171" s="56"/>
      <c r="F171" s="56"/>
      <c r="G171" s="18">
        <f t="shared" ca="1" si="13"/>
        <v>1</v>
      </c>
      <c r="H171" s="56"/>
      <c r="J171" s="46"/>
      <c r="K171" s="46"/>
      <c r="L171" s="46"/>
    </row>
    <row r="172" spans="1:12" x14ac:dyDescent="0.25">
      <c r="A172" s="7"/>
      <c r="B172" s="56"/>
      <c r="C172" s="56"/>
      <c r="D172" s="56"/>
      <c r="E172" s="56"/>
      <c r="F172" s="56"/>
      <c r="G172" s="18">
        <f t="shared" ca="1" si="13"/>
        <v>1</v>
      </c>
      <c r="H172" s="56"/>
      <c r="J172" s="46"/>
      <c r="K172" s="46"/>
      <c r="L172" s="46"/>
    </row>
    <row r="173" spans="1:12" x14ac:dyDescent="0.25">
      <c r="A173" s="7"/>
      <c r="B173" s="56"/>
      <c r="C173" s="56"/>
      <c r="D173" s="56"/>
      <c r="E173" s="56"/>
      <c r="F173" s="56"/>
      <c r="G173" s="18">
        <f t="shared" ca="1" si="13"/>
        <v>1</v>
      </c>
      <c r="H173" s="56"/>
      <c r="J173" s="46"/>
      <c r="K173" s="46"/>
      <c r="L173" s="46"/>
    </row>
    <row r="174" spans="1:12" x14ac:dyDescent="0.25">
      <c r="A174" s="7"/>
      <c r="B174" s="56"/>
      <c r="C174" s="56"/>
      <c r="D174" s="56"/>
      <c r="E174" s="56"/>
      <c r="F174" s="56"/>
      <c r="G174" s="18">
        <f t="shared" ca="1" si="13"/>
        <v>1</v>
      </c>
      <c r="H174" s="56"/>
      <c r="J174" s="46"/>
      <c r="K174" s="46"/>
      <c r="L174" s="46"/>
    </row>
    <row r="175" spans="1:12" x14ac:dyDescent="0.25">
      <c r="A175" s="7"/>
      <c r="B175" s="56"/>
      <c r="C175" s="56"/>
      <c r="D175" s="56"/>
      <c r="E175" s="56"/>
      <c r="F175" s="56"/>
      <c r="G175" s="18">
        <f t="shared" ca="1" si="13"/>
        <v>1</v>
      </c>
      <c r="H175" s="56"/>
      <c r="J175" s="46"/>
      <c r="K175" s="46"/>
      <c r="L175" s="46"/>
    </row>
    <row r="176" spans="1:12" x14ac:dyDescent="0.25">
      <c r="A176" s="7"/>
      <c r="B176" s="56"/>
      <c r="C176" s="56"/>
      <c r="D176" s="56"/>
      <c r="E176" s="56"/>
      <c r="F176" s="56"/>
      <c r="G176" s="18">
        <f t="shared" ca="1" si="13"/>
        <v>1</v>
      </c>
      <c r="H176" s="56"/>
      <c r="J176" s="46"/>
      <c r="K176" s="46"/>
      <c r="L176" s="46"/>
    </row>
    <row r="177" spans="1:12" x14ac:dyDescent="0.25">
      <c r="A177" s="7"/>
      <c r="B177" s="56"/>
      <c r="C177" s="56"/>
      <c r="D177" s="56"/>
      <c r="E177" s="56"/>
      <c r="F177" s="56"/>
      <c r="G177" s="18">
        <f t="shared" ca="1" si="13"/>
        <v>1</v>
      </c>
      <c r="H177" s="56"/>
      <c r="J177" s="46"/>
      <c r="K177" s="46"/>
      <c r="L177" s="46"/>
    </row>
    <row r="178" spans="1:12" x14ac:dyDescent="0.25">
      <c r="A178" s="7"/>
      <c r="B178" s="56"/>
      <c r="C178" s="56"/>
      <c r="D178" s="56"/>
      <c r="E178" s="56"/>
      <c r="F178" s="56"/>
      <c r="G178" s="18">
        <f t="shared" ca="1" si="13"/>
        <v>1</v>
      </c>
      <c r="H178" s="56"/>
      <c r="J178" s="46"/>
      <c r="K178" s="46"/>
      <c r="L178" s="46"/>
    </row>
    <row r="179" spans="1:12" x14ac:dyDescent="0.25">
      <c r="A179" s="7"/>
      <c r="B179" s="56"/>
      <c r="C179" s="56"/>
      <c r="D179" s="56"/>
      <c r="E179" s="56"/>
      <c r="F179" s="56"/>
      <c r="G179" s="18">
        <f t="shared" ca="1" si="13"/>
        <v>1</v>
      </c>
      <c r="H179" s="56"/>
      <c r="J179" s="46"/>
      <c r="K179" s="46"/>
      <c r="L179" s="46"/>
    </row>
    <row r="180" spans="1:12" x14ac:dyDescent="0.25">
      <c r="A180" s="7"/>
      <c r="B180" s="56"/>
      <c r="C180" s="56"/>
      <c r="D180" s="56"/>
      <c r="E180" s="56"/>
      <c r="F180" s="56"/>
      <c r="G180" s="18">
        <f t="shared" ca="1" si="13"/>
        <v>1</v>
      </c>
      <c r="H180" s="56"/>
      <c r="J180" s="46"/>
      <c r="K180" s="46"/>
      <c r="L180" s="46"/>
    </row>
    <row r="181" spans="1:12" x14ac:dyDescent="0.25">
      <c r="A181" s="7"/>
      <c r="B181" s="56"/>
      <c r="C181" s="56"/>
      <c r="D181" s="56"/>
      <c r="E181" s="56"/>
      <c r="F181" s="56"/>
      <c r="G181" s="18">
        <f t="shared" ca="1" si="13"/>
        <v>1</v>
      </c>
      <c r="H181" s="56"/>
      <c r="J181" s="46"/>
      <c r="K181" s="46"/>
      <c r="L181" s="46"/>
    </row>
    <row r="182" spans="1:12" x14ac:dyDescent="0.25">
      <c r="A182" s="7"/>
      <c r="B182" s="56"/>
      <c r="C182" s="56"/>
      <c r="D182" s="56"/>
      <c r="E182" s="56"/>
      <c r="F182" s="56"/>
      <c r="G182" s="18">
        <f t="shared" ca="1" si="13"/>
        <v>1</v>
      </c>
      <c r="H182" s="56"/>
      <c r="J182" s="46"/>
      <c r="K182" s="46"/>
      <c r="L182" s="46"/>
    </row>
    <row r="183" spans="1:12" x14ac:dyDescent="0.25">
      <c r="A183" s="7"/>
      <c r="B183" s="56"/>
      <c r="C183" s="56"/>
      <c r="D183" s="56"/>
      <c r="E183" s="56"/>
      <c r="F183" s="56"/>
      <c r="G183" s="18">
        <f t="shared" ca="1" si="13"/>
        <v>1</v>
      </c>
      <c r="H183" s="56"/>
      <c r="J183" s="46"/>
      <c r="K183" s="46"/>
      <c r="L183" s="46"/>
    </row>
    <row r="184" spans="1:12" x14ac:dyDescent="0.25">
      <c r="A184" s="7"/>
      <c r="B184" s="56"/>
      <c r="C184" s="56"/>
      <c r="D184" s="56"/>
      <c r="E184" s="56"/>
      <c r="F184" s="56"/>
      <c r="G184" s="18">
        <f t="shared" ca="1" si="13"/>
        <v>1</v>
      </c>
      <c r="H184" s="56"/>
      <c r="J184" s="46"/>
      <c r="K184" s="46"/>
      <c r="L184" s="46"/>
    </row>
    <row r="185" spans="1:12" x14ac:dyDescent="0.25">
      <c r="A185" s="7"/>
      <c r="B185" s="56"/>
      <c r="C185" s="56"/>
      <c r="D185" s="56"/>
      <c r="E185" s="56"/>
      <c r="F185" s="56"/>
      <c r="G185" s="18">
        <f t="shared" ca="1" si="13"/>
        <v>1</v>
      </c>
      <c r="H185" s="56"/>
      <c r="J185" s="46"/>
      <c r="K185" s="46"/>
      <c r="L185" s="46"/>
    </row>
    <row r="186" spans="1:12" x14ac:dyDescent="0.25">
      <c r="A186" s="7"/>
      <c r="B186" s="56"/>
      <c r="C186" s="56"/>
      <c r="D186" s="56"/>
      <c r="E186" s="56"/>
      <c r="F186" s="56"/>
      <c r="G186" s="18">
        <f t="shared" ca="1" si="13"/>
        <v>1</v>
      </c>
      <c r="H186" s="56"/>
      <c r="J186" s="46"/>
      <c r="K186" s="46"/>
      <c r="L186" s="46"/>
    </row>
    <row r="187" spans="1:12" x14ac:dyDescent="0.25">
      <c r="A187" s="7"/>
      <c r="B187" s="56"/>
      <c r="C187" s="56"/>
      <c r="D187" s="56"/>
      <c r="E187" s="56"/>
      <c r="F187" s="56"/>
      <c r="G187" s="18">
        <f t="shared" ca="1" si="13"/>
        <v>1</v>
      </c>
      <c r="H187" s="56"/>
      <c r="J187" s="46"/>
      <c r="K187" s="46"/>
      <c r="L187" s="46"/>
    </row>
    <row r="188" spans="1:12" x14ac:dyDescent="0.25">
      <c r="A188" s="7"/>
      <c r="B188" s="56"/>
      <c r="C188" s="56"/>
      <c r="D188" s="56"/>
      <c r="E188" s="56"/>
      <c r="F188" s="56"/>
      <c r="G188" s="18">
        <f t="shared" ca="1" si="13"/>
        <v>1</v>
      </c>
      <c r="H188" s="56"/>
      <c r="J188" s="46"/>
      <c r="K188" s="46"/>
      <c r="L188" s="46"/>
    </row>
    <row r="189" spans="1:12" x14ac:dyDescent="0.25">
      <c r="A189" s="7"/>
      <c r="B189" s="56"/>
      <c r="C189" s="56"/>
      <c r="D189" s="56"/>
      <c r="E189" s="56"/>
      <c r="F189" s="56"/>
      <c r="G189" s="18">
        <f t="shared" ca="1" si="13"/>
        <v>1</v>
      </c>
      <c r="H189" s="56"/>
      <c r="J189" s="46"/>
      <c r="K189" s="46"/>
      <c r="L189" s="46"/>
    </row>
    <row r="190" spans="1:12" x14ac:dyDescent="0.25">
      <c r="A190" s="7"/>
      <c r="B190" s="56"/>
      <c r="C190" s="56"/>
      <c r="D190" s="56"/>
      <c r="E190" s="56"/>
      <c r="F190" s="56"/>
      <c r="G190" s="18">
        <f t="shared" ca="1" si="13"/>
        <v>1</v>
      </c>
      <c r="H190" s="56"/>
      <c r="J190" s="46"/>
      <c r="K190" s="46"/>
      <c r="L190" s="46"/>
    </row>
    <row r="191" spans="1:12" x14ac:dyDescent="0.25">
      <c r="A191" s="7"/>
      <c r="B191" s="56"/>
      <c r="C191" s="56"/>
      <c r="D191" s="56"/>
      <c r="E191" s="56"/>
      <c r="F191" s="56"/>
      <c r="G191" s="18">
        <f t="shared" ca="1" si="13"/>
        <v>1</v>
      </c>
      <c r="H191" s="56"/>
      <c r="J191" s="46"/>
      <c r="K191" s="46"/>
      <c r="L191" s="46"/>
    </row>
    <row r="192" spans="1:12" x14ac:dyDescent="0.25">
      <c r="A192" s="7"/>
      <c r="B192" s="56"/>
      <c r="C192" s="56"/>
      <c r="D192" s="56"/>
      <c r="E192" s="56"/>
      <c r="F192" s="56"/>
      <c r="G192" s="18">
        <f t="shared" ca="1" si="13"/>
        <v>1</v>
      </c>
      <c r="H192" s="56"/>
      <c r="J192" s="46"/>
      <c r="K192" s="46"/>
      <c r="L192" s="46"/>
    </row>
    <row r="193" spans="1:25" x14ac:dyDescent="0.25">
      <c r="A193" s="7"/>
      <c r="B193" s="56"/>
      <c r="C193" s="56"/>
      <c r="D193" s="56"/>
      <c r="E193" s="56"/>
      <c r="F193" s="56"/>
      <c r="G193" s="18">
        <f t="shared" ca="1" si="13"/>
        <v>1</v>
      </c>
      <c r="H193" s="56"/>
      <c r="J193" s="46"/>
      <c r="K193" s="46"/>
      <c r="L193" s="46"/>
    </row>
    <row r="194" spans="1:25" x14ac:dyDescent="0.25">
      <c r="A194" s="7"/>
      <c r="B194" s="56"/>
      <c r="C194" s="56"/>
      <c r="D194" s="56"/>
      <c r="E194" s="56"/>
      <c r="F194" s="56"/>
      <c r="G194" s="18">
        <f t="shared" ca="1" si="13"/>
        <v>1</v>
      </c>
      <c r="H194" s="56"/>
      <c r="J194" s="46"/>
      <c r="K194" s="46"/>
      <c r="L194" s="46"/>
    </row>
    <row r="195" spans="1:25" x14ac:dyDescent="0.25">
      <c r="A195" s="9" t="s">
        <v>17</v>
      </c>
      <c r="B195" s="10" t="s">
        <v>18</v>
      </c>
      <c r="C195" s="28" t="s">
        <v>23</v>
      </c>
      <c r="D195" s="56"/>
      <c r="E195" s="56"/>
      <c r="F195" s="56"/>
      <c r="G195" s="18">
        <f t="shared" ca="1" si="13"/>
        <v>1</v>
      </c>
      <c r="H195" s="56"/>
      <c r="J195" s="46"/>
      <c r="K195" s="46"/>
      <c r="L195" s="46"/>
    </row>
    <row r="196" spans="1:25" x14ac:dyDescent="0.25">
      <c r="A196" s="11" t="b">
        <f>OR(S202="WARNING",S203="WARNING")</f>
        <v>1</v>
      </c>
      <c r="B196" s="12" t="b">
        <f ca="1">C196</f>
        <v>1</v>
      </c>
      <c r="C196" s="12" t="b">
        <f ca="1">IF(P197="","",IF(P197="TRUE","",IF(P197="=TRUE","",IF(Ques6=Answer6,Answer6,""))))</f>
        <v>1</v>
      </c>
      <c r="D196" s="13">
        <f ca="1">IF(A196=B196,1,0)</f>
        <v>1</v>
      </c>
      <c r="E196" s="14">
        <f ca="1">IF(E142=0,0,D196)</f>
        <v>1</v>
      </c>
      <c r="F196" s="15" t="s">
        <v>31</v>
      </c>
      <c r="G196" s="18">
        <f t="shared" ca="1" si="13"/>
        <v>1</v>
      </c>
      <c r="H196" s="56"/>
      <c r="J196" s="46"/>
      <c r="K196" s="46"/>
      <c r="L196" s="46"/>
    </row>
    <row r="197" spans="1:25" x14ac:dyDescent="0.25">
      <c r="A197" s="7"/>
      <c r="B197" s="56"/>
      <c r="C197" s="56"/>
      <c r="D197" s="56"/>
      <c r="E197" s="56"/>
      <c r="F197" s="56"/>
      <c r="G197" s="30">
        <f ca="1">IF(OR(Ques6="",$E$142=0),0,1)</f>
        <v>1</v>
      </c>
      <c r="H197" s="56"/>
      <c r="J197" s="46"/>
      <c r="K197" s="46"/>
      <c r="L197" s="46"/>
      <c r="N197" s="130" t="str">
        <f ca="1">IF(Score6=0,"Incorrect:","Correct Answer:")</f>
        <v>Correct Answer:</v>
      </c>
      <c r="O197" s="131"/>
      <c r="P197" s="134" t="str">
        <f ca="1">IF(ISERROR(IF(Ques6="","",_xlfn.FORMULATEXT(Ques6))),"",IF(Ques6="","",_xlfn.FORMULATEXT(Ques6)))</f>
        <v>=OR(S202="warning",S203="warning")</v>
      </c>
      <c r="Q197" s="135"/>
      <c r="R197" s="135"/>
      <c r="S197" s="135"/>
      <c r="T197" s="135"/>
      <c r="U197" s="135"/>
      <c r="V197" s="135"/>
      <c r="W197" s="135"/>
      <c r="X197" s="135"/>
      <c r="Y197" s="136"/>
    </row>
    <row r="198" spans="1:25" x14ac:dyDescent="0.25">
      <c r="A198" s="7"/>
      <c r="B198" s="56"/>
      <c r="C198" s="56"/>
      <c r="D198" s="56"/>
      <c r="E198" s="56"/>
      <c r="F198" s="56"/>
      <c r="G198" s="30">
        <f ca="1">IF(OR(Ques6="",$E$142=0),0,1)</f>
        <v>1</v>
      </c>
      <c r="H198" s="56"/>
      <c r="J198" s="46"/>
      <c r="K198" s="46"/>
      <c r="L198" s="46"/>
      <c r="N198" s="132"/>
      <c r="O198" s="133"/>
      <c r="P198" s="137"/>
      <c r="Q198" s="138"/>
      <c r="R198" s="138"/>
      <c r="S198" s="138"/>
      <c r="T198" s="138"/>
      <c r="U198" s="138"/>
      <c r="V198" s="138"/>
      <c r="W198" s="138"/>
      <c r="X198" s="138"/>
      <c r="Y198" s="139"/>
    </row>
    <row r="199" spans="1:25" ht="15" x14ac:dyDescent="0.3">
      <c r="A199" s="7"/>
      <c r="B199" s="56"/>
      <c r="C199" s="56"/>
      <c r="D199" s="56"/>
      <c r="E199" s="56"/>
      <c r="F199" s="56"/>
      <c r="G199" s="18">
        <f t="shared" ref="G199:G210" ca="1" si="14">$E$142</f>
        <v>1</v>
      </c>
      <c r="H199" s="56"/>
      <c r="J199" s="46"/>
      <c r="K199" s="46"/>
      <c r="L199" s="46"/>
      <c r="N199" s="140" t="s">
        <v>25</v>
      </c>
      <c r="O199" s="141"/>
      <c r="P199" s="4"/>
      <c r="Q199" s="5" t="str">
        <f>SUBSTITUTE(ADDRESS(1,COLUMN(),4),"1","")</f>
        <v>Q</v>
      </c>
      <c r="R199" s="5" t="str">
        <f t="shared" ref="R199:Y199" si="15">SUBSTITUTE(ADDRESS(1,COLUMN(),4),"1","")</f>
        <v>R</v>
      </c>
      <c r="S199" s="5" t="str">
        <f t="shared" si="15"/>
        <v>S</v>
      </c>
      <c r="T199" s="5" t="str">
        <f t="shared" si="15"/>
        <v>T</v>
      </c>
      <c r="U199" s="5" t="str">
        <f t="shared" si="15"/>
        <v>U</v>
      </c>
      <c r="V199" s="5" t="str">
        <f t="shared" si="15"/>
        <v>V</v>
      </c>
      <c r="W199" s="5" t="str">
        <f t="shared" si="15"/>
        <v>W</v>
      </c>
      <c r="X199" s="5" t="str">
        <f t="shared" si="15"/>
        <v>X</v>
      </c>
      <c r="Y199" s="5" t="str">
        <f t="shared" si="15"/>
        <v>Y</v>
      </c>
    </row>
    <row r="200" spans="1:25" ht="15" x14ac:dyDescent="0.3">
      <c r="A200" s="7"/>
      <c r="B200" s="56"/>
      <c r="C200" s="56"/>
      <c r="D200" s="56"/>
      <c r="E200" s="56"/>
      <c r="F200" s="56"/>
      <c r="G200" s="18">
        <f t="shared" ca="1" si="14"/>
        <v>1</v>
      </c>
      <c r="H200" s="56"/>
      <c r="J200" s="46"/>
      <c r="K200" s="46"/>
      <c r="L200" s="46"/>
      <c r="N200" s="142"/>
      <c r="O200" s="143"/>
      <c r="P200" s="5">
        <f>ROW()</f>
        <v>200</v>
      </c>
      <c r="Q200" s="6"/>
      <c r="R200" s="6"/>
      <c r="S200" s="6"/>
      <c r="T200" s="6"/>
      <c r="U200" s="6"/>
      <c r="V200" s="6"/>
      <c r="W200" s="6"/>
      <c r="X200" s="6"/>
      <c r="Y200" s="6"/>
    </row>
    <row r="201" spans="1:25" ht="15" x14ac:dyDescent="0.3">
      <c r="A201" s="7"/>
      <c r="B201" s="56"/>
      <c r="C201" s="56"/>
      <c r="D201" s="56"/>
      <c r="E201" s="56"/>
      <c r="F201" s="56"/>
      <c r="G201" s="18">
        <f t="shared" ca="1" si="14"/>
        <v>1</v>
      </c>
      <c r="H201" s="56"/>
      <c r="J201" s="46"/>
      <c r="K201" s="46"/>
      <c r="L201" s="46"/>
      <c r="N201" s="142"/>
      <c r="O201" s="143"/>
      <c r="P201" s="5">
        <f>ROW()</f>
        <v>201</v>
      </c>
      <c r="Q201" s="6"/>
      <c r="R201" s="6"/>
      <c r="S201" s="6"/>
      <c r="T201" s="6"/>
      <c r="U201" s="6"/>
      <c r="V201" s="6"/>
      <c r="W201" s="6"/>
      <c r="X201" s="6"/>
      <c r="Y201" s="6"/>
    </row>
    <row r="202" spans="1:25" ht="15" x14ac:dyDescent="0.3">
      <c r="A202" s="7"/>
      <c r="B202" s="56"/>
      <c r="C202" s="56"/>
      <c r="D202" s="56"/>
      <c r="E202" s="56"/>
      <c r="F202" s="56"/>
      <c r="G202" s="18">
        <f t="shared" ca="1" si="14"/>
        <v>1</v>
      </c>
      <c r="H202" s="56"/>
      <c r="J202" s="46"/>
      <c r="K202" s="46"/>
      <c r="L202" s="46"/>
      <c r="N202" s="142"/>
      <c r="O202" s="143"/>
      <c r="P202" s="5">
        <f>ROW()</f>
        <v>202</v>
      </c>
      <c r="Q202" s="6"/>
      <c r="R202" s="6" t="s">
        <v>43</v>
      </c>
      <c r="S202" s="6" t="s">
        <v>45</v>
      </c>
      <c r="T202" s="6"/>
      <c r="U202" s="6"/>
      <c r="V202" s="6"/>
      <c r="W202" s="6"/>
      <c r="X202" s="6"/>
      <c r="Y202" s="6"/>
    </row>
    <row r="203" spans="1:25" ht="15" x14ac:dyDescent="0.3">
      <c r="A203" s="7"/>
      <c r="B203" s="56"/>
      <c r="C203" s="56"/>
      <c r="D203" s="56"/>
      <c r="E203" s="56"/>
      <c r="F203" s="56"/>
      <c r="G203" s="18">
        <f t="shared" ca="1" si="14"/>
        <v>1</v>
      </c>
      <c r="H203" s="56"/>
      <c r="J203" s="46"/>
      <c r="K203" s="46"/>
      <c r="L203" s="46"/>
      <c r="N203" s="142"/>
      <c r="O203" s="143"/>
      <c r="P203" s="5">
        <f>ROW()</f>
        <v>203</v>
      </c>
      <c r="Q203" s="6"/>
      <c r="R203" s="6">
        <v>-1</v>
      </c>
      <c r="S203" s="6" t="s">
        <v>44</v>
      </c>
      <c r="T203" s="6"/>
      <c r="U203" s="6"/>
      <c r="V203" s="6"/>
      <c r="W203" s="6"/>
      <c r="X203" s="6"/>
      <c r="Y203" s="6"/>
    </row>
    <row r="204" spans="1:25" ht="15" x14ac:dyDescent="0.3">
      <c r="A204" s="7"/>
      <c r="B204" s="56"/>
      <c r="C204" s="56"/>
      <c r="D204" s="56"/>
      <c r="E204" s="56"/>
      <c r="F204" s="56"/>
      <c r="G204" s="18">
        <f t="shared" ca="1" si="14"/>
        <v>1</v>
      </c>
      <c r="H204" s="56"/>
      <c r="J204" s="46"/>
      <c r="K204" s="46"/>
      <c r="L204" s="46"/>
      <c r="N204" s="142"/>
      <c r="O204" s="143"/>
      <c r="P204" s="5">
        <f>ROW()</f>
        <v>204</v>
      </c>
      <c r="Q204" s="6"/>
      <c r="R204" s="6">
        <v>4</v>
      </c>
      <c r="S204" s="6"/>
      <c r="T204" s="6"/>
      <c r="U204" s="6"/>
      <c r="V204" s="6"/>
      <c r="W204" s="6"/>
      <c r="X204" s="6"/>
      <c r="Y204" s="6"/>
    </row>
    <row r="205" spans="1:25" ht="15" x14ac:dyDescent="0.3">
      <c r="A205" s="7"/>
      <c r="B205" s="56"/>
      <c r="C205" s="56"/>
      <c r="D205" s="56"/>
      <c r="E205" s="56"/>
      <c r="F205" s="56"/>
      <c r="G205" s="18">
        <f t="shared" ca="1" si="14"/>
        <v>1</v>
      </c>
      <c r="H205" s="56"/>
      <c r="J205" s="46"/>
      <c r="K205" s="46"/>
      <c r="L205" s="46"/>
      <c r="N205" s="142"/>
      <c r="O205" s="143"/>
      <c r="P205" s="5">
        <f>ROW()</f>
        <v>205</v>
      </c>
      <c r="Q205" s="6"/>
      <c r="R205" s="6"/>
      <c r="S205" s="36" t="b">
        <f>OR(S202="warning",S203="warning")</f>
        <v>1</v>
      </c>
      <c r="T205" s="6"/>
      <c r="U205" s="6"/>
      <c r="V205" s="6"/>
      <c r="W205" s="6"/>
      <c r="X205" s="6"/>
      <c r="Y205" s="6"/>
    </row>
    <row r="206" spans="1:25" ht="15" x14ac:dyDescent="0.3">
      <c r="A206" s="7"/>
      <c r="B206" s="56"/>
      <c r="C206" s="56"/>
      <c r="D206" s="56"/>
      <c r="E206" s="56"/>
      <c r="F206" s="56"/>
      <c r="G206" s="18">
        <f t="shared" ca="1" si="14"/>
        <v>1</v>
      </c>
      <c r="H206" s="56"/>
      <c r="J206" s="46"/>
      <c r="K206" s="46"/>
      <c r="L206" s="46"/>
      <c r="N206" s="142"/>
      <c r="O206" s="143"/>
      <c r="P206" s="5">
        <f>ROW()</f>
        <v>206</v>
      </c>
      <c r="Q206" s="6"/>
      <c r="R206" s="6"/>
      <c r="S206" s="6"/>
      <c r="T206" s="6"/>
      <c r="U206" s="6"/>
      <c r="V206" s="6"/>
      <c r="W206" s="6"/>
      <c r="X206" s="6"/>
      <c r="Y206" s="6"/>
    </row>
    <row r="207" spans="1:25" ht="15" x14ac:dyDescent="0.3">
      <c r="A207" s="7"/>
      <c r="B207" s="56"/>
      <c r="C207" s="56"/>
      <c r="D207" s="56"/>
      <c r="E207" s="56"/>
      <c r="F207" s="56"/>
      <c r="G207" s="18">
        <f t="shared" ca="1" si="14"/>
        <v>1</v>
      </c>
      <c r="H207" s="56"/>
      <c r="J207" s="46"/>
      <c r="K207" s="46"/>
      <c r="L207" s="46"/>
      <c r="N207" s="142"/>
      <c r="O207" s="143"/>
      <c r="P207" s="5">
        <f>ROW()</f>
        <v>207</v>
      </c>
      <c r="Q207" s="6"/>
      <c r="R207" s="6"/>
      <c r="S207" s="6"/>
      <c r="T207" s="6"/>
      <c r="U207" s="6"/>
      <c r="V207" s="6"/>
      <c r="W207" s="6"/>
      <c r="X207" s="6"/>
      <c r="Y207" s="6"/>
    </row>
    <row r="208" spans="1:25" ht="15" x14ac:dyDescent="0.3">
      <c r="A208" s="7"/>
      <c r="B208" s="56"/>
      <c r="C208" s="56"/>
      <c r="D208" s="56"/>
      <c r="E208" s="56"/>
      <c r="F208" s="56"/>
      <c r="G208" s="18">
        <f t="shared" ca="1" si="14"/>
        <v>1</v>
      </c>
      <c r="H208" s="56"/>
      <c r="J208" s="46"/>
      <c r="K208" s="46"/>
      <c r="L208" s="46"/>
      <c r="N208" s="142"/>
      <c r="O208" s="143"/>
      <c r="P208" s="5">
        <f>ROW()</f>
        <v>208</v>
      </c>
      <c r="Q208" s="6"/>
      <c r="R208" s="6"/>
      <c r="S208" s="6"/>
      <c r="T208" s="6"/>
      <c r="U208" s="6"/>
      <c r="V208" s="6"/>
      <c r="W208" s="6"/>
      <c r="X208" s="6"/>
      <c r="Y208" s="6"/>
    </row>
    <row r="209" spans="1:25" ht="15" x14ac:dyDescent="0.3">
      <c r="A209" s="7"/>
      <c r="B209" s="56"/>
      <c r="C209" s="56"/>
      <c r="D209" s="56"/>
      <c r="E209" s="56"/>
      <c r="F209" s="56"/>
      <c r="G209" s="18">
        <f t="shared" ca="1" si="14"/>
        <v>1</v>
      </c>
      <c r="H209" s="56"/>
      <c r="J209" s="46"/>
      <c r="K209" s="46"/>
      <c r="L209" s="46"/>
      <c r="N209" s="144"/>
      <c r="O209" s="145"/>
      <c r="P209" s="5">
        <f>ROW()</f>
        <v>209</v>
      </c>
      <c r="Q209" s="6"/>
      <c r="R209" s="6"/>
      <c r="S209" s="6"/>
      <c r="T209" s="6"/>
      <c r="U209" s="6"/>
      <c r="V209" s="6"/>
      <c r="W209" s="6"/>
      <c r="X209" s="6"/>
      <c r="Y209" s="6"/>
    </row>
    <row r="210" spans="1:25" x14ac:dyDescent="0.25">
      <c r="A210" s="7"/>
      <c r="B210" s="56"/>
      <c r="C210" s="56"/>
      <c r="D210" s="56"/>
      <c r="E210" s="56"/>
      <c r="F210" s="56"/>
      <c r="G210" s="18">
        <f t="shared" ca="1" si="14"/>
        <v>1</v>
      </c>
      <c r="H210" s="56"/>
      <c r="J210" s="46"/>
      <c r="K210" s="46"/>
      <c r="L210" s="46"/>
    </row>
    <row r="211" spans="1:25" x14ac:dyDescent="0.25">
      <c r="A211" s="7"/>
      <c r="B211" s="56"/>
      <c r="C211" s="56"/>
      <c r="D211" s="56"/>
      <c r="E211" s="56"/>
      <c r="F211" s="56"/>
      <c r="G211" s="16">
        <f ca="1">$E$196</f>
        <v>1</v>
      </c>
      <c r="H211" s="56"/>
      <c r="J211" s="46"/>
      <c r="K211" s="46"/>
      <c r="L211" s="46"/>
    </row>
    <row r="212" spans="1:25" x14ac:dyDescent="0.25">
      <c r="A212" s="7"/>
      <c r="B212" s="56"/>
      <c r="C212" s="56"/>
      <c r="D212" s="56"/>
      <c r="E212" s="56"/>
      <c r="F212" s="56"/>
      <c r="G212" s="16">
        <f t="shared" ref="G212:G219" ca="1" si="16">$E$196</f>
        <v>1</v>
      </c>
      <c r="H212" s="56"/>
      <c r="J212" s="46"/>
      <c r="K212" s="46"/>
      <c r="L212" s="46"/>
    </row>
    <row r="213" spans="1:25" x14ac:dyDescent="0.25">
      <c r="A213" s="7"/>
      <c r="B213" s="56"/>
      <c r="C213" s="56"/>
      <c r="D213" s="56"/>
      <c r="E213" s="56"/>
      <c r="F213" s="56"/>
      <c r="G213" s="16">
        <f t="shared" ca="1" si="16"/>
        <v>1</v>
      </c>
      <c r="H213" s="56"/>
      <c r="J213" s="46"/>
      <c r="K213" s="46"/>
      <c r="L213" s="46"/>
    </row>
    <row r="214" spans="1:25" x14ac:dyDescent="0.25">
      <c r="A214" s="7"/>
      <c r="B214" s="56"/>
      <c r="C214" s="56"/>
      <c r="D214" s="56"/>
      <c r="E214" s="56"/>
      <c r="F214" s="56"/>
      <c r="G214" s="16">
        <f t="shared" ca="1" si="16"/>
        <v>1</v>
      </c>
      <c r="H214" s="56"/>
      <c r="J214" s="46"/>
      <c r="K214" s="46"/>
      <c r="L214" s="46"/>
    </row>
    <row r="215" spans="1:25" x14ac:dyDescent="0.25">
      <c r="A215" s="7"/>
      <c r="B215" s="56"/>
      <c r="C215" s="56"/>
      <c r="D215" s="56"/>
      <c r="E215" s="56"/>
      <c r="F215" s="56"/>
      <c r="G215" s="16">
        <f t="shared" ca="1" si="16"/>
        <v>1</v>
      </c>
      <c r="H215" s="56"/>
      <c r="J215" s="46"/>
      <c r="K215" s="46"/>
      <c r="L215" s="46"/>
    </row>
    <row r="216" spans="1:25" x14ac:dyDescent="0.25">
      <c r="A216" s="7"/>
      <c r="B216" s="56"/>
      <c r="C216" s="56"/>
      <c r="D216" s="56"/>
      <c r="E216" s="56"/>
      <c r="F216" s="56"/>
      <c r="G216" s="16">
        <f t="shared" ca="1" si="16"/>
        <v>1</v>
      </c>
      <c r="H216" s="56"/>
      <c r="J216" s="46"/>
      <c r="K216" s="46"/>
      <c r="L216" s="46"/>
    </row>
    <row r="217" spans="1:25" x14ac:dyDescent="0.25">
      <c r="A217" s="7"/>
      <c r="B217" s="56"/>
      <c r="C217" s="56"/>
      <c r="D217" s="56"/>
      <c r="E217" s="56"/>
      <c r="F217" s="56"/>
      <c r="G217" s="16">
        <f t="shared" ca="1" si="16"/>
        <v>1</v>
      </c>
      <c r="H217" s="56"/>
      <c r="J217" s="46"/>
      <c r="K217" s="46"/>
      <c r="L217" s="46"/>
    </row>
    <row r="218" spans="1:25" x14ac:dyDescent="0.25">
      <c r="A218" s="9" t="s">
        <v>17</v>
      </c>
      <c r="B218" s="10" t="s">
        <v>18</v>
      </c>
      <c r="C218" s="28" t="s">
        <v>23</v>
      </c>
      <c r="D218" s="56"/>
      <c r="E218" s="56"/>
      <c r="F218" s="56"/>
      <c r="G218" s="16">
        <f t="shared" ca="1" si="16"/>
        <v>1</v>
      </c>
      <c r="H218" s="56"/>
      <c r="J218" s="46"/>
      <c r="K218" s="46"/>
      <c r="L218" s="46"/>
    </row>
    <row r="219" spans="1:25" x14ac:dyDescent="0.25">
      <c r="A219" s="11" t="str">
        <f>IF(AND(S224="WARNING",S225="WARNING"),"UH OH","XYZ")</f>
        <v>XYZ</v>
      </c>
      <c r="B219" s="12" t="str">
        <f ca="1">C219</f>
        <v>XYZ</v>
      </c>
      <c r="C219" s="12" t="str">
        <f ca="1">IF(P220="","",IF(P220="XYZ","",IF(P220="=XYZ","",IF(Ques7=Answer7,Answer7,""))))</f>
        <v>XYZ</v>
      </c>
      <c r="D219" s="13">
        <f ca="1">IF(A219=B219,1,0)</f>
        <v>1</v>
      </c>
      <c r="E219" s="14">
        <f ca="1">IF(E196=0,0,D219)</f>
        <v>1</v>
      </c>
      <c r="F219" s="15" t="s">
        <v>32</v>
      </c>
      <c r="G219" s="16">
        <f t="shared" ca="1" si="16"/>
        <v>1</v>
      </c>
      <c r="H219" s="56"/>
      <c r="J219" s="46"/>
      <c r="K219" s="46"/>
      <c r="L219" s="46"/>
    </row>
    <row r="220" spans="1:25" x14ac:dyDescent="0.25">
      <c r="A220" s="7"/>
      <c r="B220" s="56"/>
      <c r="C220" s="56"/>
      <c r="D220" s="56"/>
      <c r="E220" s="56"/>
      <c r="F220" s="56"/>
      <c r="G220" s="30">
        <f ca="1">IF(OR(Ques7="",$E$196=0),0,1)</f>
        <v>1</v>
      </c>
      <c r="H220" s="56"/>
      <c r="J220" s="46"/>
      <c r="K220" s="46"/>
      <c r="L220" s="46"/>
      <c r="N220" s="130" t="str">
        <f ca="1">IF(Score7=0,"Incorrect:","Correct Answer:")</f>
        <v>Correct Answer:</v>
      </c>
      <c r="O220" s="131"/>
      <c r="P220" s="162" t="str">
        <f ca="1">IF(ISERROR(IF(Ques7="","",_xlfn.FORMULATEXT(Ques7))),"",IF(Ques7="","",_xlfn.FORMULATEXT(Ques7)))</f>
        <v>=IF(AND(S224="warning",S225="warning"),"Uh oh!","XYZ")</v>
      </c>
      <c r="Q220" s="163"/>
      <c r="R220" s="163"/>
      <c r="S220" s="163"/>
      <c r="T220" s="163"/>
      <c r="U220" s="163"/>
      <c r="V220" s="163"/>
      <c r="W220" s="163"/>
      <c r="X220" s="163"/>
      <c r="Y220" s="164"/>
    </row>
    <row r="221" spans="1:25" x14ac:dyDescent="0.25">
      <c r="A221" s="7"/>
      <c r="B221" s="56"/>
      <c r="C221" s="56"/>
      <c r="D221" s="56"/>
      <c r="E221" s="56"/>
      <c r="F221" s="56"/>
      <c r="G221" s="30">
        <f ca="1">IF(OR(Ques7="",$E$196=0),0,1)</f>
        <v>1</v>
      </c>
      <c r="H221" s="56"/>
      <c r="J221" s="46"/>
      <c r="K221" s="46"/>
      <c r="L221" s="46"/>
      <c r="N221" s="132"/>
      <c r="O221" s="133"/>
      <c r="P221" s="165"/>
      <c r="Q221" s="166"/>
      <c r="R221" s="166"/>
      <c r="S221" s="166"/>
      <c r="T221" s="166"/>
      <c r="U221" s="166"/>
      <c r="V221" s="166"/>
      <c r="W221" s="166"/>
      <c r="X221" s="166"/>
      <c r="Y221" s="167"/>
    </row>
    <row r="222" spans="1:25" ht="15" x14ac:dyDescent="0.3">
      <c r="A222" s="7"/>
      <c r="B222" s="56"/>
      <c r="C222" s="56"/>
      <c r="D222" s="56"/>
      <c r="E222" s="56"/>
      <c r="F222" s="56"/>
      <c r="G222" s="16">
        <f t="shared" ref="G222:G233" ca="1" si="17">$E$196</f>
        <v>1</v>
      </c>
      <c r="H222" s="56"/>
      <c r="J222" s="46"/>
      <c r="K222" s="46"/>
      <c r="L222" s="46"/>
      <c r="N222" s="140" t="s">
        <v>25</v>
      </c>
      <c r="O222" s="141"/>
      <c r="P222" s="4"/>
      <c r="Q222" s="5" t="str">
        <f>SUBSTITUTE(ADDRESS(1,COLUMN(),4),"1","")</f>
        <v>Q</v>
      </c>
      <c r="R222" s="5" t="str">
        <f t="shared" ref="R222:Y222" si="18">SUBSTITUTE(ADDRESS(1,COLUMN(),4),"1","")</f>
        <v>R</v>
      </c>
      <c r="S222" s="5" t="str">
        <f t="shared" si="18"/>
        <v>S</v>
      </c>
      <c r="T222" s="5" t="str">
        <f t="shared" si="18"/>
        <v>T</v>
      </c>
      <c r="U222" s="5" t="str">
        <f t="shared" si="18"/>
        <v>U</v>
      </c>
      <c r="V222" s="5" t="str">
        <f t="shared" si="18"/>
        <v>V</v>
      </c>
      <c r="W222" s="5" t="str">
        <f t="shared" si="18"/>
        <v>W</v>
      </c>
      <c r="X222" s="5" t="str">
        <f t="shared" si="18"/>
        <v>X</v>
      </c>
      <c r="Y222" s="5" t="str">
        <f t="shared" si="18"/>
        <v>Y</v>
      </c>
    </row>
    <row r="223" spans="1:25" ht="15" x14ac:dyDescent="0.3">
      <c r="A223" s="7"/>
      <c r="B223" s="56"/>
      <c r="C223" s="56"/>
      <c r="D223" s="56"/>
      <c r="E223" s="56"/>
      <c r="F223" s="56"/>
      <c r="G223" s="16">
        <f t="shared" ca="1" si="17"/>
        <v>1</v>
      </c>
      <c r="H223" s="56"/>
      <c r="J223" s="46"/>
      <c r="K223" s="46"/>
      <c r="L223" s="46"/>
      <c r="N223" s="142"/>
      <c r="O223" s="143"/>
      <c r="P223" s="5">
        <f>ROW()</f>
        <v>223</v>
      </c>
      <c r="Q223" s="6"/>
      <c r="R223" s="6"/>
      <c r="S223" s="6"/>
      <c r="T223" s="6"/>
      <c r="U223" s="6"/>
      <c r="V223" s="6"/>
      <c r="W223" s="6"/>
      <c r="X223" s="6"/>
      <c r="Y223" s="6"/>
    </row>
    <row r="224" spans="1:25" ht="15" x14ac:dyDescent="0.3">
      <c r="A224" s="7"/>
      <c r="B224" s="56"/>
      <c r="C224" s="56"/>
      <c r="D224" s="56"/>
      <c r="E224" s="56"/>
      <c r="F224" s="56"/>
      <c r="G224" s="16">
        <f t="shared" ca="1" si="17"/>
        <v>1</v>
      </c>
      <c r="H224" s="56"/>
      <c r="J224" s="46"/>
      <c r="K224" s="46"/>
      <c r="L224" s="46"/>
      <c r="N224" s="142"/>
      <c r="O224" s="143"/>
      <c r="P224" s="5">
        <f>ROW()</f>
        <v>224</v>
      </c>
      <c r="Q224" s="6"/>
      <c r="R224" s="6" t="s">
        <v>43</v>
      </c>
      <c r="S224" s="6" t="s">
        <v>45</v>
      </c>
      <c r="T224" s="6"/>
      <c r="U224" s="6"/>
      <c r="V224" s="6"/>
      <c r="W224" s="6"/>
      <c r="X224" s="6"/>
      <c r="Y224" s="6"/>
    </row>
    <row r="225" spans="1:25" ht="15" x14ac:dyDescent="0.3">
      <c r="A225" s="7"/>
      <c r="B225" s="56"/>
      <c r="C225" s="56"/>
      <c r="D225" s="56"/>
      <c r="E225" s="56"/>
      <c r="F225" s="56"/>
      <c r="G225" s="16">
        <f t="shared" ca="1" si="17"/>
        <v>1</v>
      </c>
      <c r="H225" s="56"/>
      <c r="J225" s="46"/>
      <c r="K225" s="46"/>
      <c r="L225" s="46"/>
      <c r="N225" s="142"/>
      <c r="O225" s="143"/>
      <c r="P225" s="5">
        <f>ROW()</f>
        <v>225</v>
      </c>
      <c r="Q225" s="6"/>
      <c r="R225" s="6">
        <v>-1</v>
      </c>
      <c r="S225" s="6" t="s">
        <v>44</v>
      </c>
      <c r="T225" s="6"/>
      <c r="U225" s="6"/>
      <c r="V225" s="6"/>
      <c r="W225" s="6"/>
      <c r="X225" s="6"/>
      <c r="Y225" s="6"/>
    </row>
    <row r="226" spans="1:25" ht="15" x14ac:dyDescent="0.3">
      <c r="A226" s="7"/>
      <c r="B226" s="56"/>
      <c r="C226" s="56"/>
      <c r="D226" s="56"/>
      <c r="E226" s="56"/>
      <c r="F226" s="56"/>
      <c r="G226" s="16">
        <f t="shared" ca="1" si="17"/>
        <v>1</v>
      </c>
      <c r="H226" s="56"/>
      <c r="J226" s="46"/>
      <c r="K226" s="46"/>
      <c r="L226" s="46"/>
      <c r="N226" s="142"/>
      <c r="O226" s="143"/>
      <c r="P226" s="5">
        <f>ROW()</f>
        <v>226</v>
      </c>
      <c r="Q226" s="6"/>
      <c r="R226" s="6">
        <v>4</v>
      </c>
      <c r="S226" s="6"/>
      <c r="T226" s="6"/>
      <c r="U226" s="6"/>
      <c r="V226" s="6"/>
      <c r="W226" s="6"/>
      <c r="X226" s="6"/>
      <c r="Y226" s="6"/>
    </row>
    <row r="227" spans="1:25" ht="15" x14ac:dyDescent="0.3">
      <c r="A227" s="7"/>
      <c r="B227" s="56"/>
      <c r="C227" s="56"/>
      <c r="D227" s="56"/>
      <c r="E227" s="56"/>
      <c r="F227" s="56"/>
      <c r="G227" s="16">
        <f t="shared" ca="1" si="17"/>
        <v>1</v>
      </c>
      <c r="H227" s="56"/>
      <c r="J227" s="46"/>
      <c r="K227" s="46"/>
      <c r="L227" s="46"/>
      <c r="N227" s="142"/>
      <c r="O227" s="143"/>
      <c r="P227" s="5">
        <f>ROW()</f>
        <v>227</v>
      </c>
      <c r="Q227" s="6"/>
      <c r="R227" s="6"/>
      <c r="S227" s="36" t="str">
        <f>IF(AND(S224="warning",S225="warning"),"Uh oh!","XYZ")</f>
        <v>XYZ</v>
      </c>
      <c r="T227" s="6"/>
      <c r="U227" s="6"/>
      <c r="V227" s="6"/>
      <c r="W227" s="6"/>
      <c r="X227" s="6"/>
      <c r="Y227" s="6"/>
    </row>
    <row r="228" spans="1:25" ht="15" x14ac:dyDescent="0.3">
      <c r="A228" s="7"/>
      <c r="B228" s="56"/>
      <c r="C228" s="56"/>
      <c r="D228" s="56"/>
      <c r="E228" s="56"/>
      <c r="F228" s="56"/>
      <c r="G228" s="16">
        <f t="shared" ca="1" si="17"/>
        <v>1</v>
      </c>
      <c r="H228" s="56"/>
      <c r="J228" s="46"/>
      <c r="K228" s="46"/>
      <c r="L228" s="46"/>
      <c r="N228" s="142"/>
      <c r="O228" s="143"/>
      <c r="P228" s="5">
        <f>ROW()</f>
        <v>228</v>
      </c>
      <c r="Q228" s="6"/>
      <c r="R228" s="6"/>
      <c r="S228" s="6"/>
      <c r="T228" s="6"/>
      <c r="U228" s="6"/>
      <c r="V228" s="6"/>
      <c r="W228" s="6"/>
      <c r="X228" s="6"/>
      <c r="Y228" s="6"/>
    </row>
    <row r="229" spans="1:25" ht="15" x14ac:dyDescent="0.3">
      <c r="A229" s="7"/>
      <c r="B229" s="56"/>
      <c r="C229" s="56"/>
      <c r="D229" s="56"/>
      <c r="E229" s="56"/>
      <c r="F229" s="56"/>
      <c r="G229" s="16">
        <f t="shared" ca="1" si="17"/>
        <v>1</v>
      </c>
      <c r="H229" s="56"/>
      <c r="J229" s="46"/>
      <c r="K229" s="46"/>
      <c r="L229" s="46"/>
      <c r="N229" s="142"/>
      <c r="O229" s="143"/>
      <c r="P229" s="5">
        <f>ROW()</f>
        <v>229</v>
      </c>
      <c r="Q229" s="6"/>
      <c r="R229" s="6"/>
      <c r="S229" s="6"/>
      <c r="T229" s="6"/>
      <c r="U229" s="6"/>
      <c r="V229" s="6"/>
      <c r="W229" s="6"/>
      <c r="X229" s="6"/>
      <c r="Y229" s="6"/>
    </row>
    <row r="230" spans="1:25" ht="15" x14ac:dyDescent="0.3">
      <c r="A230" s="7"/>
      <c r="B230" s="56"/>
      <c r="C230" s="56"/>
      <c r="D230" s="56"/>
      <c r="E230" s="56"/>
      <c r="F230" s="56"/>
      <c r="G230" s="16">
        <f t="shared" ca="1" si="17"/>
        <v>1</v>
      </c>
      <c r="H230" s="56"/>
      <c r="J230" s="46"/>
      <c r="K230" s="46"/>
      <c r="L230" s="46"/>
      <c r="N230" s="142"/>
      <c r="O230" s="143"/>
      <c r="P230" s="5">
        <f>ROW()</f>
        <v>230</v>
      </c>
      <c r="Q230" s="6"/>
      <c r="R230" s="6"/>
      <c r="S230" s="6"/>
      <c r="T230" s="6"/>
      <c r="U230" s="6"/>
      <c r="V230" s="6"/>
      <c r="W230" s="6"/>
      <c r="X230" s="6"/>
      <c r="Y230" s="6"/>
    </row>
    <row r="231" spans="1:25" ht="15" x14ac:dyDescent="0.3">
      <c r="A231" s="7"/>
      <c r="B231" s="56"/>
      <c r="C231" s="56"/>
      <c r="D231" s="56"/>
      <c r="E231" s="56"/>
      <c r="F231" s="56"/>
      <c r="G231" s="16">
        <f t="shared" ca="1" si="17"/>
        <v>1</v>
      </c>
      <c r="H231" s="56"/>
      <c r="J231" s="46"/>
      <c r="K231" s="46"/>
      <c r="L231" s="46"/>
      <c r="N231" s="142"/>
      <c r="O231" s="143"/>
      <c r="P231" s="5">
        <f>ROW()</f>
        <v>231</v>
      </c>
      <c r="Q231" s="6"/>
      <c r="R231" s="6"/>
      <c r="S231" s="6"/>
      <c r="T231" s="6"/>
      <c r="U231" s="6"/>
      <c r="V231" s="6"/>
      <c r="W231" s="6"/>
      <c r="X231" s="6"/>
      <c r="Y231" s="6"/>
    </row>
    <row r="232" spans="1:25" ht="15" x14ac:dyDescent="0.3">
      <c r="A232" s="7"/>
      <c r="B232" s="56"/>
      <c r="C232" s="56"/>
      <c r="D232" s="56"/>
      <c r="E232" s="56"/>
      <c r="F232" s="56"/>
      <c r="G232" s="16">
        <f t="shared" ca="1" si="17"/>
        <v>1</v>
      </c>
      <c r="H232" s="56"/>
      <c r="J232" s="46"/>
      <c r="K232" s="46"/>
      <c r="L232" s="46"/>
      <c r="N232" s="144"/>
      <c r="O232" s="145"/>
      <c r="P232" s="5">
        <f>ROW()</f>
        <v>232</v>
      </c>
      <c r="Q232" s="6"/>
      <c r="R232" s="6"/>
      <c r="S232" s="6"/>
      <c r="T232" s="6"/>
      <c r="U232" s="6"/>
      <c r="V232" s="6"/>
      <c r="W232" s="6"/>
      <c r="X232" s="6"/>
      <c r="Y232" s="6"/>
    </row>
    <row r="233" spans="1:25" x14ac:dyDescent="0.25">
      <c r="A233" s="7"/>
      <c r="B233" s="56"/>
      <c r="C233" s="56"/>
      <c r="D233" s="56"/>
      <c r="E233" s="56"/>
      <c r="F233" s="56"/>
      <c r="G233" s="16">
        <f t="shared" ca="1" si="17"/>
        <v>1</v>
      </c>
      <c r="H233" s="56"/>
      <c r="J233" s="46"/>
      <c r="K233" s="46"/>
      <c r="L233" s="46"/>
    </row>
    <row r="234" spans="1:25" x14ac:dyDescent="0.25">
      <c r="A234" s="7"/>
      <c r="B234" s="56"/>
      <c r="C234" s="56"/>
      <c r="D234" s="56"/>
      <c r="E234" s="56"/>
      <c r="F234" s="56"/>
      <c r="G234" s="18">
        <f ca="1">$E$219</f>
        <v>1</v>
      </c>
      <c r="H234" s="56"/>
      <c r="J234" s="46"/>
      <c r="K234" s="46"/>
      <c r="L234" s="46"/>
    </row>
    <row r="235" spans="1:25" x14ac:dyDescent="0.25">
      <c r="A235" s="7"/>
      <c r="B235" s="56"/>
      <c r="C235" s="56"/>
      <c r="D235" s="56"/>
      <c r="E235" s="56"/>
      <c r="F235" s="56"/>
      <c r="G235" s="18">
        <f t="shared" ref="G235:G238" ca="1" si="19">$E$219</f>
        <v>1</v>
      </c>
      <c r="H235" s="56"/>
      <c r="J235" s="46"/>
      <c r="K235" s="46"/>
      <c r="L235" s="46"/>
    </row>
    <row r="236" spans="1:25" x14ac:dyDescent="0.25">
      <c r="A236" s="7"/>
      <c r="B236" s="56"/>
      <c r="C236" s="56"/>
      <c r="D236" s="56"/>
      <c r="E236" s="56"/>
      <c r="F236" s="56"/>
      <c r="G236" s="18">
        <f t="shared" ca="1" si="19"/>
        <v>1</v>
      </c>
      <c r="H236" s="56"/>
      <c r="J236" s="46"/>
      <c r="K236" s="46"/>
      <c r="L236" s="46"/>
    </row>
    <row r="237" spans="1:25" x14ac:dyDescent="0.25">
      <c r="A237" s="9" t="s">
        <v>17</v>
      </c>
      <c r="B237" s="10" t="s">
        <v>18</v>
      </c>
      <c r="C237" s="28" t="s">
        <v>23</v>
      </c>
      <c r="D237" s="56"/>
      <c r="E237" s="56"/>
      <c r="F237" s="56"/>
      <c r="G237" s="18">
        <f t="shared" ca="1" si="19"/>
        <v>1</v>
      </c>
      <c r="H237" s="56"/>
      <c r="J237" s="46"/>
      <c r="K237" s="46"/>
      <c r="L237" s="46"/>
    </row>
    <row r="238" spans="1:25" x14ac:dyDescent="0.25">
      <c r="A238" s="11" t="b">
        <f>_xlfn.XOR(S244="WARNING",S245="WARNING")</f>
        <v>1</v>
      </c>
      <c r="B238" s="12" t="b">
        <f ca="1">C238</f>
        <v>1</v>
      </c>
      <c r="C238" s="12" t="b">
        <f ca="1">IF(P239="","",IF(P239="TRUE","",IF(P239="=TRUE","",IF(Ques8=Answer8,Answer8,""))))</f>
        <v>1</v>
      </c>
      <c r="D238" s="13">
        <f ca="1">IF(A238=B238,1,0)</f>
        <v>1</v>
      </c>
      <c r="E238" s="14">
        <f ca="1">IF(E219=0,0,D238)</f>
        <v>1</v>
      </c>
      <c r="F238" s="15" t="s">
        <v>35</v>
      </c>
      <c r="G238" s="18">
        <f t="shared" ca="1" si="19"/>
        <v>1</v>
      </c>
      <c r="H238" s="56"/>
      <c r="J238" s="46"/>
      <c r="K238" s="46"/>
      <c r="L238" s="46"/>
    </row>
    <row r="239" spans="1:25" x14ac:dyDescent="0.25">
      <c r="A239" s="7"/>
      <c r="B239" s="56"/>
      <c r="C239" s="56"/>
      <c r="D239" s="56"/>
      <c r="E239" s="56"/>
      <c r="F239" s="56"/>
      <c r="G239" s="30">
        <f ca="1">IF(OR(Ques8="",$E$219=0),0,1)</f>
        <v>1</v>
      </c>
      <c r="H239" s="56"/>
      <c r="J239" s="46"/>
      <c r="K239" s="46"/>
      <c r="L239" s="46"/>
      <c r="N239" s="130" t="str">
        <f ca="1">IF(Score8=0,"Incorrect:","Correct Answer:")</f>
        <v>Correct Answer:</v>
      </c>
      <c r="O239" s="131"/>
      <c r="P239" s="134" t="str">
        <f ca="1">IF(ISERROR(IF(Ques8="","",_xlfn.FORMULATEXT(Ques8))),"",IF(Ques8="","",_xlfn.FORMULATEXT(Ques8)))</f>
        <v>=XOR(S244="warning",S245="warning")</v>
      </c>
      <c r="Q239" s="135"/>
      <c r="R239" s="135"/>
      <c r="S239" s="135"/>
      <c r="T239" s="135"/>
      <c r="U239" s="135"/>
      <c r="V239" s="135"/>
      <c r="W239" s="135"/>
      <c r="X239" s="135"/>
      <c r="Y239" s="136"/>
    </row>
    <row r="240" spans="1:25" x14ac:dyDescent="0.25">
      <c r="A240" s="7"/>
      <c r="B240" s="56"/>
      <c r="C240" s="56"/>
      <c r="D240" s="56"/>
      <c r="E240" s="56"/>
      <c r="F240" s="56"/>
      <c r="G240" s="30">
        <f ca="1">IF(OR(Ques8="",$E$219=0),0,1)</f>
        <v>1</v>
      </c>
      <c r="H240" s="56"/>
      <c r="J240" s="46"/>
      <c r="K240" s="46"/>
      <c r="L240" s="46"/>
      <c r="N240" s="132"/>
      <c r="O240" s="133"/>
      <c r="P240" s="137"/>
      <c r="Q240" s="138"/>
      <c r="R240" s="138"/>
      <c r="S240" s="138"/>
      <c r="T240" s="138"/>
      <c r="U240" s="138"/>
      <c r="V240" s="138"/>
      <c r="W240" s="138"/>
      <c r="X240" s="138"/>
      <c r="Y240" s="139"/>
    </row>
    <row r="241" spans="1:25" ht="15" x14ac:dyDescent="0.3">
      <c r="A241" s="7"/>
      <c r="B241" s="56"/>
      <c r="C241" s="56"/>
      <c r="D241" s="56"/>
      <c r="E241" s="56"/>
      <c r="F241" s="56"/>
      <c r="G241" s="18">
        <f t="shared" ref="G241:G252" ca="1" si="20">$E$219</f>
        <v>1</v>
      </c>
      <c r="H241" s="56"/>
      <c r="J241" s="46"/>
      <c r="K241" s="46"/>
      <c r="L241" s="46"/>
      <c r="N241" s="140" t="s">
        <v>25</v>
      </c>
      <c r="O241" s="141"/>
      <c r="P241" s="4"/>
      <c r="Q241" s="5" t="str">
        <f>SUBSTITUTE(ADDRESS(1,COLUMN(),4),"1","")</f>
        <v>Q</v>
      </c>
      <c r="R241" s="5" t="str">
        <f t="shared" ref="R241:Y241" si="21">SUBSTITUTE(ADDRESS(1,COLUMN(),4),"1","")</f>
        <v>R</v>
      </c>
      <c r="S241" s="5" t="str">
        <f t="shared" si="21"/>
        <v>S</v>
      </c>
      <c r="T241" s="5" t="str">
        <f t="shared" si="21"/>
        <v>T</v>
      </c>
      <c r="U241" s="5" t="str">
        <f t="shared" si="21"/>
        <v>U</v>
      </c>
      <c r="V241" s="5" t="str">
        <f t="shared" si="21"/>
        <v>V</v>
      </c>
      <c r="W241" s="5" t="str">
        <f t="shared" si="21"/>
        <v>W</v>
      </c>
      <c r="X241" s="5" t="str">
        <f t="shared" si="21"/>
        <v>X</v>
      </c>
      <c r="Y241" s="5" t="str">
        <f t="shared" si="21"/>
        <v>Y</v>
      </c>
    </row>
    <row r="242" spans="1:25" ht="15" x14ac:dyDescent="0.3">
      <c r="A242" s="7"/>
      <c r="B242" s="56"/>
      <c r="C242" s="56"/>
      <c r="D242" s="56"/>
      <c r="E242" s="56"/>
      <c r="F242" s="56"/>
      <c r="G242" s="18">
        <f t="shared" ca="1" si="20"/>
        <v>1</v>
      </c>
      <c r="H242" s="56"/>
      <c r="J242" s="46"/>
      <c r="K242" s="46"/>
      <c r="L242" s="46"/>
      <c r="N242" s="142"/>
      <c r="O242" s="143"/>
      <c r="P242" s="5">
        <f>ROW()</f>
        <v>242</v>
      </c>
      <c r="Q242" s="6"/>
      <c r="R242" s="6"/>
      <c r="S242" s="6"/>
      <c r="T242" s="6"/>
      <c r="U242" s="6"/>
      <c r="V242" s="6"/>
      <c r="W242" s="6"/>
      <c r="X242" s="6"/>
      <c r="Y242" s="6"/>
    </row>
    <row r="243" spans="1:25" ht="15" x14ac:dyDescent="0.3">
      <c r="A243" s="7"/>
      <c r="B243" s="56"/>
      <c r="C243" s="56"/>
      <c r="D243" s="56"/>
      <c r="E243" s="56"/>
      <c r="F243" s="56"/>
      <c r="G243" s="18">
        <f t="shared" ca="1" si="20"/>
        <v>1</v>
      </c>
      <c r="H243" s="56"/>
      <c r="J243" s="46"/>
      <c r="K243" s="46"/>
      <c r="L243" s="46"/>
      <c r="N243" s="142"/>
      <c r="O243" s="143"/>
      <c r="P243" s="5">
        <f>ROW()</f>
        <v>243</v>
      </c>
      <c r="Q243" s="6"/>
      <c r="R243" s="6" t="s">
        <v>43</v>
      </c>
      <c r="S243" s="6" t="s">
        <v>45</v>
      </c>
      <c r="T243" s="6"/>
      <c r="U243" s="6"/>
      <c r="V243" s="6"/>
      <c r="W243" s="6"/>
      <c r="X243" s="6"/>
      <c r="Y243" s="6"/>
    </row>
    <row r="244" spans="1:25" ht="15" x14ac:dyDescent="0.3">
      <c r="A244" s="7"/>
      <c r="B244" s="56"/>
      <c r="C244" s="56"/>
      <c r="D244" s="56"/>
      <c r="E244" s="56"/>
      <c r="F244" s="56"/>
      <c r="G244" s="18">
        <f t="shared" ca="1" si="20"/>
        <v>1</v>
      </c>
      <c r="H244" s="56"/>
      <c r="J244" s="46"/>
      <c r="K244" s="46"/>
      <c r="L244" s="46"/>
      <c r="N244" s="142"/>
      <c r="O244" s="143"/>
      <c r="P244" s="5">
        <f>ROW()</f>
        <v>244</v>
      </c>
      <c r="Q244" s="6"/>
      <c r="R244" s="6">
        <v>-1</v>
      </c>
      <c r="S244" s="6" t="s">
        <v>44</v>
      </c>
      <c r="T244" s="6"/>
      <c r="U244" s="6"/>
      <c r="V244" s="6"/>
      <c r="W244" s="6"/>
      <c r="X244" s="6"/>
      <c r="Y244" s="6"/>
    </row>
    <row r="245" spans="1:25" ht="15" x14ac:dyDescent="0.3">
      <c r="A245" s="7"/>
      <c r="B245" s="56"/>
      <c r="C245" s="56"/>
      <c r="D245" s="56"/>
      <c r="E245" s="56"/>
      <c r="F245" s="56"/>
      <c r="G245" s="18">
        <f t="shared" ca="1" si="20"/>
        <v>1</v>
      </c>
      <c r="H245" s="56"/>
      <c r="J245" s="46"/>
      <c r="K245" s="46"/>
      <c r="L245" s="46"/>
      <c r="N245" s="142"/>
      <c r="O245" s="143"/>
      <c r="P245" s="5">
        <f>ROW()</f>
        <v>245</v>
      </c>
      <c r="Q245" s="6"/>
      <c r="R245" s="6">
        <v>4</v>
      </c>
      <c r="S245" s="6"/>
      <c r="T245" s="6"/>
      <c r="U245" s="6"/>
      <c r="V245" s="6"/>
      <c r="W245" s="6"/>
      <c r="X245" s="6"/>
      <c r="Y245" s="6"/>
    </row>
    <row r="246" spans="1:25" ht="15" x14ac:dyDescent="0.3">
      <c r="A246" s="7"/>
      <c r="B246" s="56"/>
      <c r="C246" s="56"/>
      <c r="D246" s="56"/>
      <c r="E246" s="56"/>
      <c r="F246" s="56"/>
      <c r="G246" s="18">
        <f t="shared" ca="1" si="20"/>
        <v>1</v>
      </c>
      <c r="H246" s="56"/>
      <c r="J246" s="46"/>
      <c r="K246" s="46"/>
      <c r="L246" s="46"/>
      <c r="N246" s="142"/>
      <c r="O246" s="143"/>
      <c r="P246" s="5">
        <f>ROW()</f>
        <v>246</v>
      </c>
      <c r="Q246" s="6"/>
      <c r="R246" s="6"/>
      <c r="S246" s="36" t="b">
        <f>_xlfn.XOR(S244="warning",S245="warning")</f>
        <v>1</v>
      </c>
      <c r="T246" s="6"/>
      <c r="U246" s="6"/>
      <c r="V246" s="6"/>
      <c r="W246" s="6"/>
      <c r="X246" s="6"/>
      <c r="Y246" s="6"/>
    </row>
    <row r="247" spans="1:25" ht="15" x14ac:dyDescent="0.3">
      <c r="A247" s="7"/>
      <c r="B247" s="56"/>
      <c r="C247" s="56"/>
      <c r="D247" s="56"/>
      <c r="E247" s="56"/>
      <c r="F247" s="56"/>
      <c r="G247" s="18">
        <f t="shared" ca="1" si="20"/>
        <v>1</v>
      </c>
      <c r="H247" s="56"/>
      <c r="J247" s="46"/>
      <c r="K247" s="46"/>
      <c r="L247" s="46"/>
      <c r="N247" s="142"/>
      <c r="O247" s="143"/>
      <c r="P247" s="5">
        <f>ROW()</f>
        <v>247</v>
      </c>
      <c r="Q247" s="6"/>
      <c r="R247" s="6"/>
      <c r="S247" s="6"/>
      <c r="T247" s="6"/>
      <c r="U247" s="6"/>
      <c r="V247" s="6"/>
      <c r="W247" s="6"/>
      <c r="X247" s="6"/>
      <c r="Y247" s="6"/>
    </row>
    <row r="248" spans="1:25" ht="15" x14ac:dyDescent="0.3">
      <c r="A248" s="7"/>
      <c r="B248" s="56"/>
      <c r="C248" s="56"/>
      <c r="D248" s="56"/>
      <c r="E248" s="56"/>
      <c r="F248" s="56"/>
      <c r="G248" s="18">
        <f t="shared" ca="1" si="20"/>
        <v>1</v>
      </c>
      <c r="H248" s="56"/>
      <c r="J248" s="46"/>
      <c r="K248" s="46"/>
      <c r="L248" s="46"/>
      <c r="N248" s="142"/>
      <c r="O248" s="143"/>
      <c r="P248" s="5">
        <f>ROW()</f>
        <v>248</v>
      </c>
      <c r="Q248" s="6"/>
      <c r="R248" s="6"/>
      <c r="S248" s="6"/>
      <c r="T248" s="6"/>
      <c r="U248" s="6"/>
      <c r="V248" s="6"/>
      <c r="W248" s="6"/>
      <c r="X248" s="6"/>
      <c r="Y248" s="6"/>
    </row>
    <row r="249" spans="1:25" ht="15" x14ac:dyDescent="0.3">
      <c r="A249" s="7"/>
      <c r="B249" s="56"/>
      <c r="C249" s="56"/>
      <c r="D249" s="56"/>
      <c r="E249" s="56"/>
      <c r="F249" s="56"/>
      <c r="G249" s="18">
        <f t="shared" ca="1" si="20"/>
        <v>1</v>
      </c>
      <c r="H249" s="56"/>
      <c r="J249" s="46"/>
      <c r="K249" s="46"/>
      <c r="L249" s="46"/>
      <c r="N249" s="142"/>
      <c r="O249" s="143"/>
      <c r="P249" s="5">
        <f>ROW()</f>
        <v>249</v>
      </c>
      <c r="Q249" s="6"/>
      <c r="R249" s="6"/>
      <c r="S249" s="6"/>
      <c r="T249" s="6"/>
      <c r="U249" s="6"/>
      <c r="V249" s="6"/>
      <c r="W249" s="6"/>
      <c r="X249" s="6"/>
      <c r="Y249" s="6"/>
    </row>
    <row r="250" spans="1:25" ht="15" x14ac:dyDescent="0.3">
      <c r="A250" s="7"/>
      <c r="B250" s="56"/>
      <c r="C250" s="56"/>
      <c r="D250" s="56"/>
      <c r="E250" s="56"/>
      <c r="F250" s="56"/>
      <c r="G250" s="18">
        <f t="shared" ca="1" si="20"/>
        <v>1</v>
      </c>
      <c r="H250" s="56"/>
      <c r="J250" s="46"/>
      <c r="K250" s="46"/>
      <c r="L250" s="46"/>
      <c r="N250" s="142"/>
      <c r="O250" s="143"/>
      <c r="P250" s="5">
        <f>ROW()</f>
        <v>250</v>
      </c>
      <c r="Q250" s="6"/>
      <c r="R250" s="6"/>
      <c r="S250" s="6"/>
      <c r="T250" s="6"/>
      <c r="U250" s="6"/>
      <c r="V250" s="6"/>
      <c r="W250" s="6"/>
      <c r="X250" s="6"/>
      <c r="Y250" s="6"/>
    </row>
    <row r="251" spans="1:25" ht="15" x14ac:dyDescent="0.3">
      <c r="A251" s="7"/>
      <c r="B251" s="56"/>
      <c r="C251" s="56"/>
      <c r="D251" s="56"/>
      <c r="E251" s="56"/>
      <c r="F251" s="56"/>
      <c r="G251" s="18">
        <f t="shared" ca="1" si="20"/>
        <v>1</v>
      </c>
      <c r="H251" s="56"/>
      <c r="J251" s="46"/>
      <c r="K251" s="46"/>
      <c r="L251" s="46"/>
      <c r="N251" s="144"/>
      <c r="O251" s="145"/>
      <c r="P251" s="5">
        <f>ROW()</f>
        <v>251</v>
      </c>
      <c r="Q251" s="6"/>
      <c r="R251" s="6"/>
      <c r="S251" s="6"/>
      <c r="T251" s="6"/>
      <c r="U251" s="6"/>
      <c r="V251" s="6"/>
      <c r="W251" s="6"/>
      <c r="X251" s="6"/>
      <c r="Y251" s="6"/>
    </row>
    <row r="252" spans="1:25" x14ac:dyDescent="0.25">
      <c r="A252" s="7"/>
      <c r="B252" s="56"/>
      <c r="C252" s="56"/>
      <c r="D252" s="56"/>
      <c r="E252" s="56"/>
      <c r="F252" s="56"/>
      <c r="G252" s="18">
        <f t="shared" ca="1" si="20"/>
        <v>1</v>
      </c>
      <c r="H252" s="56"/>
      <c r="J252" s="46"/>
      <c r="K252" s="46"/>
      <c r="L252" s="46"/>
    </row>
    <row r="253" spans="1:25" x14ac:dyDescent="0.25">
      <c r="A253" s="7"/>
      <c r="B253" s="56"/>
      <c r="C253" s="56"/>
      <c r="D253" s="56"/>
      <c r="E253" s="56"/>
      <c r="F253" s="56"/>
      <c r="G253" s="16">
        <f ca="1">$E$238</f>
        <v>1</v>
      </c>
      <c r="H253" s="56"/>
      <c r="J253" s="46"/>
      <c r="K253" s="46"/>
      <c r="L253" s="46"/>
    </row>
    <row r="254" spans="1:25" x14ac:dyDescent="0.25">
      <c r="A254" s="7"/>
      <c r="B254" s="56"/>
      <c r="C254" s="56"/>
      <c r="D254" s="56"/>
      <c r="E254" s="56"/>
      <c r="F254" s="56"/>
      <c r="G254" s="16">
        <f t="shared" ref="G254:G288" ca="1" si="22">$E$238</f>
        <v>1</v>
      </c>
      <c r="H254" s="56"/>
      <c r="J254" s="46"/>
      <c r="K254" s="46"/>
      <c r="L254" s="46"/>
    </row>
    <row r="255" spans="1:25" x14ac:dyDescent="0.25">
      <c r="A255" s="7"/>
      <c r="B255" s="56"/>
      <c r="C255" s="56"/>
      <c r="D255" s="56"/>
      <c r="E255" s="56"/>
      <c r="F255" s="56"/>
      <c r="G255" s="16">
        <f t="shared" ca="1" si="22"/>
        <v>1</v>
      </c>
      <c r="H255" s="56"/>
      <c r="J255" s="46"/>
      <c r="K255" s="46"/>
      <c r="L255" s="46"/>
    </row>
    <row r="256" spans="1:25" x14ac:dyDescent="0.25">
      <c r="A256" s="7"/>
      <c r="B256" s="56"/>
      <c r="C256" s="56"/>
      <c r="D256" s="56"/>
      <c r="E256" s="56"/>
      <c r="F256" s="56"/>
      <c r="G256" s="16">
        <f t="shared" ca="1" si="22"/>
        <v>1</v>
      </c>
      <c r="H256" s="56"/>
      <c r="J256" s="46"/>
      <c r="K256" s="46"/>
      <c r="L256" s="46"/>
    </row>
    <row r="257" spans="1:12" x14ac:dyDescent="0.25">
      <c r="A257" s="7"/>
      <c r="B257" s="56"/>
      <c r="C257" s="56"/>
      <c r="D257" s="56"/>
      <c r="E257" s="56"/>
      <c r="F257" s="56"/>
      <c r="G257" s="16">
        <f t="shared" ca="1" si="22"/>
        <v>1</v>
      </c>
      <c r="H257" s="56"/>
      <c r="J257" s="46"/>
      <c r="K257" s="46"/>
      <c r="L257" s="46"/>
    </row>
    <row r="258" spans="1:12" x14ac:dyDescent="0.25">
      <c r="A258" s="7"/>
      <c r="B258" s="56"/>
      <c r="C258" s="56"/>
      <c r="D258" s="56"/>
      <c r="E258" s="56"/>
      <c r="F258" s="56"/>
      <c r="G258" s="16">
        <f t="shared" ca="1" si="22"/>
        <v>1</v>
      </c>
      <c r="H258" s="56"/>
      <c r="J258" s="46"/>
      <c r="K258" s="46"/>
      <c r="L258" s="46"/>
    </row>
    <row r="259" spans="1:12" x14ac:dyDescent="0.25">
      <c r="A259" s="7"/>
      <c r="B259" s="56"/>
      <c r="C259" s="56"/>
      <c r="D259" s="56"/>
      <c r="E259" s="56"/>
      <c r="F259" s="56"/>
      <c r="G259" s="16">
        <f t="shared" ca="1" si="22"/>
        <v>1</v>
      </c>
      <c r="H259" s="56"/>
      <c r="J259" s="46"/>
      <c r="K259" s="46"/>
      <c r="L259" s="46"/>
    </row>
    <row r="260" spans="1:12" x14ac:dyDescent="0.25">
      <c r="A260" s="7"/>
      <c r="B260" s="56"/>
      <c r="C260" s="56"/>
      <c r="D260" s="56"/>
      <c r="E260" s="56"/>
      <c r="F260" s="56"/>
      <c r="G260" s="16">
        <f t="shared" ca="1" si="22"/>
        <v>1</v>
      </c>
      <c r="H260" s="56"/>
      <c r="J260" s="46"/>
      <c r="K260" s="46"/>
      <c r="L260" s="46"/>
    </row>
    <row r="261" spans="1:12" x14ac:dyDescent="0.25">
      <c r="A261" s="7"/>
      <c r="B261" s="56"/>
      <c r="C261" s="56"/>
      <c r="D261" s="56"/>
      <c r="E261" s="56"/>
      <c r="F261" s="56"/>
      <c r="G261" s="16">
        <f t="shared" ca="1" si="22"/>
        <v>1</v>
      </c>
      <c r="H261" s="56"/>
      <c r="J261" s="46"/>
      <c r="K261" s="46"/>
      <c r="L261" s="46"/>
    </row>
    <row r="262" spans="1:12" x14ac:dyDescent="0.25">
      <c r="A262" s="7"/>
      <c r="B262" s="56"/>
      <c r="C262" s="56"/>
      <c r="D262" s="56"/>
      <c r="E262" s="56"/>
      <c r="F262" s="56"/>
      <c r="G262" s="16">
        <f t="shared" ca="1" si="22"/>
        <v>1</v>
      </c>
      <c r="H262" s="56"/>
      <c r="J262" s="46"/>
      <c r="K262" s="46"/>
      <c r="L262" s="46"/>
    </row>
    <row r="263" spans="1:12" x14ac:dyDescent="0.25">
      <c r="A263" s="7"/>
      <c r="B263" s="56"/>
      <c r="C263" s="56"/>
      <c r="D263" s="56"/>
      <c r="E263" s="56"/>
      <c r="F263" s="56"/>
      <c r="G263" s="16">
        <f t="shared" ca="1" si="22"/>
        <v>1</v>
      </c>
      <c r="H263" s="56"/>
      <c r="J263" s="46"/>
      <c r="K263" s="46"/>
      <c r="L263" s="46"/>
    </row>
    <row r="264" spans="1:12" x14ac:dyDescent="0.25">
      <c r="A264" s="7"/>
      <c r="B264" s="56"/>
      <c r="C264" s="56"/>
      <c r="D264" s="56"/>
      <c r="E264" s="56"/>
      <c r="F264" s="56"/>
      <c r="G264" s="16">
        <f t="shared" ca="1" si="22"/>
        <v>1</v>
      </c>
      <c r="H264" s="56"/>
      <c r="J264" s="46"/>
      <c r="K264" s="46"/>
      <c r="L264" s="46"/>
    </row>
    <row r="265" spans="1:12" x14ac:dyDescent="0.25">
      <c r="A265" s="7"/>
      <c r="B265" s="56"/>
      <c r="C265" s="56"/>
      <c r="D265" s="56"/>
      <c r="E265" s="56"/>
      <c r="F265" s="56"/>
      <c r="G265" s="16">
        <f t="shared" ca="1" si="22"/>
        <v>1</v>
      </c>
      <c r="H265" s="56"/>
      <c r="J265" s="46"/>
      <c r="K265" s="46"/>
      <c r="L265" s="46"/>
    </row>
    <row r="266" spans="1:12" x14ac:dyDescent="0.25">
      <c r="A266" s="7"/>
      <c r="B266" s="56"/>
      <c r="C266" s="56"/>
      <c r="D266" s="56"/>
      <c r="E266" s="56"/>
      <c r="F266" s="56"/>
      <c r="G266" s="16">
        <f t="shared" ca="1" si="22"/>
        <v>1</v>
      </c>
      <c r="H266" s="56"/>
      <c r="J266" s="46"/>
      <c r="K266" s="46"/>
      <c r="L266" s="46"/>
    </row>
    <row r="267" spans="1:12" x14ac:dyDescent="0.25">
      <c r="A267" s="7"/>
      <c r="B267" s="56"/>
      <c r="C267" s="56"/>
      <c r="D267" s="56"/>
      <c r="E267" s="56"/>
      <c r="F267" s="56"/>
      <c r="G267" s="16">
        <f t="shared" ca="1" si="22"/>
        <v>1</v>
      </c>
      <c r="H267" s="56"/>
      <c r="J267" s="46"/>
      <c r="K267" s="46"/>
      <c r="L267" s="46"/>
    </row>
    <row r="268" spans="1:12" x14ac:dyDescent="0.25">
      <c r="A268" s="7"/>
      <c r="B268" s="56"/>
      <c r="C268" s="56"/>
      <c r="D268" s="56"/>
      <c r="E268" s="56"/>
      <c r="F268" s="56"/>
      <c r="G268" s="16">
        <f t="shared" ca="1" si="22"/>
        <v>1</v>
      </c>
      <c r="H268" s="56"/>
      <c r="J268" s="46"/>
      <c r="K268" s="46"/>
      <c r="L268" s="46"/>
    </row>
    <row r="269" spans="1:12" x14ac:dyDescent="0.25">
      <c r="A269" s="7"/>
      <c r="B269" s="56"/>
      <c r="C269" s="56"/>
      <c r="D269" s="56"/>
      <c r="E269" s="56"/>
      <c r="F269" s="56"/>
      <c r="G269" s="16">
        <f t="shared" ca="1" si="22"/>
        <v>1</v>
      </c>
      <c r="H269" s="56"/>
      <c r="J269" s="46"/>
      <c r="K269" s="46"/>
      <c r="L269" s="46"/>
    </row>
    <row r="270" spans="1:12" x14ac:dyDescent="0.25">
      <c r="A270" s="7"/>
      <c r="B270" s="56"/>
      <c r="C270" s="56"/>
      <c r="D270" s="56"/>
      <c r="E270" s="56"/>
      <c r="F270" s="56"/>
      <c r="G270" s="16">
        <f t="shared" ca="1" si="22"/>
        <v>1</v>
      </c>
      <c r="H270" s="56"/>
      <c r="J270" s="46"/>
      <c r="K270" s="46"/>
      <c r="L270" s="46"/>
    </row>
    <row r="271" spans="1:12" x14ac:dyDescent="0.25">
      <c r="A271" s="7"/>
      <c r="B271" s="56"/>
      <c r="C271" s="56"/>
      <c r="D271" s="56"/>
      <c r="E271" s="56"/>
      <c r="F271" s="56"/>
      <c r="G271" s="16">
        <f t="shared" ca="1" si="22"/>
        <v>1</v>
      </c>
      <c r="H271" s="56"/>
      <c r="J271" s="46"/>
      <c r="K271" s="46"/>
      <c r="L271" s="46"/>
    </row>
    <row r="272" spans="1:12" x14ac:dyDescent="0.25">
      <c r="A272" s="7"/>
      <c r="B272" s="56"/>
      <c r="C272" s="56"/>
      <c r="D272" s="56"/>
      <c r="E272" s="56"/>
      <c r="F272" s="56"/>
      <c r="G272" s="16">
        <f t="shared" ca="1" si="22"/>
        <v>1</v>
      </c>
      <c r="H272" s="56"/>
      <c r="J272" s="46"/>
      <c r="K272" s="46"/>
      <c r="L272" s="46"/>
    </row>
    <row r="273" spans="1:12" x14ac:dyDescent="0.25">
      <c r="A273" s="7"/>
      <c r="B273" s="56"/>
      <c r="C273" s="56"/>
      <c r="D273" s="56"/>
      <c r="E273" s="56"/>
      <c r="F273" s="56"/>
      <c r="G273" s="16">
        <f t="shared" ca="1" si="22"/>
        <v>1</v>
      </c>
      <c r="H273" s="56"/>
      <c r="J273" s="46"/>
      <c r="K273" s="46"/>
      <c r="L273" s="46"/>
    </row>
    <row r="274" spans="1:12" x14ac:dyDescent="0.25">
      <c r="A274" s="7"/>
      <c r="B274" s="56"/>
      <c r="C274" s="56"/>
      <c r="D274" s="56"/>
      <c r="E274" s="56"/>
      <c r="F274" s="56"/>
      <c r="G274" s="16">
        <f t="shared" ca="1" si="22"/>
        <v>1</v>
      </c>
      <c r="H274" s="56"/>
      <c r="J274" s="46"/>
      <c r="K274" s="46"/>
      <c r="L274" s="46"/>
    </row>
    <row r="275" spans="1:12" x14ac:dyDescent="0.25">
      <c r="A275" s="7"/>
      <c r="B275" s="56"/>
      <c r="C275" s="56"/>
      <c r="D275" s="56"/>
      <c r="E275" s="56"/>
      <c r="F275" s="56"/>
      <c r="G275" s="16">
        <f t="shared" ca="1" si="22"/>
        <v>1</v>
      </c>
      <c r="H275" s="56"/>
      <c r="J275" s="46"/>
      <c r="K275" s="46"/>
      <c r="L275" s="46"/>
    </row>
    <row r="276" spans="1:12" x14ac:dyDescent="0.25">
      <c r="A276" s="7"/>
      <c r="B276" s="56"/>
      <c r="C276" s="56"/>
      <c r="D276" s="56"/>
      <c r="E276" s="56"/>
      <c r="F276" s="56"/>
      <c r="G276" s="16">
        <f t="shared" ca="1" si="22"/>
        <v>1</v>
      </c>
      <c r="H276" s="56"/>
      <c r="J276" s="46"/>
      <c r="K276" s="46"/>
      <c r="L276" s="46"/>
    </row>
    <row r="277" spans="1:12" x14ac:dyDescent="0.25">
      <c r="A277" s="7"/>
      <c r="B277" s="56"/>
      <c r="C277" s="56"/>
      <c r="D277" s="56"/>
      <c r="E277" s="56"/>
      <c r="F277" s="56"/>
      <c r="G277" s="16">
        <f ca="1">$E$238</f>
        <v>1</v>
      </c>
      <c r="H277" s="56"/>
      <c r="J277" s="46"/>
      <c r="K277" s="46"/>
      <c r="L277" s="46"/>
    </row>
    <row r="278" spans="1:12" x14ac:dyDescent="0.25">
      <c r="A278" s="7"/>
      <c r="B278" s="56"/>
      <c r="C278" s="56"/>
      <c r="D278" s="56"/>
      <c r="E278" s="56"/>
      <c r="F278" s="56"/>
      <c r="G278" s="16">
        <f t="shared" ca="1" si="22"/>
        <v>1</v>
      </c>
      <c r="H278" s="56"/>
      <c r="J278" s="46"/>
      <c r="K278" s="46"/>
      <c r="L278" s="46"/>
    </row>
    <row r="279" spans="1:12" x14ac:dyDescent="0.25">
      <c r="A279" s="7"/>
      <c r="B279" s="56"/>
      <c r="C279" s="56"/>
      <c r="D279" s="56"/>
      <c r="E279" s="56"/>
      <c r="F279" s="56"/>
      <c r="G279" s="16">
        <f t="shared" ca="1" si="22"/>
        <v>1</v>
      </c>
      <c r="H279" s="56"/>
      <c r="J279" s="46"/>
      <c r="K279" s="46"/>
      <c r="L279" s="46"/>
    </row>
    <row r="280" spans="1:12" x14ac:dyDescent="0.25">
      <c r="A280" s="7"/>
      <c r="B280" s="56"/>
      <c r="C280" s="56"/>
      <c r="D280" s="56"/>
      <c r="E280" s="56"/>
      <c r="F280" s="56"/>
      <c r="G280" s="16">
        <f t="shared" ca="1" si="22"/>
        <v>1</v>
      </c>
      <c r="H280" s="56"/>
      <c r="J280" s="46"/>
      <c r="K280" s="46"/>
      <c r="L280" s="46"/>
    </row>
    <row r="281" spans="1:12" x14ac:dyDescent="0.25">
      <c r="A281" s="7"/>
      <c r="B281" s="56"/>
      <c r="C281" s="56"/>
      <c r="D281" s="56"/>
      <c r="E281" s="56"/>
      <c r="F281" s="56"/>
      <c r="G281" s="16">
        <f t="shared" ca="1" si="22"/>
        <v>1</v>
      </c>
      <c r="H281" s="56"/>
      <c r="J281" s="46"/>
      <c r="K281" s="46"/>
      <c r="L281" s="46"/>
    </row>
    <row r="282" spans="1:12" x14ac:dyDescent="0.25">
      <c r="A282" s="7"/>
      <c r="B282" s="56"/>
      <c r="C282" s="56"/>
      <c r="D282" s="56"/>
      <c r="E282" s="56"/>
      <c r="F282" s="56"/>
      <c r="G282" s="16">
        <f t="shared" ca="1" si="22"/>
        <v>1</v>
      </c>
      <c r="H282" s="56"/>
      <c r="J282" s="46"/>
      <c r="K282" s="46"/>
      <c r="L282" s="46"/>
    </row>
    <row r="283" spans="1:12" x14ac:dyDescent="0.25">
      <c r="A283" s="7"/>
      <c r="B283" s="56"/>
      <c r="C283" s="56"/>
      <c r="D283" s="56"/>
      <c r="E283" s="56"/>
      <c r="F283" s="56"/>
      <c r="G283" s="16">
        <f t="shared" ca="1" si="22"/>
        <v>1</v>
      </c>
      <c r="H283" s="56"/>
      <c r="J283" s="46"/>
      <c r="K283" s="46"/>
      <c r="L283" s="46"/>
    </row>
    <row r="284" spans="1:12" x14ac:dyDescent="0.25">
      <c r="A284" s="7"/>
      <c r="B284" s="56"/>
      <c r="C284" s="56"/>
      <c r="D284" s="56"/>
      <c r="E284" s="56"/>
      <c r="F284" s="56"/>
      <c r="G284" s="16">
        <f t="shared" ca="1" si="22"/>
        <v>1</v>
      </c>
      <c r="H284" s="56"/>
      <c r="J284" s="46"/>
      <c r="K284" s="46"/>
      <c r="L284" s="46"/>
    </row>
    <row r="285" spans="1:12" x14ac:dyDescent="0.25">
      <c r="A285" s="7"/>
      <c r="B285" s="56"/>
      <c r="C285" s="56"/>
      <c r="D285" s="56"/>
      <c r="E285" s="56"/>
      <c r="F285" s="56"/>
      <c r="G285" s="16">
        <f t="shared" ca="1" si="22"/>
        <v>1</v>
      </c>
      <c r="H285" s="56"/>
      <c r="J285" s="46"/>
      <c r="K285" s="46"/>
      <c r="L285" s="46"/>
    </row>
    <row r="286" spans="1:12" x14ac:dyDescent="0.25">
      <c r="A286" s="7"/>
      <c r="B286" s="56"/>
      <c r="C286" s="56"/>
      <c r="D286" s="56"/>
      <c r="E286" s="56"/>
      <c r="F286" s="56"/>
      <c r="G286" s="16">
        <f t="shared" ca="1" si="22"/>
        <v>1</v>
      </c>
      <c r="H286" s="56"/>
      <c r="J286" s="46"/>
      <c r="K286" s="46"/>
      <c r="L286" s="46"/>
    </row>
    <row r="287" spans="1:12" x14ac:dyDescent="0.25">
      <c r="A287" s="9" t="s">
        <v>17</v>
      </c>
      <c r="B287" s="10" t="s">
        <v>18</v>
      </c>
      <c r="C287" s="28" t="s">
        <v>23</v>
      </c>
      <c r="D287" s="56"/>
      <c r="E287" s="56"/>
      <c r="F287" s="56"/>
      <c r="G287" s="16">
        <f t="shared" ca="1" si="22"/>
        <v>1</v>
      </c>
      <c r="H287" s="56"/>
      <c r="J287" s="46"/>
      <c r="K287" s="46"/>
      <c r="L287" s="46"/>
    </row>
    <row r="288" spans="1:12" x14ac:dyDescent="0.25">
      <c r="A288" s="11" t="b">
        <f>ISNUMBER(R295)</f>
        <v>1</v>
      </c>
      <c r="B288" s="12" t="b">
        <f ca="1">C288</f>
        <v>1</v>
      </c>
      <c r="C288" s="12" t="b">
        <f ca="1">IF(P289="","",IF(P289="TRUE","",IF(P289="=TRUE","",IF(Ques9=Answer9,Answer9,""))))</f>
        <v>1</v>
      </c>
      <c r="D288" s="13">
        <f ca="1">IF(A288=B288,1,0)</f>
        <v>1</v>
      </c>
      <c r="E288" s="14">
        <f ca="1">IF(E238=0,0,D288)</f>
        <v>1</v>
      </c>
      <c r="F288" s="15" t="s">
        <v>36</v>
      </c>
      <c r="G288" s="16">
        <f t="shared" ca="1" si="22"/>
        <v>1</v>
      </c>
      <c r="H288" s="56"/>
      <c r="J288" s="46"/>
      <c r="K288" s="46"/>
      <c r="L288" s="46"/>
    </row>
    <row r="289" spans="1:25" x14ac:dyDescent="0.25">
      <c r="A289" s="7"/>
      <c r="B289" s="56"/>
      <c r="C289" s="56"/>
      <c r="D289" s="56"/>
      <c r="E289" s="56"/>
      <c r="F289" s="56"/>
      <c r="G289" s="30">
        <f ca="1">IF(OR(Ques9="",$E$238=0),0,1)</f>
        <v>1</v>
      </c>
      <c r="H289" s="56"/>
      <c r="J289" s="46"/>
      <c r="K289" s="46"/>
      <c r="L289" s="46"/>
      <c r="N289" s="130" t="str">
        <f ca="1">IF(Score9=0,"Incorrect:","Correct Answer:")</f>
        <v>Correct Answer:</v>
      </c>
      <c r="O289" s="131"/>
      <c r="P289" s="134" t="str">
        <f ca="1">IF(ISERROR(IF(Ques9="","",_xlfn.FORMULATEXT(Ques9))),"",IF(Ques9="","",_xlfn.FORMULATEXT(Ques9)))</f>
        <v>=ISNUMBER(R295)</v>
      </c>
      <c r="Q289" s="135"/>
      <c r="R289" s="135"/>
      <c r="S289" s="135"/>
      <c r="T289" s="135"/>
      <c r="U289" s="135"/>
      <c r="V289" s="135"/>
      <c r="W289" s="135"/>
      <c r="X289" s="135"/>
      <c r="Y289" s="136"/>
    </row>
    <row r="290" spans="1:25" x14ac:dyDescent="0.25">
      <c r="A290" s="7"/>
      <c r="B290" s="56"/>
      <c r="C290" s="56"/>
      <c r="D290" s="56"/>
      <c r="E290" s="56"/>
      <c r="F290" s="56"/>
      <c r="G290" s="30">
        <f ca="1">IF(OR(Ques9="",$E$238=0),0,1)</f>
        <v>1</v>
      </c>
      <c r="H290" s="56"/>
      <c r="J290" s="46"/>
      <c r="K290" s="46"/>
      <c r="L290" s="46"/>
      <c r="N290" s="132"/>
      <c r="O290" s="133"/>
      <c r="P290" s="137"/>
      <c r="Q290" s="138"/>
      <c r="R290" s="138"/>
      <c r="S290" s="138"/>
      <c r="T290" s="138"/>
      <c r="U290" s="138"/>
      <c r="V290" s="138"/>
      <c r="W290" s="138"/>
      <c r="X290" s="138"/>
      <c r="Y290" s="139"/>
    </row>
    <row r="291" spans="1:25" ht="15" x14ac:dyDescent="0.3">
      <c r="A291" s="7"/>
      <c r="B291" s="56"/>
      <c r="C291" s="56"/>
      <c r="D291" s="56"/>
      <c r="E291" s="56"/>
      <c r="F291" s="56"/>
      <c r="G291" s="16">
        <f t="shared" ref="G291:G302" ca="1" si="23">$E$238</f>
        <v>1</v>
      </c>
      <c r="H291" s="56"/>
      <c r="J291" s="46"/>
      <c r="K291" s="46"/>
      <c r="L291" s="46"/>
      <c r="N291" s="140" t="s">
        <v>25</v>
      </c>
      <c r="O291" s="141"/>
      <c r="P291" s="4"/>
      <c r="Q291" s="5" t="str">
        <f>SUBSTITUTE(ADDRESS(1,COLUMN(),4),"1","")</f>
        <v>Q</v>
      </c>
      <c r="R291" s="5" t="str">
        <f t="shared" ref="R291:Y291" si="24">SUBSTITUTE(ADDRESS(1,COLUMN(),4),"1","")</f>
        <v>R</v>
      </c>
      <c r="S291" s="5" t="str">
        <f t="shared" si="24"/>
        <v>S</v>
      </c>
      <c r="T291" s="5" t="str">
        <f t="shared" si="24"/>
        <v>T</v>
      </c>
      <c r="U291" s="5" t="str">
        <f t="shared" si="24"/>
        <v>U</v>
      </c>
      <c r="V291" s="5" t="str">
        <f t="shared" si="24"/>
        <v>V</v>
      </c>
      <c r="W291" s="5" t="str">
        <f t="shared" si="24"/>
        <v>W</v>
      </c>
      <c r="X291" s="5" t="str">
        <f t="shared" si="24"/>
        <v>X</v>
      </c>
      <c r="Y291" s="5" t="str">
        <f t="shared" si="24"/>
        <v>Y</v>
      </c>
    </row>
    <row r="292" spans="1:25" ht="15" x14ac:dyDescent="0.3">
      <c r="A292" s="7"/>
      <c r="B292" s="56"/>
      <c r="C292" s="56"/>
      <c r="D292" s="56"/>
      <c r="E292" s="56"/>
      <c r="F292" s="56"/>
      <c r="G292" s="16">
        <f t="shared" ca="1" si="23"/>
        <v>1</v>
      </c>
      <c r="H292" s="56"/>
      <c r="J292" s="46"/>
      <c r="K292" s="46"/>
      <c r="L292" s="46"/>
      <c r="N292" s="142"/>
      <c r="O292" s="143"/>
      <c r="P292" s="5">
        <f>ROW()</f>
        <v>292</v>
      </c>
      <c r="Q292" s="6"/>
      <c r="R292" s="6"/>
      <c r="S292" s="6"/>
      <c r="T292" s="6"/>
      <c r="U292" s="6"/>
      <c r="V292" s="6"/>
      <c r="W292" s="6"/>
      <c r="X292" s="6"/>
      <c r="Y292" s="6"/>
    </row>
    <row r="293" spans="1:25" ht="15" x14ac:dyDescent="0.3">
      <c r="A293" s="7"/>
      <c r="B293" s="56"/>
      <c r="C293" s="56"/>
      <c r="D293" s="56"/>
      <c r="E293" s="56"/>
      <c r="F293" s="56"/>
      <c r="G293" s="16">
        <f t="shared" ca="1" si="23"/>
        <v>1</v>
      </c>
      <c r="H293" s="56"/>
      <c r="J293" s="46"/>
      <c r="K293" s="46"/>
      <c r="L293" s="46"/>
      <c r="N293" s="142"/>
      <c r="O293" s="143"/>
      <c r="P293" s="5">
        <f>ROW()</f>
        <v>293</v>
      </c>
      <c r="Q293" s="6"/>
      <c r="R293" s="6"/>
      <c r="S293" s="6"/>
      <c r="T293" s="6"/>
      <c r="U293" s="6"/>
      <c r="V293" s="6"/>
      <c r="W293" s="6"/>
      <c r="X293" s="6"/>
      <c r="Y293" s="6"/>
    </row>
    <row r="294" spans="1:25" ht="15" x14ac:dyDescent="0.3">
      <c r="A294" s="7"/>
      <c r="B294" s="56"/>
      <c r="C294" s="56"/>
      <c r="D294" s="56"/>
      <c r="E294" s="56"/>
      <c r="F294" s="56"/>
      <c r="G294" s="16">
        <f t="shared" ca="1" si="23"/>
        <v>1</v>
      </c>
      <c r="H294" s="56"/>
      <c r="J294" s="46"/>
      <c r="K294" s="46"/>
      <c r="L294" s="46"/>
      <c r="N294" s="142"/>
      <c r="O294" s="143"/>
      <c r="P294" s="5">
        <f>ROW()</f>
        <v>294</v>
      </c>
      <c r="Q294" s="6"/>
      <c r="R294" s="6" t="s">
        <v>46</v>
      </c>
      <c r="S294" s="6"/>
      <c r="T294" s="6"/>
      <c r="U294" s="6"/>
      <c r="V294" s="6"/>
      <c r="W294" s="6"/>
      <c r="X294" s="6"/>
      <c r="Y294" s="6"/>
    </row>
    <row r="295" spans="1:25" ht="15" x14ac:dyDescent="0.3">
      <c r="A295" s="7"/>
      <c r="B295" s="56"/>
      <c r="C295" s="56"/>
      <c r="D295" s="56"/>
      <c r="E295" s="56"/>
      <c r="F295" s="56"/>
      <c r="G295" s="16">
        <f t="shared" ca="1" si="23"/>
        <v>1</v>
      </c>
      <c r="H295" s="56"/>
      <c r="J295" s="46"/>
      <c r="K295" s="46"/>
      <c r="L295" s="46"/>
      <c r="N295" s="142"/>
      <c r="O295" s="143"/>
      <c r="P295" s="5">
        <f>ROW()</f>
        <v>295</v>
      </c>
      <c r="Q295" s="6"/>
      <c r="R295" s="6">
        <v>3</v>
      </c>
      <c r="S295" s="36" t="b">
        <f>ISNUMBER(R295)</f>
        <v>1</v>
      </c>
      <c r="T295" s="6"/>
      <c r="U295" s="6"/>
      <c r="V295" s="6"/>
      <c r="W295" s="6"/>
      <c r="X295" s="6"/>
      <c r="Y295" s="6"/>
    </row>
    <row r="296" spans="1:25" ht="15" x14ac:dyDescent="0.3">
      <c r="A296" s="7"/>
      <c r="B296" s="56"/>
      <c r="C296" s="56"/>
      <c r="D296" s="56"/>
      <c r="E296" s="56"/>
      <c r="F296" s="56"/>
      <c r="G296" s="16">
        <f t="shared" ca="1" si="23"/>
        <v>1</v>
      </c>
      <c r="H296" s="56"/>
      <c r="J296" s="46"/>
      <c r="K296" s="46"/>
      <c r="L296" s="46"/>
      <c r="N296" s="142"/>
      <c r="O296" s="143"/>
      <c r="P296" s="5">
        <f>ROW()</f>
        <v>296</v>
      </c>
      <c r="Q296" s="6"/>
      <c r="R296" s="6"/>
      <c r="S296" s="6"/>
      <c r="T296" s="6"/>
      <c r="U296" s="6"/>
      <c r="V296" s="6"/>
      <c r="W296" s="6"/>
      <c r="X296" s="6"/>
      <c r="Y296" s="6"/>
    </row>
    <row r="297" spans="1:25" ht="15" x14ac:dyDescent="0.3">
      <c r="A297" s="7"/>
      <c r="B297" s="56"/>
      <c r="C297" s="56"/>
      <c r="D297" s="56"/>
      <c r="E297" s="56"/>
      <c r="F297" s="56"/>
      <c r="G297" s="16">
        <f t="shared" ca="1" si="23"/>
        <v>1</v>
      </c>
      <c r="H297" s="56"/>
      <c r="J297" s="46"/>
      <c r="K297" s="46"/>
      <c r="L297" s="46"/>
      <c r="N297" s="142"/>
      <c r="O297" s="143"/>
      <c r="P297" s="5">
        <f>ROW()</f>
        <v>297</v>
      </c>
      <c r="Q297" s="6"/>
      <c r="R297" s="6"/>
      <c r="S297" s="6"/>
      <c r="T297" s="6"/>
      <c r="U297" s="6"/>
      <c r="V297" s="6"/>
      <c r="W297" s="6"/>
      <c r="X297" s="6"/>
      <c r="Y297" s="6"/>
    </row>
    <row r="298" spans="1:25" ht="15" x14ac:dyDescent="0.3">
      <c r="A298" s="7"/>
      <c r="B298" s="56"/>
      <c r="C298" s="56"/>
      <c r="D298" s="56"/>
      <c r="E298" s="56"/>
      <c r="F298" s="56"/>
      <c r="G298" s="16">
        <f t="shared" ca="1" si="23"/>
        <v>1</v>
      </c>
      <c r="H298" s="56"/>
      <c r="J298" s="46"/>
      <c r="K298" s="46"/>
      <c r="L298" s="46"/>
      <c r="N298" s="142"/>
      <c r="O298" s="143"/>
      <c r="P298" s="5">
        <f>ROW()</f>
        <v>298</v>
      </c>
      <c r="Q298" s="6"/>
      <c r="R298" s="6"/>
      <c r="S298" s="6"/>
      <c r="T298" s="6"/>
      <c r="U298" s="6"/>
      <c r="V298" s="6"/>
      <c r="W298" s="6"/>
      <c r="X298" s="6"/>
      <c r="Y298" s="6"/>
    </row>
    <row r="299" spans="1:25" ht="15" x14ac:dyDescent="0.3">
      <c r="A299" s="7"/>
      <c r="B299" s="56"/>
      <c r="C299" s="56"/>
      <c r="D299" s="56"/>
      <c r="E299" s="56"/>
      <c r="F299" s="56"/>
      <c r="G299" s="16">
        <f t="shared" ca="1" si="23"/>
        <v>1</v>
      </c>
      <c r="H299" s="56"/>
      <c r="J299" s="46"/>
      <c r="K299" s="46"/>
      <c r="L299" s="46"/>
      <c r="N299" s="142"/>
      <c r="O299" s="143"/>
      <c r="P299" s="5">
        <f>ROW()</f>
        <v>299</v>
      </c>
      <c r="Q299" s="6"/>
      <c r="R299" s="6"/>
      <c r="S299" s="6"/>
      <c r="T299" s="6"/>
      <c r="U299" s="6"/>
      <c r="V299" s="6"/>
      <c r="W299" s="6"/>
      <c r="X299" s="6"/>
      <c r="Y299" s="6"/>
    </row>
    <row r="300" spans="1:25" ht="15" x14ac:dyDescent="0.3">
      <c r="A300" s="7"/>
      <c r="B300" s="56"/>
      <c r="C300" s="56"/>
      <c r="D300" s="56"/>
      <c r="E300" s="56"/>
      <c r="F300" s="56"/>
      <c r="G300" s="16">
        <f t="shared" ca="1" si="23"/>
        <v>1</v>
      </c>
      <c r="H300" s="56"/>
      <c r="J300" s="46"/>
      <c r="K300" s="46"/>
      <c r="L300" s="46"/>
      <c r="N300" s="142"/>
      <c r="O300" s="143"/>
      <c r="P300" s="5">
        <f>ROW()</f>
        <v>300</v>
      </c>
      <c r="Q300" s="6"/>
      <c r="R300" s="6"/>
      <c r="S300" s="6"/>
      <c r="T300" s="6"/>
      <c r="U300" s="6"/>
      <c r="V300" s="6"/>
      <c r="W300" s="6"/>
      <c r="X300" s="6"/>
      <c r="Y300" s="6"/>
    </row>
    <row r="301" spans="1:25" ht="15" x14ac:dyDescent="0.3">
      <c r="A301" s="7"/>
      <c r="B301" s="56"/>
      <c r="C301" s="56"/>
      <c r="D301" s="56"/>
      <c r="E301" s="56"/>
      <c r="F301" s="56"/>
      <c r="G301" s="16">
        <f t="shared" ca="1" si="23"/>
        <v>1</v>
      </c>
      <c r="H301" s="56"/>
      <c r="J301" s="46"/>
      <c r="K301" s="46"/>
      <c r="L301" s="46"/>
      <c r="N301" s="144"/>
      <c r="O301" s="145"/>
      <c r="P301" s="5">
        <f>ROW()</f>
        <v>301</v>
      </c>
      <c r="Q301" s="6"/>
      <c r="R301" s="6"/>
      <c r="S301" s="6"/>
      <c r="T301" s="6"/>
      <c r="U301" s="6"/>
      <c r="V301" s="6"/>
      <c r="W301" s="6"/>
      <c r="X301" s="6"/>
      <c r="Y301" s="6"/>
    </row>
    <row r="302" spans="1:25" x14ac:dyDescent="0.25">
      <c r="A302" s="7"/>
      <c r="B302" s="56"/>
      <c r="C302" s="56"/>
      <c r="D302" s="56"/>
      <c r="E302" s="56"/>
      <c r="F302" s="56"/>
      <c r="G302" s="16">
        <f t="shared" ca="1" si="23"/>
        <v>1</v>
      </c>
      <c r="H302" s="56"/>
      <c r="J302" s="46"/>
      <c r="K302" s="46"/>
      <c r="L302" s="46"/>
    </row>
    <row r="303" spans="1:25" x14ac:dyDescent="0.25">
      <c r="A303" s="7"/>
      <c r="B303" s="56"/>
      <c r="C303" s="56"/>
      <c r="D303" s="56"/>
      <c r="E303" s="56"/>
      <c r="F303" s="56"/>
      <c r="G303" s="18">
        <f ca="1">$E$288</f>
        <v>1</v>
      </c>
      <c r="H303" s="56"/>
      <c r="J303" s="46"/>
      <c r="K303" s="46"/>
      <c r="L303" s="46"/>
    </row>
    <row r="304" spans="1:25" x14ac:dyDescent="0.25">
      <c r="A304" s="7"/>
      <c r="B304" s="56"/>
      <c r="C304" s="56"/>
      <c r="D304" s="56"/>
      <c r="E304" s="56"/>
      <c r="F304" s="56"/>
      <c r="G304" s="18">
        <f t="shared" ref="G304:G307" ca="1" si="25">$E$288</f>
        <v>1</v>
      </c>
      <c r="H304" s="56"/>
      <c r="J304" s="46"/>
      <c r="K304" s="46"/>
      <c r="L304" s="46"/>
    </row>
    <row r="305" spans="1:25" x14ac:dyDescent="0.25">
      <c r="A305" s="7"/>
      <c r="B305" s="56"/>
      <c r="C305" s="56"/>
      <c r="D305" s="56"/>
      <c r="E305" s="56"/>
      <c r="F305" s="56"/>
      <c r="G305" s="18">
        <f t="shared" ca="1" si="25"/>
        <v>1</v>
      </c>
      <c r="H305" s="56"/>
      <c r="J305" s="46"/>
      <c r="K305" s="46"/>
      <c r="L305" s="46"/>
    </row>
    <row r="306" spans="1:25" x14ac:dyDescent="0.25">
      <c r="A306" s="9" t="s">
        <v>17</v>
      </c>
      <c r="B306" s="10" t="s">
        <v>18</v>
      </c>
      <c r="C306" s="28" t="s">
        <v>23</v>
      </c>
      <c r="D306" s="56"/>
      <c r="E306" s="56"/>
      <c r="F306" s="56"/>
      <c r="G306" s="18">
        <f t="shared" ca="1" si="25"/>
        <v>1</v>
      </c>
      <c r="H306" s="56"/>
      <c r="J306" s="46"/>
      <c r="K306" s="46"/>
      <c r="L306" s="46"/>
    </row>
    <row r="307" spans="1:25" x14ac:dyDescent="0.25">
      <c r="A307" s="11" t="b">
        <f>ISTEXT(R314)</f>
        <v>0</v>
      </c>
      <c r="B307" s="12" t="b">
        <f ca="1">C307</f>
        <v>0</v>
      </c>
      <c r="C307" s="12" t="b">
        <f ca="1">IF(P308="","",IF(P308="FALSE","",IF(P308="=FALSE","",IF(Ques10=Answer10,Answer10,""))))</f>
        <v>0</v>
      </c>
      <c r="D307" s="13">
        <f ca="1">IF(A307=B307,1,0)</f>
        <v>1</v>
      </c>
      <c r="E307" s="14">
        <f ca="1">IF(E288=0,0,D307)</f>
        <v>1</v>
      </c>
      <c r="F307" s="15" t="s">
        <v>37</v>
      </c>
      <c r="G307" s="18">
        <f t="shared" ca="1" si="25"/>
        <v>1</v>
      </c>
      <c r="H307" s="56"/>
      <c r="J307" s="46"/>
      <c r="K307" s="46"/>
      <c r="L307" s="46"/>
    </row>
    <row r="308" spans="1:25" x14ac:dyDescent="0.25">
      <c r="A308" s="7"/>
      <c r="B308" s="56"/>
      <c r="C308" s="56"/>
      <c r="D308" s="56"/>
      <c r="E308" s="56"/>
      <c r="F308" s="56"/>
      <c r="G308" s="30">
        <f ca="1">IF(OR(Ques10="",$E$288=0),0,1)</f>
        <v>1</v>
      </c>
      <c r="H308" s="56"/>
      <c r="J308" s="46"/>
      <c r="K308" s="46"/>
      <c r="L308" s="46"/>
      <c r="N308" s="130" t="str">
        <f ca="1">IF(Score10=0,"Incorrect:","Correct Answer:")</f>
        <v>Correct Answer:</v>
      </c>
      <c r="O308" s="131"/>
      <c r="P308" s="134" t="str">
        <f ca="1">IF(ISERROR(IF(Ques10="","",_xlfn.FORMULATEXT(Ques10))),"",IF(Ques10="","",_xlfn.FORMULATEXT(Ques10)))</f>
        <v>=ISTEXT(R134)</v>
      </c>
      <c r="Q308" s="135"/>
      <c r="R308" s="135"/>
      <c r="S308" s="135"/>
      <c r="T308" s="135"/>
      <c r="U308" s="135"/>
      <c r="V308" s="135"/>
      <c r="W308" s="135"/>
      <c r="X308" s="135"/>
      <c r="Y308" s="136"/>
    </row>
    <row r="309" spans="1:25" x14ac:dyDescent="0.25">
      <c r="A309" s="7"/>
      <c r="B309" s="56"/>
      <c r="C309" s="56"/>
      <c r="D309" s="56"/>
      <c r="E309" s="56"/>
      <c r="F309" s="56"/>
      <c r="G309" s="30">
        <f ca="1">IF(OR(Ques10="",$E$288=0),0,1)</f>
        <v>1</v>
      </c>
      <c r="H309" s="56"/>
      <c r="J309" s="46"/>
      <c r="K309" s="46"/>
      <c r="L309" s="46"/>
      <c r="N309" s="132"/>
      <c r="O309" s="133"/>
      <c r="P309" s="137"/>
      <c r="Q309" s="138"/>
      <c r="R309" s="138"/>
      <c r="S309" s="138"/>
      <c r="T309" s="138"/>
      <c r="U309" s="138"/>
      <c r="V309" s="138"/>
      <c r="W309" s="138"/>
      <c r="X309" s="138"/>
      <c r="Y309" s="139"/>
    </row>
    <row r="310" spans="1:25" ht="15" x14ac:dyDescent="0.3">
      <c r="A310" s="7"/>
      <c r="B310" s="56"/>
      <c r="C310" s="56"/>
      <c r="D310" s="56"/>
      <c r="E310" s="56"/>
      <c r="F310" s="56"/>
      <c r="G310" s="18">
        <f t="shared" ref="G310:G321" ca="1" si="26">$E$288</f>
        <v>1</v>
      </c>
      <c r="H310" s="56"/>
      <c r="J310" s="46"/>
      <c r="K310" s="46"/>
      <c r="L310" s="46"/>
      <c r="N310" s="140" t="s">
        <v>25</v>
      </c>
      <c r="O310" s="141"/>
      <c r="P310" s="4"/>
      <c r="Q310" s="5" t="str">
        <f>SUBSTITUTE(ADDRESS(1,COLUMN(),4),"1","")</f>
        <v>Q</v>
      </c>
      <c r="R310" s="5" t="str">
        <f t="shared" ref="R310:Y310" si="27">SUBSTITUTE(ADDRESS(1,COLUMN(),4),"1","")</f>
        <v>R</v>
      </c>
      <c r="S310" s="5" t="str">
        <f t="shared" si="27"/>
        <v>S</v>
      </c>
      <c r="T310" s="5" t="str">
        <f t="shared" si="27"/>
        <v>T</v>
      </c>
      <c r="U310" s="5" t="str">
        <f t="shared" si="27"/>
        <v>U</v>
      </c>
      <c r="V310" s="5" t="str">
        <f t="shared" si="27"/>
        <v>V</v>
      </c>
      <c r="W310" s="5" t="str">
        <f t="shared" si="27"/>
        <v>W</v>
      </c>
      <c r="X310" s="5" t="str">
        <f t="shared" si="27"/>
        <v>X</v>
      </c>
      <c r="Y310" s="5" t="str">
        <f t="shared" si="27"/>
        <v>Y</v>
      </c>
    </row>
    <row r="311" spans="1:25" ht="15" x14ac:dyDescent="0.3">
      <c r="A311" s="7"/>
      <c r="B311" s="56"/>
      <c r="C311" s="56"/>
      <c r="D311" s="56"/>
      <c r="E311" s="56"/>
      <c r="F311" s="56"/>
      <c r="G311" s="18">
        <f t="shared" ca="1" si="26"/>
        <v>1</v>
      </c>
      <c r="H311" s="56"/>
      <c r="J311" s="46"/>
      <c r="K311" s="46"/>
      <c r="L311" s="46"/>
      <c r="N311" s="142"/>
      <c r="O311" s="143"/>
      <c r="P311" s="5">
        <f>ROW()</f>
        <v>311</v>
      </c>
      <c r="Q311" s="6"/>
      <c r="R311" s="6"/>
      <c r="S311" s="6"/>
      <c r="T311" s="6"/>
      <c r="U311" s="6"/>
      <c r="V311" s="6"/>
      <c r="W311" s="6"/>
      <c r="X311" s="6"/>
      <c r="Y311" s="6"/>
    </row>
    <row r="312" spans="1:25" ht="15" x14ac:dyDescent="0.3">
      <c r="A312" s="7"/>
      <c r="B312" s="56"/>
      <c r="C312" s="56"/>
      <c r="D312" s="56"/>
      <c r="E312" s="56"/>
      <c r="F312" s="56"/>
      <c r="G312" s="18">
        <f t="shared" ca="1" si="26"/>
        <v>1</v>
      </c>
      <c r="H312" s="56"/>
      <c r="J312" s="46"/>
      <c r="K312" s="46"/>
      <c r="L312" s="46"/>
      <c r="N312" s="142"/>
      <c r="O312" s="143"/>
      <c r="P312" s="5">
        <f>ROW()</f>
        <v>312</v>
      </c>
      <c r="Q312" s="6"/>
      <c r="R312" s="6"/>
      <c r="S312" s="6"/>
      <c r="T312" s="6"/>
      <c r="U312" s="6"/>
      <c r="V312" s="6"/>
      <c r="W312" s="6"/>
      <c r="X312" s="6"/>
      <c r="Y312" s="6"/>
    </row>
    <row r="313" spans="1:25" ht="15" x14ac:dyDescent="0.3">
      <c r="A313" s="7"/>
      <c r="B313" s="56"/>
      <c r="C313" s="56"/>
      <c r="D313" s="56"/>
      <c r="E313" s="56"/>
      <c r="F313" s="56"/>
      <c r="G313" s="18">
        <f t="shared" ca="1" si="26"/>
        <v>1</v>
      </c>
      <c r="H313" s="56"/>
      <c r="J313" s="46"/>
      <c r="K313" s="46"/>
      <c r="L313" s="46"/>
      <c r="N313" s="142"/>
      <c r="O313" s="143"/>
      <c r="P313" s="5">
        <f>ROW()</f>
        <v>313</v>
      </c>
      <c r="Q313" s="6"/>
      <c r="R313" s="6" t="s">
        <v>47</v>
      </c>
      <c r="S313" s="6"/>
      <c r="T313" s="6"/>
      <c r="U313" s="6"/>
      <c r="V313" s="6"/>
      <c r="W313" s="6"/>
      <c r="X313" s="6"/>
      <c r="Y313" s="6"/>
    </row>
    <row r="314" spans="1:25" ht="15" x14ac:dyDescent="0.3">
      <c r="A314" s="7"/>
      <c r="B314" s="56"/>
      <c r="C314" s="56"/>
      <c r="D314" s="56"/>
      <c r="E314" s="56"/>
      <c r="F314" s="56"/>
      <c r="G314" s="18">
        <f t="shared" ca="1" si="26"/>
        <v>1</v>
      </c>
      <c r="H314" s="56"/>
      <c r="J314" s="46"/>
      <c r="K314" s="46"/>
      <c r="L314" s="46"/>
      <c r="N314" s="142"/>
      <c r="O314" s="143"/>
      <c r="P314" s="5">
        <f>ROW()</f>
        <v>314</v>
      </c>
      <c r="Q314" s="6"/>
      <c r="R314" s="6">
        <v>3</v>
      </c>
      <c r="S314" s="36" t="b">
        <f>ISTEXT(R134)</f>
        <v>0</v>
      </c>
      <c r="T314" s="6"/>
      <c r="U314" s="6"/>
      <c r="V314" s="6"/>
      <c r="W314" s="6"/>
      <c r="X314" s="6"/>
      <c r="Y314" s="6"/>
    </row>
    <row r="315" spans="1:25" ht="15" x14ac:dyDescent="0.3">
      <c r="A315" s="7"/>
      <c r="B315" s="56"/>
      <c r="C315" s="56"/>
      <c r="D315" s="56"/>
      <c r="E315" s="56"/>
      <c r="F315" s="56"/>
      <c r="G315" s="18">
        <f t="shared" ca="1" si="26"/>
        <v>1</v>
      </c>
      <c r="H315" s="56"/>
      <c r="J315" s="46"/>
      <c r="K315" s="46"/>
      <c r="L315" s="46"/>
      <c r="N315" s="142"/>
      <c r="O315" s="143"/>
      <c r="P315" s="5">
        <f>ROW()</f>
        <v>315</v>
      </c>
      <c r="Q315" s="6"/>
      <c r="R315" s="6"/>
      <c r="S315" s="6"/>
      <c r="T315" s="6"/>
      <c r="U315" s="6"/>
      <c r="V315" s="6"/>
      <c r="W315" s="6"/>
      <c r="X315" s="6"/>
      <c r="Y315" s="6"/>
    </row>
    <row r="316" spans="1:25" ht="15" x14ac:dyDescent="0.3">
      <c r="A316" s="7"/>
      <c r="B316" s="56"/>
      <c r="C316" s="56"/>
      <c r="D316" s="56"/>
      <c r="E316" s="56"/>
      <c r="F316" s="56"/>
      <c r="G316" s="18">
        <f t="shared" ca="1" si="26"/>
        <v>1</v>
      </c>
      <c r="H316" s="56"/>
      <c r="J316" s="46"/>
      <c r="K316" s="46"/>
      <c r="L316" s="46"/>
      <c r="N316" s="142"/>
      <c r="O316" s="143"/>
      <c r="P316" s="5">
        <f>ROW()</f>
        <v>316</v>
      </c>
      <c r="Q316" s="6"/>
      <c r="R316" s="6"/>
      <c r="S316" s="6"/>
      <c r="T316" s="6"/>
      <c r="U316" s="6"/>
      <c r="V316" s="6"/>
      <c r="W316" s="6"/>
      <c r="X316" s="6"/>
      <c r="Y316" s="6"/>
    </row>
    <row r="317" spans="1:25" ht="15" x14ac:dyDescent="0.3">
      <c r="A317" s="7"/>
      <c r="B317" s="56"/>
      <c r="C317" s="56"/>
      <c r="D317" s="56"/>
      <c r="E317" s="56"/>
      <c r="F317" s="56"/>
      <c r="G317" s="18">
        <f t="shared" ca="1" si="26"/>
        <v>1</v>
      </c>
      <c r="H317" s="56"/>
      <c r="J317" s="46"/>
      <c r="K317" s="46"/>
      <c r="L317" s="46"/>
      <c r="N317" s="142"/>
      <c r="O317" s="143"/>
      <c r="P317" s="5">
        <f>ROW()</f>
        <v>317</v>
      </c>
      <c r="Q317" s="6"/>
      <c r="R317" s="6"/>
      <c r="S317" s="6"/>
      <c r="T317" s="6"/>
      <c r="U317" s="6"/>
      <c r="V317" s="6"/>
      <c r="W317" s="6"/>
      <c r="X317" s="6"/>
      <c r="Y317" s="6"/>
    </row>
    <row r="318" spans="1:25" ht="15" x14ac:dyDescent="0.3">
      <c r="A318" s="7"/>
      <c r="B318" s="56"/>
      <c r="C318" s="56"/>
      <c r="D318" s="56"/>
      <c r="E318" s="56"/>
      <c r="F318" s="56"/>
      <c r="G318" s="18">
        <f t="shared" ca="1" si="26"/>
        <v>1</v>
      </c>
      <c r="H318" s="56"/>
      <c r="J318" s="46"/>
      <c r="K318" s="46"/>
      <c r="L318" s="46"/>
      <c r="N318" s="142"/>
      <c r="O318" s="143"/>
      <c r="P318" s="5">
        <f>ROW()</f>
        <v>318</v>
      </c>
      <c r="Q318" s="6"/>
      <c r="R318" s="6"/>
      <c r="S318" s="6"/>
      <c r="T318" s="6"/>
      <c r="U318" s="6"/>
      <c r="V318" s="6"/>
      <c r="W318" s="6"/>
      <c r="X318" s="6"/>
      <c r="Y318" s="6"/>
    </row>
    <row r="319" spans="1:25" ht="15" x14ac:dyDescent="0.3">
      <c r="A319" s="7"/>
      <c r="B319" s="56"/>
      <c r="C319" s="56"/>
      <c r="D319" s="56"/>
      <c r="E319" s="56"/>
      <c r="F319" s="56"/>
      <c r="G319" s="18">
        <f t="shared" ca="1" si="26"/>
        <v>1</v>
      </c>
      <c r="H319" s="56"/>
      <c r="J319" s="46"/>
      <c r="K319" s="46"/>
      <c r="L319" s="46"/>
      <c r="N319" s="142"/>
      <c r="O319" s="143"/>
      <c r="P319" s="5">
        <f>ROW()</f>
        <v>319</v>
      </c>
      <c r="Q319" s="6"/>
      <c r="R319" s="6"/>
      <c r="S319" s="6"/>
      <c r="T319" s="6"/>
      <c r="U319" s="6"/>
      <c r="V319" s="6"/>
      <c r="W319" s="6"/>
      <c r="X319" s="6"/>
      <c r="Y319" s="6"/>
    </row>
    <row r="320" spans="1:25" ht="15" x14ac:dyDescent="0.3">
      <c r="A320" s="7"/>
      <c r="B320" s="56"/>
      <c r="C320" s="56"/>
      <c r="D320" s="56"/>
      <c r="E320" s="56"/>
      <c r="F320" s="56"/>
      <c r="G320" s="18">
        <f t="shared" ca="1" si="26"/>
        <v>1</v>
      </c>
      <c r="H320" s="56"/>
      <c r="J320" s="46"/>
      <c r="K320" s="46"/>
      <c r="L320" s="46"/>
      <c r="N320" s="144"/>
      <c r="O320" s="145"/>
      <c r="P320" s="5">
        <f>ROW()</f>
        <v>320</v>
      </c>
      <c r="Q320" s="6"/>
      <c r="R320" s="6"/>
      <c r="S320" s="6"/>
      <c r="T320" s="6"/>
      <c r="U320" s="6"/>
      <c r="V320" s="6"/>
      <c r="W320" s="6"/>
      <c r="X320" s="6"/>
      <c r="Y320" s="6"/>
    </row>
    <row r="321" spans="1:25" x14ac:dyDescent="0.25">
      <c r="A321" s="7"/>
      <c r="B321" s="56"/>
      <c r="C321" s="56"/>
      <c r="D321" s="56"/>
      <c r="E321" s="56"/>
      <c r="F321" s="56"/>
      <c r="G321" s="18">
        <f t="shared" ca="1" si="26"/>
        <v>1</v>
      </c>
      <c r="H321" s="56"/>
      <c r="J321" s="46"/>
      <c r="K321" s="46"/>
      <c r="L321" s="46"/>
    </row>
    <row r="322" spans="1:25" x14ac:dyDescent="0.25">
      <c r="A322" s="7"/>
      <c r="B322" s="56"/>
      <c r="C322" s="56"/>
      <c r="D322" s="56"/>
      <c r="E322" s="56"/>
      <c r="F322" s="56"/>
      <c r="G322" s="16">
        <f ca="1">$E$307</f>
        <v>1</v>
      </c>
      <c r="H322" s="56"/>
      <c r="J322" s="46"/>
      <c r="K322" s="46"/>
      <c r="L322" s="46"/>
    </row>
    <row r="323" spans="1:25" x14ac:dyDescent="0.25">
      <c r="A323" s="7"/>
      <c r="B323" s="56"/>
      <c r="C323" s="56"/>
      <c r="D323" s="56"/>
      <c r="E323" s="56"/>
      <c r="F323" s="56"/>
      <c r="G323" s="16">
        <f t="shared" ref="G323:G326" ca="1" si="28">$E$307</f>
        <v>1</v>
      </c>
      <c r="H323" s="56"/>
      <c r="J323" s="46"/>
      <c r="K323" s="46"/>
      <c r="L323" s="46"/>
    </row>
    <row r="324" spans="1:25" x14ac:dyDescent="0.25">
      <c r="A324" s="7"/>
      <c r="B324" s="56"/>
      <c r="C324" s="56"/>
      <c r="D324" s="56"/>
      <c r="E324" s="56"/>
      <c r="F324" s="56"/>
      <c r="G324" s="16">
        <f t="shared" ca="1" si="28"/>
        <v>1</v>
      </c>
      <c r="H324" s="56"/>
      <c r="J324" s="46"/>
      <c r="K324" s="46"/>
      <c r="L324" s="46"/>
    </row>
    <row r="325" spans="1:25" x14ac:dyDescent="0.25">
      <c r="A325" s="9" t="s">
        <v>17</v>
      </c>
      <c r="B325" s="10" t="s">
        <v>18</v>
      </c>
      <c r="C325" s="28" t="s">
        <v>23</v>
      </c>
      <c r="D325" s="56"/>
      <c r="E325" s="56"/>
      <c r="F325" s="56"/>
      <c r="G325" s="16">
        <f t="shared" ca="1" si="28"/>
        <v>1</v>
      </c>
      <c r="H325" s="56"/>
      <c r="J325" s="46"/>
      <c r="K325" s="46"/>
      <c r="L325" s="46"/>
    </row>
    <row r="326" spans="1:25" x14ac:dyDescent="0.25">
      <c r="A326" s="11" t="b">
        <f>ISBLANK(R333)</f>
        <v>0</v>
      </c>
      <c r="B326" s="12" t="b">
        <f ca="1">C326</f>
        <v>0</v>
      </c>
      <c r="C326" s="12" t="b">
        <f ca="1">IF(P327="","",IF(P327="FALSE","",IF(P327="=FALSE","",IF(Ques11=Answer11,Answer11,""))))</f>
        <v>0</v>
      </c>
      <c r="D326" s="13">
        <f ca="1">IF(A326=B326,1,0)</f>
        <v>1</v>
      </c>
      <c r="E326" s="14">
        <f ca="1">IF(E307=0,0,D326)</f>
        <v>1</v>
      </c>
      <c r="F326" s="15" t="s">
        <v>38</v>
      </c>
      <c r="G326" s="16">
        <f t="shared" ca="1" si="28"/>
        <v>1</v>
      </c>
      <c r="H326" s="56"/>
      <c r="J326" s="46"/>
      <c r="K326" s="46"/>
      <c r="L326" s="46"/>
    </row>
    <row r="327" spans="1:25" x14ac:dyDescent="0.25">
      <c r="A327" s="7"/>
      <c r="B327" s="56"/>
      <c r="C327" s="56"/>
      <c r="D327" s="56"/>
      <c r="E327" s="56"/>
      <c r="F327" s="56"/>
      <c r="G327" s="30">
        <f ca="1">IF(OR(Ques11="",$E$307=0),0,1)</f>
        <v>1</v>
      </c>
      <c r="H327" s="56"/>
      <c r="J327" s="46"/>
      <c r="K327" s="46"/>
      <c r="L327" s="46"/>
      <c r="N327" s="130" t="str">
        <f ca="1">IF(Score11=0,"Incorrect:","Correct Answer:")</f>
        <v>Correct Answer:</v>
      </c>
      <c r="O327" s="131"/>
      <c r="P327" s="134" t="str">
        <f ca="1">IF(ISERROR(IF(Ques11="","",_xlfn.FORMULATEXT(Ques11))),"",IF(Ques11="","",_xlfn.FORMULATEXT(Ques11)))</f>
        <v>=ISBLANK(R333)</v>
      </c>
      <c r="Q327" s="135"/>
      <c r="R327" s="135"/>
      <c r="S327" s="135"/>
      <c r="T327" s="135"/>
      <c r="U327" s="135"/>
      <c r="V327" s="135"/>
      <c r="W327" s="135"/>
      <c r="X327" s="135"/>
      <c r="Y327" s="136"/>
    </row>
    <row r="328" spans="1:25" x14ac:dyDescent="0.25">
      <c r="A328" s="7"/>
      <c r="B328" s="56"/>
      <c r="C328" s="56"/>
      <c r="D328" s="56"/>
      <c r="E328" s="56"/>
      <c r="F328" s="56"/>
      <c r="G328" s="30">
        <f ca="1">IF(OR(Ques11="",$E$307=0),0,1)</f>
        <v>1</v>
      </c>
      <c r="H328" s="56"/>
      <c r="J328" s="46"/>
      <c r="K328" s="46"/>
      <c r="L328" s="46"/>
      <c r="N328" s="132"/>
      <c r="O328" s="133"/>
      <c r="P328" s="137"/>
      <c r="Q328" s="138"/>
      <c r="R328" s="138"/>
      <c r="S328" s="138"/>
      <c r="T328" s="138"/>
      <c r="U328" s="138"/>
      <c r="V328" s="138"/>
      <c r="W328" s="138"/>
      <c r="X328" s="138"/>
      <c r="Y328" s="139"/>
    </row>
    <row r="329" spans="1:25" ht="15" x14ac:dyDescent="0.3">
      <c r="A329" s="7"/>
      <c r="B329" s="56"/>
      <c r="C329" s="56"/>
      <c r="D329" s="56"/>
      <c r="E329" s="56"/>
      <c r="F329" s="56"/>
      <c r="G329" s="16">
        <f t="shared" ref="G329:G340" ca="1" si="29">$E$307</f>
        <v>1</v>
      </c>
      <c r="H329" s="56"/>
      <c r="J329" s="46"/>
      <c r="K329" s="46"/>
      <c r="L329" s="46"/>
      <c r="N329" s="140" t="s">
        <v>25</v>
      </c>
      <c r="O329" s="141"/>
      <c r="P329" s="4"/>
      <c r="Q329" s="5" t="str">
        <f>SUBSTITUTE(ADDRESS(1,COLUMN(),4),"1","")</f>
        <v>Q</v>
      </c>
      <c r="R329" s="5" t="str">
        <f t="shared" ref="R329:Y329" si="30">SUBSTITUTE(ADDRESS(1,COLUMN(),4),"1","")</f>
        <v>R</v>
      </c>
      <c r="S329" s="5" t="str">
        <f t="shared" si="30"/>
        <v>S</v>
      </c>
      <c r="T329" s="5" t="str">
        <f t="shared" si="30"/>
        <v>T</v>
      </c>
      <c r="U329" s="5" t="str">
        <f t="shared" si="30"/>
        <v>U</v>
      </c>
      <c r="V329" s="5" t="str">
        <f t="shared" si="30"/>
        <v>V</v>
      </c>
      <c r="W329" s="5" t="str">
        <f t="shared" si="30"/>
        <v>W</v>
      </c>
      <c r="X329" s="5" t="str">
        <f t="shared" si="30"/>
        <v>X</v>
      </c>
      <c r="Y329" s="5" t="str">
        <f t="shared" si="30"/>
        <v>Y</v>
      </c>
    </row>
    <row r="330" spans="1:25" ht="15" x14ac:dyDescent="0.3">
      <c r="A330" s="7"/>
      <c r="B330" s="56"/>
      <c r="C330" s="56"/>
      <c r="D330" s="56"/>
      <c r="E330" s="56"/>
      <c r="F330" s="56"/>
      <c r="G330" s="16">
        <f t="shared" ca="1" si="29"/>
        <v>1</v>
      </c>
      <c r="H330" s="56"/>
      <c r="J330" s="46"/>
      <c r="K330" s="46"/>
      <c r="L330" s="46"/>
      <c r="N330" s="142"/>
      <c r="O330" s="143"/>
      <c r="P330" s="5">
        <f>ROW()</f>
        <v>330</v>
      </c>
      <c r="Q330" s="6"/>
      <c r="R330" s="6"/>
      <c r="S330" s="6"/>
      <c r="T330" s="6"/>
      <c r="U330" s="6"/>
      <c r="V330" s="6"/>
      <c r="W330" s="6"/>
      <c r="X330" s="6"/>
      <c r="Y330" s="6"/>
    </row>
    <row r="331" spans="1:25" ht="15" x14ac:dyDescent="0.3">
      <c r="A331" s="7"/>
      <c r="B331" s="56"/>
      <c r="C331" s="56"/>
      <c r="D331" s="56"/>
      <c r="E331" s="56"/>
      <c r="F331" s="56"/>
      <c r="G331" s="16">
        <f t="shared" ca="1" si="29"/>
        <v>1</v>
      </c>
      <c r="H331" s="56"/>
      <c r="J331" s="46"/>
      <c r="K331" s="46"/>
      <c r="L331" s="46"/>
      <c r="N331" s="142"/>
      <c r="O331" s="143"/>
      <c r="P331" s="5">
        <f>ROW()</f>
        <v>331</v>
      </c>
      <c r="Q331" s="6"/>
      <c r="R331" s="6"/>
      <c r="S331" s="6"/>
      <c r="T331" s="6"/>
      <c r="U331" s="6"/>
      <c r="V331" s="6"/>
      <c r="W331" s="6"/>
      <c r="X331" s="6"/>
      <c r="Y331" s="6"/>
    </row>
    <row r="332" spans="1:25" ht="15" x14ac:dyDescent="0.3">
      <c r="A332" s="7"/>
      <c r="B332" s="56"/>
      <c r="C332" s="56"/>
      <c r="D332" s="56"/>
      <c r="E332" s="56"/>
      <c r="F332" s="56"/>
      <c r="G332" s="16">
        <f t="shared" ca="1" si="29"/>
        <v>1</v>
      </c>
      <c r="H332" s="56"/>
      <c r="J332" s="46"/>
      <c r="K332" s="46"/>
      <c r="L332" s="46"/>
      <c r="N332" s="142"/>
      <c r="O332" s="143"/>
      <c r="P332" s="5">
        <f>ROW()</f>
        <v>332</v>
      </c>
      <c r="Q332" s="6"/>
      <c r="R332" s="6" t="s">
        <v>48</v>
      </c>
      <c r="S332" s="6"/>
      <c r="T332" s="6"/>
      <c r="U332" s="6"/>
      <c r="V332" s="6"/>
      <c r="W332" s="6"/>
      <c r="X332" s="6"/>
      <c r="Y332" s="6"/>
    </row>
    <row r="333" spans="1:25" ht="15" x14ac:dyDescent="0.3">
      <c r="A333" s="7"/>
      <c r="B333" s="56"/>
      <c r="C333" s="56"/>
      <c r="D333" s="56"/>
      <c r="E333" s="56"/>
      <c r="F333" s="56"/>
      <c r="G333" s="16">
        <f t="shared" ca="1" si="29"/>
        <v>1</v>
      </c>
      <c r="H333" s="56"/>
      <c r="J333" s="46"/>
      <c r="K333" s="46"/>
      <c r="L333" s="46"/>
      <c r="N333" s="142"/>
      <c r="O333" s="143"/>
      <c r="P333" s="5">
        <f>ROW()</f>
        <v>333</v>
      </c>
      <c r="Q333" s="6"/>
      <c r="R333" s="6">
        <v>3</v>
      </c>
      <c r="S333" s="36" t="b">
        <f>ISBLANK(R333)</f>
        <v>0</v>
      </c>
      <c r="T333" s="6"/>
      <c r="U333" s="6"/>
      <c r="V333" s="6"/>
      <c r="W333" s="6"/>
      <c r="X333" s="6"/>
      <c r="Y333" s="6"/>
    </row>
    <row r="334" spans="1:25" ht="15" x14ac:dyDescent="0.3">
      <c r="A334" s="7"/>
      <c r="B334" s="56"/>
      <c r="C334" s="56"/>
      <c r="D334" s="56"/>
      <c r="E334" s="56"/>
      <c r="F334" s="56"/>
      <c r="G334" s="16">
        <f t="shared" ca="1" si="29"/>
        <v>1</v>
      </c>
      <c r="H334" s="56"/>
      <c r="J334" s="46"/>
      <c r="K334" s="46"/>
      <c r="L334" s="46"/>
      <c r="N334" s="142"/>
      <c r="O334" s="143"/>
      <c r="P334" s="5">
        <f>ROW()</f>
        <v>334</v>
      </c>
      <c r="Q334" s="6"/>
      <c r="R334" s="6"/>
      <c r="S334" s="6"/>
      <c r="T334" s="6"/>
      <c r="U334" s="6"/>
      <c r="V334" s="6"/>
      <c r="W334" s="6"/>
      <c r="X334" s="6"/>
      <c r="Y334" s="6"/>
    </row>
    <row r="335" spans="1:25" ht="15" x14ac:dyDescent="0.3">
      <c r="A335" s="7"/>
      <c r="B335" s="56"/>
      <c r="C335" s="56"/>
      <c r="D335" s="56"/>
      <c r="E335" s="56"/>
      <c r="F335" s="56"/>
      <c r="G335" s="16">
        <f t="shared" ca="1" si="29"/>
        <v>1</v>
      </c>
      <c r="H335" s="56"/>
      <c r="J335" s="46"/>
      <c r="K335" s="46"/>
      <c r="L335" s="46"/>
      <c r="N335" s="142"/>
      <c r="O335" s="143"/>
      <c r="P335" s="5">
        <f>ROW()</f>
        <v>335</v>
      </c>
      <c r="Q335" s="6"/>
      <c r="R335" s="6"/>
      <c r="S335" s="6"/>
      <c r="T335" s="6"/>
      <c r="U335" s="6"/>
      <c r="V335" s="6"/>
      <c r="W335" s="6"/>
      <c r="X335" s="6"/>
      <c r="Y335" s="6"/>
    </row>
    <row r="336" spans="1:25" ht="15" x14ac:dyDescent="0.3">
      <c r="A336" s="7"/>
      <c r="B336" s="56"/>
      <c r="C336" s="56"/>
      <c r="D336" s="56"/>
      <c r="E336" s="56"/>
      <c r="F336" s="56"/>
      <c r="G336" s="16">
        <f t="shared" ca="1" si="29"/>
        <v>1</v>
      </c>
      <c r="H336" s="56"/>
      <c r="J336" s="46"/>
      <c r="K336" s="46"/>
      <c r="L336" s="46"/>
      <c r="N336" s="142"/>
      <c r="O336" s="143"/>
      <c r="P336" s="5">
        <f>ROW()</f>
        <v>336</v>
      </c>
      <c r="Q336" s="6"/>
      <c r="R336" s="6"/>
      <c r="S336" s="6"/>
      <c r="T336" s="6"/>
      <c r="U336" s="6"/>
      <c r="V336" s="6"/>
      <c r="W336" s="6"/>
      <c r="X336" s="6"/>
      <c r="Y336" s="6"/>
    </row>
    <row r="337" spans="1:25" ht="15" x14ac:dyDescent="0.3">
      <c r="A337" s="7"/>
      <c r="B337" s="56"/>
      <c r="C337" s="56"/>
      <c r="D337" s="56"/>
      <c r="E337" s="56"/>
      <c r="F337" s="56"/>
      <c r="G337" s="16">
        <f t="shared" ca="1" si="29"/>
        <v>1</v>
      </c>
      <c r="H337" s="56"/>
      <c r="J337" s="46"/>
      <c r="K337" s="46"/>
      <c r="L337" s="46"/>
      <c r="N337" s="142"/>
      <c r="O337" s="143"/>
      <c r="P337" s="5">
        <f>ROW()</f>
        <v>337</v>
      </c>
      <c r="Q337" s="6"/>
      <c r="R337" s="6"/>
      <c r="S337" s="6"/>
      <c r="T337" s="6"/>
      <c r="U337" s="6"/>
      <c r="V337" s="6"/>
      <c r="W337" s="6"/>
      <c r="X337" s="6"/>
      <c r="Y337" s="6"/>
    </row>
    <row r="338" spans="1:25" ht="15" x14ac:dyDescent="0.3">
      <c r="A338" s="7"/>
      <c r="B338" s="56"/>
      <c r="C338" s="56"/>
      <c r="D338" s="56"/>
      <c r="E338" s="56"/>
      <c r="F338" s="56"/>
      <c r="G338" s="16">
        <f t="shared" ca="1" si="29"/>
        <v>1</v>
      </c>
      <c r="H338" s="56"/>
      <c r="J338" s="46"/>
      <c r="K338" s="46"/>
      <c r="L338" s="46"/>
      <c r="N338" s="142"/>
      <c r="O338" s="143"/>
      <c r="P338" s="5">
        <f>ROW()</f>
        <v>338</v>
      </c>
      <c r="Q338" s="6"/>
      <c r="R338" s="6"/>
      <c r="S338" s="6"/>
      <c r="T338" s="6"/>
      <c r="U338" s="6"/>
      <c r="V338" s="6"/>
      <c r="W338" s="6"/>
      <c r="X338" s="6"/>
      <c r="Y338" s="6"/>
    </row>
    <row r="339" spans="1:25" ht="15" x14ac:dyDescent="0.3">
      <c r="A339" s="7"/>
      <c r="B339" s="56"/>
      <c r="C339" s="56"/>
      <c r="D339" s="56"/>
      <c r="E339" s="56"/>
      <c r="F339" s="56"/>
      <c r="G339" s="16">
        <f t="shared" ca="1" si="29"/>
        <v>1</v>
      </c>
      <c r="H339" s="56"/>
      <c r="J339" s="46"/>
      <c r="K339" s="46"/>
      <c r="L339" s="46"/>
      <c r="N339" s="144"/>
      <c r="O339" s="145"/>
      <c r="P339" s="5">
        <f>ROW()</f>
        <v>339</v>
      </c>
      <c r="Q339" s="6"/>
      <c r="R339" s="6"/>
      <c r="S339" s="6"/>
      <c r="T339" s="6"/>
      <c r="U339" s="6"/>
      <c r="V339" s="6"/>
      <c r="W339" s="6"/>
      <c r="X339" s="6"/>
      <c r="Y339" s="6"/>
    </row>
    <row r="340" spans="1:25" x14ac:dyDescent="0.25">
      <c r="A340" s="7"/>
      <c r="B340" s="56"/>
      <c r="C340" s="56"/>
      <c r="D340" s="56"/>
      <c r="E340" s="56"/>
      <c r="F340" s="56"/>
      <c r="G340" s="16">
        <f t="shared" ca="1" si="29"/>
        <v>1</v>
      </c>
      <c r="H340" s="56"/>
      <c r="J340" s="46"/>
      <c r="K340" s="46"/>
      <c r="L340" s="46"/>
    </row>
    <row r="341" spans="1:25" x14ac:dyDescent="0.25">
      <c r="A341" s="7"/>
      <c r="B341" s="56"/>
      <c r="C341" s="56"/>
      <c r="D341" s="56"/>
      <c r="E341" s="56"/>
      <c r="F341" s="56"/>
      <c r="G341" s="18">
        <f ca="1">$E$326</f>
        <v>1</v>
      </c>
      <c r="H341" s="56"/>
      <c r="J341" s="46"/>
      <c r="K341" s="46"/>
      <c r="L341" s="46"/>
    </row>
    <row r="342" spans="1:25" x14ac:dyDescent="0.25">
      <c r="A342" s="7"/>
      <c r="B342" s="56"/>
      <c r="C342" s="56"/>
      <c r="D342" s="56"/>
      <c r="E342" s="56"/>
      <c r="F342" s="56"/>
      <c r="G342" s="18">
        <f t="shared" ref="G342:G368" ca="1" si="31">$E$326</f>
        <v>1</v>
      </c>
      <c r="H342" s="56"/>
      <c r="J342" s="46"/>
      <c r="K342" s="46"/>
      <c r="L342" s="46"/>
    </row>
    <row r="343" spans="1:25" x14ac:dyDescent="0.25">
      <c r="A343" s="7"/>
      <c r="B343" s="56"/>
      <c r="C343" s="56"/>
      <c r="D343" s="56"/>
      <c r="E343" s="56"/>
      <c r="F343" s="56"/>
      <c r="G343" s="18">
        <f t="shared" ca="1" si="31"/>
        <v>1</v>
      </c>
      <c r="H343" s="56"/>
      <c r="J343" s="46"/>
      <c r="K343" s="46"/>
      <c r="L343" s="46"/>
    </row>
    <row r="344" spans="1:25" x14ac:dyDescent="0.25">
      <c r="A344" s="7"/>
      <c r="B344" s="56"/>
      <c r="C344" s="56"/>
      <c r="D344" s="56"/>
      <c r="E344" s="56"/>
      <c r="F344" s="56"/>
      <c r="G344" s="18">
        <f t="shared" ca="1" si="31"/>
        <v>1</v>
      </c>
      <c r="H344" s="56"/>
      <c r="J344" s="46"/>
      <c r="K344" s="46"/>
      <c r="L344" s="46"/>
    </row>
    <row r="345" spans="1:25" x14ac:dyDescent="0.25">
      <c r="A345" s="7"/>
      <c r="B345" s="56"/>
      <c r="C345" s="56"/>
      <c r="D345" s="56"/>
      <c r="E345" s="56"/>
      <c r="F345" s="56"/>
      <c r="G345" s="18">
        <f t="shared" ca="1" si="31"/>
        <v>1</v>
      </c>
      <c r="H345" s="56"/>
      <c r="J345" s="46"/>
      <c r="K345" s="46"/>
      <c r="L345" s="46"/>
    </row>
    <row r="346" spans="1:25" x14ac:dyDescent="0.25">
      <c r="A346" s="7"/>
      <c r="B346" s="56"/>
      <c r="C346" s="56"/>
      <c r="D346" s="56"/>
      <c r="E346" s="56"/>
      <c r="F346" s="56"/>
      <c r="G346" s="18">
        <f t="shared" ca="1" si="31"/>
        <v>1</v>
      </c>
      <c r="H346" s="56"/>
      <c r="J346" s="46"/>
      <c r="K346" s="46"/>
      <c r="L346" s="46"/>
    </row>
    <row r="347" spans="1:25" x14ac:dyDescent="0.25">
      <c r="A347" s="7"/>
      <c r="B347" s="56"/>
      <c r="C347" s="56"/>
      <c r="D347" s="56"/>
      <c r="E347" s="56"/>
      <c r="F347" s="56"/>
      <c r="G347" s="18">
        <f t="shared" ca="1" si="31"/>
        <v>1</v>
      </c>
      <c r="H347" s="56"/>
      <c r="J347" s="46"/>
      <c r="K347" s="46"/>
      <c r="L347" s="46"/>
    </row>
    <row r="348" spans="1:25" x14ac:dyDescent="0.25">
      <c r="A348" s="7"/>
      <c r="B348" s="56"/>
      <c r="C348" s="56"/>
      <c r="D348" s="56"/>
      <c r="E348" s="56"/>
      <c r="F348" s="56"/>
      <c r="G348" s="18">
        <f t="shared" ca="1" si="31"/>
        <v>1</v>
      </c>
      <c r="H348" s="56"/>
      <c r="J348" s="46"/>
      <c r="K348" s="46"/>
      <c r="L348" s="46"/>
    </row>
    <row r="349" spans="1:25" x14ac:dyDescent="0.25">
      <c r="A349" s="7"/>
      <c r="B349" s="56"/>
      <c r="C349" s="56"/>
      <c r="D349" s="56"/>
      <c r="E349" s="56"/>
      <c r="F349" s="56"/>
      <c r="G349" s="18">
        <f t="shared" ca="1" si="31"/>
        <v>1</v>
      </c>
      <c r="H349" s="56"/>
      <c r="J349" s="46"/>
      <c r="K349" s="46"/>
      <c r="L349" s="46"/>
    </row>
    <row r="350" spans="1:25" x14ac:dyDescent="0.25">
      <c r="A350" s="7"/>
      <c r="B350" s="56"/>
      <c r="C350" s="56"/>
      <c r="D350" s="56"/>
      <c r="E350" s="56"/>
      <c r="F350" s="56"/>
      <c r="G350" s="18">
        <f t="shared" ca="1" si="31"/>
        <v>1</v>
      </c>
      <c r="H350" s="56"/>
      <c r="J350" s="46"/>
      <c r="K350" s="46"/>
      <c r="L350" s="46"/>
    </row>
    <row r="351" spans="1:25" x14ac:dyDescent="0.25">
      <c r="A351" s="7"/>
      <c r="B351" s="56"/>
      <c r="C351" s="56"/>
      <c r="D351" s="56"/>
      <c r="E351" s="56"/>
      <c r="F351" s="56"/>
      <c r="G351" s="18">
        <f t="shared" ca="1" si="31"/>
        <v>1</v>
      </c>
      <c r="H351" s="56"/>
      <c r="J351" s="46"/>
      <c r="K351" s="46"/>
      <c r="L351" s="46"/>
    </row>
    <row r="352" spans="1:25" x14ac:dyDescent="0.25">
      <c r="A352" s="7"/>
      <c r="B352" s="56"/>
      <c r="C352" s="56"/>
      <c r="D352" s="56"/>
      <c r="E352" s="56"/>
      <c r="F352" s="56"/>
      <c r="G352" s="18">
        <f t="shared" ca="1" si="31"/>
        <v>1</v>
      </c>
      <c r="H352" s="56"/>
      <c r="J352" s="46"/>
      <c r="K352" s="46"/>
      <c r="L352" s="46"/>
    </row>
    <row r="353" spans="1:12" x14ac:dyDescent="0.25">
      <c r="A353" s="7"/>
      <c r="B353" s="56"/>
      <c r="C353" s="56"/>
      <c r="D353" s="56"/>
      <c r="E353" s="56"/>
      <c r="F353" s="56"/>
      <c r="G353" s="18">
        <f t="shared" ca="1" si="31"/>
        <v>1</v>
      </c>
      <c r="H353" s="56"/>
      <c r="J353" s="46"/>
      <c r="K353" s="46"/>
      <c r="L353" s="46"/>
    </row>
    <row r="354" spans="1:12" x14ac:dyDescent="0.25">
      <c r="A354" s="7"/>
      <c r="B354" s="56"/>
      <c r="C354" s="56"/>
      <c r="D354" s="56"/>
      <c r="E354" s="56"/>
      <c r="F354" s="56"/>
      <c r="G354" s="18">
        <f t="shared" ca="1" si="31"/>
        <v>1</v>
      </c>
      <c r="H354" s="56"/>
      <c r="J354" s="46"/>
      <c r="K354" s="46"/>
      <c r="L354" s="46"/>
    </row>
    <row r="355" spans="1:12" x14ac:dyDescent="0.25">
      <c r="A355" s="7"/>
      <c r="B355" s="56"/>
      <c r="C355" s="56"/>
      <c r="D355" s="56"/>
      <c r="E355" s="56"/>
      <c r="F355" s="56"/>
      <c r="G355" s="18">
        <f t="shared" ca="1" si="31"/>
        <v>1</v>
      </c>
      <c r="H355" s="56"/>
      <c r="J355" s="46"/>
      <c r="K355" s="46"/>
      <c r="L355" s="46"/>
    </row>
    <row r="356" spans="1:12" x14ac:dyDescent="0.25">
      <c r="A356" s="7"/>
      <c r="B356" s="56"/>
      <c r="C356" s="56"/>
      <c r="D356" s="56"/>
      <c r="E356" s="56"/>
      <c r="F356" s="56"/>
      <c r="G356" s="18">
        <f t="shared" ca="1" si="31"/>
        <v>1</v>
      </c>
      <c r="H356" s="56"/>
      <c r="J356" s="46"/>
      <c r="K356" s="46"/>
      <c r="L356" s="46"/>
    </row>
    <row r="357" spans="1:12" x14ac:dyDescent="0.25">
      <c r="A357" s="7"/>
      <c r="B357" s="56"/>
      <c r="C357" s="56"/>
      <c r="D357" s="56"/>
      <c r="E357" s="56"/>
      <c r="F357" s="56"/>
      <c r="G357" s="18">
        <f t="shared" ca="1" si="31"/>
        <v>1</v>
      </c>
      <c r="H357" s="56"/>
      <c r="J357" s="46"/>
      <c r="K357" s="46"/>
      <c r="L357" s="46"/>
    </row>
    <row r="358" spans="1:12" x14ac:dyDescent="0.25">
      <c r="A358" s="7"/>
      <c r="B358" s="56"/>
      <c r="C358" s="56"/>
      <c r="D358" s="56"/>
      <c r="E358" s="56"/>
      <c r="F358" s="56"/>
      <c r="G358" s="18">
        <f t="shared" ca="1" si="31"/>
        <v>1</v>
      </c>
      <c r="H358" s="56"/>
      <c r="J358" s="46"/>
      <c r="K358" s="46"/>
      <c r="L358" s="46"/>
    </row>
    <row r="359" spans="1:12" x14ac:dyDescent="0.25">
      <c r="A359" s="7"/>
      <c r="B359" s="56"/>
      <c r="C359" s="56"/>
      <c r="D359" s="56"/>
      <c r="E359" s="56"/>
      <c r="F359" s="56"/>
      <c r="G359" s="18">
        <f t="shared" ca="1" si="31"/>
        <v>1</v>
      </c>
      <c r="H359" s="56"/>
      <c r="J359" s="46"/>
      <c r="K359" s="46"/>
      <c r="L359" s="46"/>
    </row>
    <row r="360" spans="1:12" x14ac:dyDescent="0.25">
      <c r="A360" s="7"/>
      <c r="B360" s="56"/>
      <c r="C360" s="56"/>
      <c r="D360" s="56"/>
      <c r="E360" s="56"/>
      <c r="F360" s="56"/>
      <c r="G360" s="18">
        <f t="shared" ca="1" si="31"/>
        <v>1</v>
      </c>
      <c r="H360" s="56"/>
      <c r="J360" s="46"/>
      <c r="K360" s="46"/>
      <c r="L360" s="46"/>
    </row>
    <row r="361" spans="1:12" x14ac:dyDescent="0.25">
      <c r="A361" s="7"/>
      <c r="B361" s="56"/>
      <c r="C361" s="56"/>
      <c r="D361" s="56"/>
      <c r="E361" s="56"/>
      <c r="F361" s="56"/>
      <c r="G361" s="18">
        <f t="shared" ca="1" si="31"/>
        <v>1</v>
      </c>
      <c r="H361" s="56"/>
      <c r="J361" s="46"/>
      <c r="K361" s="46"/>
      <c r="L361" s="46"/>
    </row>
    <row r="362" spans="1:12" x14ac:dyDescent="0.25">
      <c r="A362" s="7"/>
      <c r="B362" s="56"/>
      <c r="C362" s="56"/>
      <c r="D362" s="56"/>
      <c r="E362" s="56"/>
      <c r="F362" s="56"/>
      <c r="G362" s="18">
        <f t="shared" ca="1" si="31"/>
        <v>1</v>
      </c>
      <c r="H362" s="56"/>
      <c r="J362" s="46"/>
      <c r="K362" s="46"/>
      <c r="L362" s="46"/>
    </row>
    <row r="363" spans="1:12" x14ac:dyDescent="0.25">
      <c r="A363" s="7"/>
      <c r="B363" s="56"/>
      <c r="C363" s="56"/>
      <c r="D363" s="56"/>
      <c r="E363" s="56"/>
      <c r="F363" s="56"/>
      <c r="G363" s="18">
        <f t="shared" ca="1" si="31"/>
        <v>1</v>
      </c>
      <c r="H363" s="56"/>
      <c r="J363" s="46"/>
      <c r="K363" s="46"/>
      <c r="L363" s="46"/>
    </row>
    <row r="364" spans="1:12" x14ac:dyDescent="0.25">
      <c r="A364" s="7"/>
      <c r="B364" s="56"/>
      <c r="C364" s="56"/>
      <c r="D364" s="56"/>
      <c r="E364" s="56"/>
      <c r="F364" s="56"/>
      <c r="G364" s="18">
        <f t="shared" ca="1" si="31"/>
        <v>1</v>
      </c>
      <c r="H364" s="56"/>
      <c r="J364" s="46"/>
      <c r="K364" s="46"/>
      <c r="L364" s="46"/>
    </row>
    <row r="365" spans="1:12" x14ac:dyDescent="0.25">
      <c r="A365" s="7"/>
      <c r="B365" s="56"/>
      <c r="C365" s="56"/>
      <c r="D365" s="56"/>
      <c r="E365" s="56"/>
      <c r="F365" s="56"/>
      <c r="G365" s="18">
        <f t="shared" ca="1" si="31"/>
        <v>1</v>
      </c>
      <c r="H365" s="56"/>
      <c r="J365" s="46"/>
      <c r="K365" s="46"/>
      <c r="L365" s="46"/>
    </row>
    <row r="366" spans="1:12" x14ac:dyDescent="0.25">
      <c r="A366" s="7"/>
      <c r="B366" s="56"/>
      <c r="C366" s="56"/>
      <c r="D366" s="56"/>
      <c r="E366" s="56"/>
      <c r="F366" s="56"/>
      <c r="G366" s="18">
        <f t="shared" ca="1" si="31"/>
        <v>1</v>
      </c>
      <c r="H366" s="56"/>
      <c r="J366" s="46"/>
      <c r="K366" s="46"/>
      <c r="L366" s="46"/>
    </row>
    <row r="367" spans="1:12" x14ac:dyDescent="0.25">
      <c r="A367" s="9" t="s">
        <v>17</v>
      </c>
      <c r="B367" s="10" t="s">
        <v>18</v>
      </c>
      <c r="C367" s="28" t="s">
        <v>23</v>
      </c>
      <c r="D367" s="56"/>
      <c r="E367" s="56"/>
      <c r="F367" s="56"/>
      <c r="G367" s="18">
        <f t="shared" ca="1" si="31"/>
        <v>1</v>
      </c>
      <c r="H367" s="56"/>
      <c r="J367" s="46"/>
      <c r="K367" s="46"/>
      <c r="L367" s="46"/>
    </row>
    <row r="368" spans="1:12" x14ac:dyDescent="0.25">
      <c r="A368" s="11">
        <f>IFERROR(R375/S375,0)</f>
        <v>0</v>
      </c>
      <c r="B368" s="12">
        <f ca="1">C368</f>
        <v>0</v>
      </c>
      <c r="C368" s="12">
        <f ca="1">IF(P369="","",IF(P369=0%,"",IF(P369="=0%","",IF(Ques12=Answer12,Answer12,""))))</f>
        <v>0</v>
      </c>
      <c r="D368" s="13">
        <f ca="1">IF(A368=B368,1,0)</f>
        <v>1</v>
      </c>
      <c r="E368" s="14">
        <f ca="1">IF(E326=0,0,D368)</f>
        <v>1</v>
      </c>
      <c r="F368" s="15" t="s">
        <v>39</v>
      </c>
      <c r="G368" s="18">
        <f t="shared" ca="1" si="31"/>
        <v>1</v>
      </c>
      <c r="H368" s="56"/>
      <c r="J368" s="46"/>
      <c r="K368" s="46"/>
      <c r="L368" s="46"/>
    </row>
    <row r="369" spans="1:25" x14ac:dyDescent="0.25">
      <c r="A369" s="7"/>
      <c r="B369" s="56"/>
      <c r="C369" s="56"/>
      <c r="D369" s="56"/>
      <c r="E369" s="56"/>
      <c r="F369" s="56"/>
      <c r="G369" s="30">
        <f ca="1">IF(OR(Ques12="",$E$326=0),0,1)</f>
        <v>1</v>
      </c>
      <c r="H369" s="56"/>
      <c r="J369" s="46"/>
      <c r="K369" s="46"/>
      <c r="L369" s="46"/>
      <c r="N369" s="130" t="str">
        <f ca="1">IF(Score12=0,"Incorrect:","Correct Answer:")</f>
        <v>Correct Answer:</v>
      </c>
      <c r="O369" s="131"/>
      <c r="P369" s="134" t="str">
        <f ca="1">IF(ISERROR(IF(Ques12="","",_xlfn.FORMULATEXT(Ques12))),"",IF(Ques12="","",_xlfn.FORMULATEXT(Ques12)))</f>
        <v>=IFERROR(S375/R375,0)</v>
      </c>
      <c r="Q369" s="135"/>
      <c r="R369" s="135"/>
      <c r="S369" s="135"/>
      <c r="T369" s="135"/>
      <c r="U369" s="135"/>
      <c r="V369" s="135"/>
      <c r="W369" s="135"/>
      <c r="X369" s="135"/>
      <c r="Y369" s="136"/>
    </row>
    <row r="370" spans="1:25" x14ac:dyDescent="0.25">
      <c r="A370" s="7"/>
      <c r="B370" s="56"/>
      <c r="C370" s="56"/>
      <c r="D370" s="56"/>
      <c r="E370" s="56"/>
      <c r="F370" s="56"/>
      <c r="G370" s="30">
        <f ca="1">IF(OR(Ques12="",$E$326=0),0,1)</f>
        <v>1</v>
      </c>
      <c r="H370" s="56"/>
      <c r="J370" s="46"/>
      <c r="K370" s="46"/>
      <c r="L370" s="46"/>
      <c r="N370" s="132"/>
      <c r="O370" s="133"/>
      <c r="P370" s="137"/>
      <c r="Q370" s="138"/>
      <c r="R370" s="138"/>
      <c r="S370" s="138"/>
      <c r="T370" s="138"/>
      <c r="U370" s="138"/>
      <c r="V370" s="138"/>
      <c r="W370" s="138"/>
      <c r="X370" s="138"/>
      <c r="Y370" s="139"/>
    </row>
    <row r="371" spans="1:25" ht="15" x14ac:dyDescent="0.3">
      <c r="A371" s="7"/>
      <c r="B371" s="56"/>
      <c r="C371" s="56"/>
      <c r="D371" s="56"/>
      <c r="E371" s="56"/>
      <c r="F371" s="56"/>
      <c r="G371" s="18">
        <f t="shared" ref="G371:G382" ca="1" si="32">$E$326</f>
        <v>1</v>
      </c>
      <c r="H371" s="56"/>
      <c r="J371" s="46"/>
      <c r="K371" s="46"/>
      <c r="L371" s="46"/>
      <c r="N371" s="140" t="s">
        <v>25</v>
      </c>
      <c r="O371" s="141"/>
      <c r="P371" s="4"/>
      <c r="Q371" s="5" t="str">
        <f>SUBSTITUTE(ADDRESS(1,COLUMN(),4),"1","")</f>
        <v>Q</v>
      </c>
      <c r="R371" s="5" t="str">
        <f t="shared" ref="R371:Y371" si="33">SUBSTITUTE(ADDRESS(1,COLUMN(),4),"1","")</f>
        <v>R</v>
      </c>
      <c r="S371" s="5" t="str">
        <f t="shared" si="33"/>
        <v>S</v>
      </c>
      <c r="T371" s="5" t="str">
        <f t="shared" si="33"/>
        <v>T</v>
      </c>
      <c r="U371" s="5" t="str">
        <f t="shared" si="33"/>
        <v>U</v>
      </c>
      <c r="V371" s="5" t="str">
        <f t="shared" si="33"/>
        <v>V</v>
      </c>
      <c r="W371" s="5" t="str">
        <f t="shared" si="33"/>
        <v>W</v>
      </c>
      <c r="X371" s="5" t="str">
        <f t="shared" si="33"/>
        <v>X</v>
      </c>
      <c r="Y371" s="5" t="str">
        <f t="shared" si="33"/>
        <v>Y</v>
      </c>
    </row>
    <row r="372" spans="1:25" ht="15" x14ac:dyDescent="0.3">
      <c r="A372" s="7"/>
      <c r="B372" s="56"/>
      <c r="C372" s="56"/>
      <c r="D372" s="56"/>
      <c r="E372" s="56"/>
      <c r="F372" s="56"/>
      <c r="G372" s="18">
        <f t="shared" ca="1" si="32"/>
        <v>1</v>
      </c>
      <c r="H372" s="56"/>
      <c r="J372" s="46"/>
      <c r="K372" s="46"/>
      <c r="L372" s="46"/>
      <c r="N372" s="142"/>
      <c r="O372" s="143"/>
      <c r="P372" s="5">
        <f>ROW()</f>
        <v>372</v>
      </c>
      <c r="Q372" s="6"/>
      <c r="R372" s="6"/>
      <c r="S372" s="6"/>
      <c r="T372" s="6"/>
      <c r="U372" s="6"/>
      <c r="V372" s="6"/>
      <c r="W372" s="6"/>
      <c r="X372" s="6"/>
      <c r="Y372" s="6"/>
    </row>
    <row r="373" spans="1:25" ht="40.5" x14ac:dyDescent="0.3">
      <c r="A373" s="7"/>
      <c r="B373" s="56"/>
      <c r="C373" s="56"/>
      <c r="D373" s="56"/>
      <c r="E373" s="56"/>
      <c r="F373" s="56"/>
      <c r="G373" s="18">
        <f t="shared" ca="1" si="32"/>
        <v>1</v>
      </c>
      <c r="H373" s="56"/>
      <c r="J373" s="46"/>
      <c r="K373" s="46"/>
      <c r="L373" s="46"/>
      <c r="N373" s="142"/>
      <c r="O373" s="143"/>
      <c r="P373" s="5">
        <f>ROW()</f>
        <v>373</v>
      </c>
      <c r="Q373" s="6"/>
      <c r="R373" s="47" t="s">
        <v>49</v>
      </c>
      <c r="S373" s="47" t="s">
        <v>50</v>
      </c>
      <c r="T373" s="47" t="s">
        <v>51</v>
      </c>
      <c r="U373" s="6"/>
      <c r="V373" s="6"/>
      <c r="W373" s="6"/>
      <c r="X373" s="6"/>
      <c r="Y373" s="6"/>
    </row>
    <row r="374" spans="1:25" ht="15" x14ac:dyDescent="0.3">
      <c r="A374" s="7"/>
      <c r="B374" s="56"/>
      <c r="C374" s="56"/>
      <c r="D374" s="56"/>
      <c r="E374" s="56"/>
      <c r="F374" s="56"/>
      <c r="G374" s="18">
        <f t="shared" ca="1" si="32"/>
        <v>1</v>
      </c>
      <c r="H374" s="56"/>
      <c r="J374" s="46"/>
      <c r="K374" s="46"/>
      <c r="L374" s="46"/>
      <c r="N374" s="142"/>
      <c r="O374" s="143"/>
      <c r="P374" s="5">
        <f>ROW()</f>
        <v>374</v>
      </c>
      <c r="Q374" s="6"/>
      <c r="R374" s="6">
        <v>273</v>
      </c>
      <c r="S374" s="6">
        <v>410</v>
      </c>
      <c r="T374" s="22">
        <f>R374/S374</f>
        <v>0.6658536585365854</v>
      </c>
      <c r="U374" s="6"/>
      <c r="V374" s="6"/>
      <c r="W374" s="6"/>
      <c r="X374" s="6"/>
      <c r="Y374" s="6"/>
    </row>
    <row r="375" spans="1:25" ht="15" x14ac:dyDescent="0.3">
      <c r="A375" s="7"/>
      <c r="B375" s="56"/>
      <c r="C375" s="56"/>
      <c r="D375" s="56"/>
      <c r="E375" s="56"/>
      <c r="F375" s="56"/>
      <c r="G375" s="18">
        <f t="shared" ca="1" si="32"/>
        <v>1</v>
      </c>
      <c r="H375" s="56"/>
      <c r="J375" s="46"/>
      <c r="K375" s="46"/>
      <c r="L375" s="46"/>
      <c r="N375" s="142"/>
      <c r="O375" s="143"/>
      <c r="P375" s="5">
        <f>ROW()</f>
        <v>375</v>
      </c>
      <c r="Q375" s="6"/>
      <c r="R375" s="6">
        <v>0</v>
      </c>
      <c r="S375" s="6">
        <v>0</v>
      </c>
      <c r="T375" s="37">
        <f>IFERROR(S375/R375,0)</f>
        <v>0</v>
      </c>
      <c r="U375" s="6"/>
      <c r="V375" s="6"/>
      <c r="W375" s="6"/>
      <c r="X375" s="6"/>
      <c r="Y375" s="6"/>
    </row>
    <row r="376" spans="1:25" ht="15" x14ac:dyDescent="0.3">
      <c r="A376" s="7"/>
      <c r="B376" s="56"/>
      <c r="C376" s="56"/>
      <c r="D376" s="56"/>
      <c r="E376" s="56"/>
      <c r="F376" s="56"/>
      <c r="G376" s="18">
        <f t="shared" ca="1" si="32"/>
        <v>1</v>
      </c>
      <c r="H376" s="56"/>
      <c r="J376" s="46"/>
      <c r="K376" s="46"/>
      <c r="L376" s="46"/>
      <c r="N376" s="142"/>
      <c r="O376" s="143"/>
      <c r="P376" s="5">
        <f>ROW()</f>
        <v>376</v>
      </c>
      <c r="Q376" s="6"/>
      <c r="R376" s="6"/>
      <c r="S376" s="6"/>
      <c r="T376" s="6"/>
      <c r="U376" s="6"/>
      <c r="V376" s="6"/>
      <c r="W376" s="6"/>
      <c r="X376" s="6"/>
      <c r="Y376" s="6"/>
    </row>
    <row r="377" spans="1:25" ht="15" x14ac:dyDescent="0.3">
      <c r="A377" s="7"/>
      <c r="B377" s="56"/>
      <c r="C377" s="56"/>
      <c r="D377" s="56"/>
      <c r="E377" s="56"/>
      <c r="F377" s="56"/>
      <c r="G377" s="18">
        <f t="shared" ca="1" si="32"/>
        <v>1</v>
      </c>
      <c r="H377" s="56"/>
      <c r="J377" s="46"/>
      <c r="K377" s="46"/>
      <c r="L377" s="46"/>
      <c r="N377" s="142"/>
      <c r="O377" s="143"/>
      <c r="P377" s="5">
        <f>ROW()</f>
        <v>377</v>
      </c>
      <c r="Q377" s="6"/>
      <c r="R377" s="6"/>
      <c r="S377" s="6"/>
      <c r="T377" s="6"/>
      <c r="U377" s="6"/>
      <c r="V377" s="6"/>
      <c r="W377" s="6"/>
      <c r="X377" s="6"/>
      <c r="Y377" s="6"/>
    </row>
    <row r="378" spans="1:25" ht="15" x14ac:dyDescent="0.3">
      <c r="A378" s="7"/>
      <c r="B378" s="56"/>
      <c r="C378" s="56"/>
      <c r="D378" s="56"/>
      <c r="E378" s="56"/>
      <c r="F378" s="56"/>
      <c r="G378" s="18">
        <f t="shared" ca="1" si="32"/>
        <v>1</v>
      </c>
      <c r="H378" s="56"/>
      <c r="J378" s="46"/>
      <c r="K378" s="46"/>
      <c r="L378" s="46"/>
      <c r="N378" s="142"/>
      <c r="O378" s="143"/>
      <c r="P378" s="5">
        <f>ROW()</f>
        <v>378</v>
      </c>
      <c r="Q378" s="6"/>
      <c r="R378" s="6"/>
      <c r="S378" s="6"/>
      <c r="T378" s="6"/>
      <c r="U378" s="6"/>
      <c r="V378" s="6"/>
      <c r="W378" s="6"/>
      <c r="X378" s="6"/>
      <c r="Y378" s="6"/>
    </row>
    <row r="379" spans="1:25" ht="15" x14ac:dyDescent="0.3">
      <c r="A379" s="7"/>
      <c r="B379" s="56"/>
      <c r="C379" s="56"/>
      <c r="D379" s="56"/>
      <c r="E379" s="56"/>
      <c r="F379" s="56"/>
      <c r="G379" s="18">
        <f t="shared" ca="1" si="32"/>
        <v>1</v>
      </c>
      <c r="H379" s="56"/>
      <c r="J379" s="46"/>
      <c r="K379" s="46"/>
      <c r="L379" s="46"/>
      <c r="N379" s="142"/>
      <c r="O379" s="143"/>
      <c r="P379" s="5">
        <f>ROW()</f>
        <v>379</v>
      </c>
      <c r="Q379" s="6"/>
      <c r="R379" s="6"/>
      <c r="S379" s="6"/>
      <c r="T379" s="6"/>
      <c r="U379" s="6"/>
      <c r="V379" s="6"/>
      <c r="W379" s="6"/>
      <c r="X379" s="6"/>
      <c r="Y379" s="6"/>
    </row>
    <row r="380" spans="1:25" ht="15" x14ac:dyDescent="0.3">
      <c r="A380" s="7"/>
      <c r="B380" s="56"/>
      <c r="C380" s="56"/>
      <c r="D380" s="56"/>
      <c r="E380" s="56"/>
      <c r="F380" s="56"/>
      <c r="G380" s="18">
        <f t="shared" ca="1" si="32"/>
        <v>1</v>
      </c>
      <c r="H380" s="56"/>
      <c r="J380" s="46"/>
      <c r="K380" s="46"/>
      <c r="L380" s="46"/>
      <c r="N380" s="142"/>
      <c r="O380" s="143"/>
      <c r="P380" s="5">
        <f>ROW()</f>
        <v>380</v>
      </c>
      <c r="Q380" s="6"/>
      <c r="R380" s="6"/>
      <c r="S380" s="6"/>
      <c r="T380" s="6"/>
      <c r="U380" s="6"/>
      <c r="V380" s="6"/>
      <c r="W380" s="6"/>
      <c r="X380" s="6"/>
      <c r="Y380" s="6"/>
    </row>
    <row r="381" spans="1:25" ht="15" x14ac:dyDescent="0.3">
      <c r="A381" s="7"/>
      <c r="B381" s="56"/>
      <c r="C381" s="56"/>
      <c r="D381" s="56"/>
      <c r="E381" s="56"/>
      <c r="F381" s="56"/>
      <c r="G381" s="18">
        <f t="shared" ca="1" si="32"/>
        <v>1</v>
      </c>
      <c r="H381" s="56"/>
      <c r="J381" s="46"/>
      <c r="K381" s="46"/>
      <c r="L381" s="46"/>
      <c r="N381" s="144"/>
      <c r="O381" s="145"/>
      <c r="P381" s="5">
        <f>ROW()</f>
        <v>381</v>
      </c>
      <c r="Q381" s="6"/>
      <c r="R381" s="6"/>
      <c r="S381" s="6"/>
      <c r="T381" s="6"/>
      <c r="U381" s="6"/>
      <c r="V381" s="6"/>
      <c r="W381" s="6"/>
      <c r="X381" s="6"/>
      <c r="Y381" s="6"/>
    </row>
    <row r="382" spans="1:25" x14ac:dyDescent="0.25">
      <c r="G382" s="18">
        <f t="shared" ca="1" si="32"/>
        <v>1</v>
      </c>
      <c r="J382" s="46"/>
      <c r="K382" s="46"/>
      <c r="L382" s="46"/>
    </row>
    <row r="383" spans="1:25" x14ac:dyDescent="0.25"/>
    <row r="384" spans="1:25"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sheetData>
  <sheetProtection algorithmName="SHA-512" hashValue="zppY0kS3goWTbgAe3rQ8JPVkjOBXAtCxbz5av1f4aLmmMFZ4oBXEKqm5fCK5oepL67TQKUqb98+xIqEpmy+0Lg==" saltValue="UEYFisvG/e40m+fGXslzkA==" spinCount="100000" sheet="1" objects="1" scenarios="1"/>
  <autoFilter ref="G38:G382" xr:uid="{097DB8F2-C723-419B-8E12-EE94A12E3FB7}">
    <filterColumn colId="0">
      <filters>
        <filter val="1"/>
      </filters>
    </filterColumn>
  </autoFilter>
  <mergeCells count="46">
    <mergeCell ref="P39:Y40"/>
    <mergeCell ref="N3:Z5"/>
    <mergeCell ref="J6:L7"/>
    <mergeCell ref="J8:L9"/>
    <mergeCell ref="J10:L11"/>
    <mergeCell ref="J12:L13"/>
    <mergeCell ref="J14:L15"/>
    <mergeCell ref="J16:L17"/>
    <mergeCell ref="J18:L19"/>
    <mergeCell ref="J20:L21"/>
    <mergeCell ref="J22:L23"/>
    <mergeCell ref="N39:O40"/>
    <mergeCell ref="N41:O51"/>
    <mergeCell ref="N61:O62"/>
    <mergeCell ref="P61:Y62"/>
    <mergeCell ref="N63:O73"/>
    <mergeCell ref="N87:O88"/>
    <mergeCell ref="P87:Y88"/>
    <mergeCell ref="N89:O99"/>
    <mergeCell ref="N124:O125"/>
    <mergeCell ref="P124:Y125"/>
    <mergeCell ref="N126:O136"/>
    <mergeCell ref="N143:O144"/>
    <mergeCell ref="P143:Y144"/>
    <mergeCell ref="N145:O155"/>
    <mergeCell ref="N197:O198"/>
    <mergeCell ref="P197:Y198"/>
    <mergeCell ref="N199:O209"/>
    <mergeCell ref="N220:O221"/>
    <mergeCell ref="P220:Y221"/>
    <mergeCell ref="N222:O232"/>
    <mergeCell ref="N239:O240"/>
    <mergeCell ref="P239:Y240"/>
    <mergeCell ref="N241:O251"/>
    <mergeCell ref="N289:O290"/>
    <mergeCell ref="P289:Y290"/>
    <mergeCell ref="N329:O339"/>
    <mergeCell ref="N369:O370"/>
    <mergeCell ref="P369:Y370"/>
    <mergeCell ref="N371:O381"/>
    <mergeCell ref="N291:O301"/>
    <mergeCell ref="N308:O309"/>
    <mergeCell ref="P308:Y309"/>
    <mergeCell ref="N310:O320"/>
    <mergeCell ref="N327:O328"/>
    <mergeCell ref="P327:Y328"/>
  </mergeCells>
  <conditionalFormatting sqref="N39:O40">
    <cfRule type="cellIs" dxfId="140" priority="35" operator="equal">
      <formula>"Incorrect:"</formula>
    </cfRule>
    <cfRule type="cellIs" dxfId="139" priority="36" operator="equal">
      <formula>"Correct Answer:"</formula>
    </cfRule>
  </conditionalFormatting>
  <conditionalFormatting sqref="P39:Y40">
    <cfRule type="expression" dxfId="138" priority="34">
      <formula>N39="Correct Answer:"</formula>
    </cfRule>
  </conditionalFormatting>
  <conditionalFormatting sqref="N61:O62">
    <cfRule type="cellIs" dxfId="137" priority="32" operator="equal">
      <formula>"Incorrect:"</formula>
    </cfRule>
    <cfRule type="cellIs" dxfId="136" priority="33" operator="equal">
      <formula>"Correct Answer:"</formula>
    </cfRule>
  </conditionalFormatting>
  <conditionalFormatting sqref="N87:O88">
    <cfRule type="cellIs" dxfId="135" priority="30" operator="equal">
      <formula>"Incorrect:"</formula>
    </cfRule>
    <cfRule type="cellIs" dxfId="134" priority="31" operator="equal">
      <formula>"Correct Answer:"</formula>
    </cfRule>
  </conditionalFormatting>
  <conditionalFormatting sqref="N124:O125">
    <cfRule type="cellIs" dxfId="133" priority="28" operator="equal">
      <formula>"Incorrect:"</formula>
    </cfRule>
    <cfRule type="cellIs" dxfId="132" priority="29" operator="equal">
      <formula>"Correct Answer:"</formula>
    </cfRule>
  </conditionalFormatting>
  <conditionalFormatting sqref="N143:O144">
    <cfRule type="cellIs" dxfId="131" priority="26" operator="equal">
      <formula>"Incorrect:"</formula>
    </cfRule>
    <cfRule type="cellIs" dxfId="130" priority="27" operator="equal">
      <formula>"Correct Answer:"</formula>
    </cfRule>
  </conditionalFormatting>
  <conditionalFormatting sqref="N197:O198">
    <cfRule type="cellIs" dxfId="129" priority="24" operator="equal">
      <formula>"Incorrect:"</formula>
    </cfRule>
    <cfRule type="cellIs" dxfId="128" priority="25" operator="equal">
      <formula>"Correct Answer:"</formula>
    </cfRule>
  </conditionalFormatting>
  <conditionalFormatting sqref="N220:O221">
    <cfRule type="cellIs" dxfId="127" priority="22" operator="equal">
      <formula>"Incorrect:"</formula>
    </cfRule>
    <cfRule type="cellIs" dxfId="126" priority="23" operator="equal">
      <formula>"Correct Answer:"</formula>
    </cfRule>
  </conditionalFormatting>
  <conditionalFormatting sqref="N239:O240">
    <cfRule type="cellIs" dxfId="125" priority="20" operator="equal">
      <formula>"Incorrect:"</formula>
    </cfRule>
    <cfRule type="cellIs" dxfId="124" priority="21" operator="equal">
      <formula>"Correct Answer:"</formula>
    </cfRule>
  </conditionalFormatting>
  <conditionalFormatting sqref="N289:O290">
    <cfRule type="cellIs" dxfId="123" priority="18" operator="equal">
      <formula>"Incorrect:"</formula>
    </cfRule>
    <cfRule type="cellIs" dxfId="122" priority="19" operator="equal">
      <formula>"Correct Answer:"</formula>
    </cfRule>
  </conditionalFormatting>
  <conditionalFormatting sqref="N308:O309">
    <cfRule type="cellIs" dxfId="121" priority="16" operator="equal">
      <formula>"Incorrect:"</formula>
    </cfRule>
    <cfRule type="cellIs" dxfId="120" priority="17" operator="equal">
      <formula>"Correct Answer:"</formula>
    </cfRule>
  </conditionalFormatting>
  <conditionalFormatting sqref="N327:O328">
    <cfRule type="cellIs" dxfId="119" priority="14" operator="equal">
      <formula>"Incorrect:"</formula>
    </cfRule>
    <cfRule type="cellIs" dxfId="118" priority="15" operator="equal">
      <formula>"Correct Answer:"</formula>
    </cfRule>
  </conditionalFormatting>
  <conditionalFormatting sqref="N369:O370">
    <cfRule type="cellIs" dxfId="117" priority="12" operator="equal">
      <formula>"Incorrect:"</formula>
    </cfRule>
    <cfRule type="cellIs" dxfId="116" priority="13" operator="equal">
      <formula>"Correct Answer:"</formula>
    </cfRule>
  </conditionalFormatting>
  <conditionalFormatting sqref="P61:Y62">
    <cfRule type="expression" dxfId="115" priority="11">
      <formula>N61="Correct Answer:"</formula>
    </cfRule>
  </conditionalFormatting>
  <conditionalFormatting sqref="P87:Y88">
    <cfRule type="expression" dxfId="114" priority="10">
      <formula>N87="Correct Answer:"</formula>
    </cfRule>
  </conditionalFormatting>
  <conditionalFormatting sqref="P124:Y125">
    <cfRule type="expression" dxfId="113" priority="9">
      <formula>N124="Correct Answer:"</formula>
    </cfRule>
  </conditionalFormatting>
  <conditionalFormatting sqref="P143:Y144">
    <cfRule type="expression" dxfId="112" priority="8">
      <formula>N143="Correct Answer:"</formula>
    </cfRule>
  </conditionalFormatting>
  <conditionalFormatting sqref="P197:Y198">
    <cfRule type="expression" dxfId="111" priority="7">
      <formula>N197="Correct Answer:"</formula>
    </cfRule>
  </conditionalFormatting>
  <conditionalFormatting sqref="P220:Y221">
    <cfRule type="expression" dxfId="110" priority="6">
      <formula>N220="Correct Answer:"</formula>
    </cfRule>
  </conditionalFormatting>
  <conditionalFormatting sqref="P239:Y240">
    <cfRule type="expression" dxfId="109" priority="5">
      <formula>N239="Correct Answer:"</formula>
    </cfRule>
  </conditionalFormatting>
  <conditionalFormatting sqref="P289:Y290">
    <cfRule type="expression" dxfId="108" priority="4">
      <formula>N289="Correct Answer:"</formula>
    </cfRule>
  </conditionalFormatting>
  <conditionalFormatting sqref="P308:Y309">
    <cfRule type="expression" dxfId="107" priority="3">
      <formula>N308="Correct Answer:"</formula>
    </cfRule>
  </conditionalFormatting>
  <conditionalFormatting sqref="P327:Y328">
    <cfRule type="expression" dxfId="106" priority="2">
      <formula>N327="Correct Answer:"</formula>
    </cfRule>
  </conditionalFormatting>
  <conditionalFormatting sqref="P369:Y370">
    <cfRule type="expression" dxfId="105" priority="1">
      <formula>N369="Correct Answer:"</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RESET">
                <anchor moveWithCells="1">
                  <from>
                    <xdr:col>9</xdr:col>
                    <xdr:colOff>152400</xdr:colOff>
                    <xdr:row>26</xdr:row>
                    <xdr:rowOff>114300</xdr:rowOff>
                  </from>
                  <to>
                    <xdr:col>11</xdr:col>
                    <xdr:colOff>781050</xdr:colOff>
                    <xdr:row>28</xdr:row>
                    <xdr:rowOff>127000</xdr:rowOff>
                  </to>
                </anchor>
              </controlPr>
            </control>
          </mc:Choice>
        </mc:AlternateContent>
        <mc:AlternateContent xmlns:mc="http://schemas.openxmlformats.org/markup-compatibility/2006">
          <mc:Choice Requires="x14">
            <control shapeId="19458" r:id="rId5" name="Button 2">
              <controlPr defaultSize="0" print="0" autoFill="0" autoPict="0" macro="[0]!Sheet10.SHOWALLCHAPTER02">
                <anchor moveWithCells="1">
                  <from>
                    <xdr:col>9</xdr:col>
                    <xdr:colOff>152400</xdr:colOff>
                    <xdr:row>29</xdr:row>
                    <xdr:rowOff>107950</xdr:rowOff>
                  </from>
                  <to>
                    <xdr:col>11</xdr:col>
                    <xdr:colOff>774700</xdr:colOff>
                    <xdr:row>31</xdr:row>
                    <xdr:rowOff>107950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DF045-67F1-475F-946C-48C88331DC83}">
  <sheetPr codeName="Sheet11" filterMode="1">
    <tabColor rgb="FF00B050"/>
  </sheetPr>
  <dimension ref="A1:AA415"/>
  <sheetViews>
    <sheetView showGridLines="0" zoomScale="91" zoomScaleNormal="91" workbookViewId="0">
      <pane xSplit="12" ySplit="5" topLeftCell="M6" activePane="bottomRight" state="frozen"/>
      <selection activeCell="D6" sqref="D6"/>
      <selection pane="topRight" activeCell="D6" sqref="D6"/>
      <selection pane="bottomLeft" activeCell="D6" sqref="D6"/>
      <selection pane="bottomRight" activeCell="U393" sqref="U393"/>
    </sheetView>
  </sheetViews>
  <sheetFormatPr defaultColWidth="0" defaultRowHeight="13.5" zeroHeight="1" x14ac:dyDescent="0.25"/>
  <cols>
    <col min="1" max="9" width="8.78515625" hidden="1" customWidth="1"/>
    <col min="10" max="12" width="9.7109375" customWidth="1"/>
    <col min="13" max="13" width="1.2109375" customWidth="1"/>
    <col min="14" max="20" width="8.78515625" customWidth="1"/>
    <col min="21" max="21" width="13.78515625" customWidth="1"/>
    <col min="22" max="22" width="7.92578125" customWidth="1"/>
    <col min="23" max="23" width="7.7109375" customWidth="1"/>
    <col min="24" max="24" width="7.78515625" customWidth="1"/>
    <col min="25" max="25" width="8.78515625" customWidth="1"/>
    <col min="26" max="26" width="8.28515625" customWidth="1"/>
    <col min="27" max="27" width="0.7109375" customWidth="1"/>
    <col min="28" max="16384" width="8.78515625" hidden="1"/>
  </cols>
  <sheetData>
    <row r="1" spans="1:26" x14ac:dyDescent="0.25">
      <c r="A1" s="7"/>
      <c r="B1" s="7"/>
      <c r="C1" s="7"/>
      <c r="D1" s="7"/>
      <c r="E1" s="7"/>
      <c r="F1" s="7"/>
      <c r="G1" s="7"/>
      <c r="H1" s="7"/>
      <c r="I1" s="56"/>
    </row>
    <row r="2" spans="1:26" x14ac:dyDescent="0.25">
      <c r="A2" s="7"/>
      <c r="B2" s="7"/>
      <c r="C2" s="7"/>
      <c r="D2" s="7"/>
      <c r="E2" s="7"/>
      <c r="F2" s="7"/>
      <c r="G2" s="7"/>
      <c r="H2" s="7"/>
      <c r="I2" s="56"/>
    </row>
    <row r="3" spans="1:26" x14ac:dyDescent="0.25">
      <c r="A3" s="7"/>
      <c r="B3" s="7"/>
      <c r="C3" s="7"/>
      <c r="D3" s="7"/>
      <c r="E3" s="7"/>
      <c r="F3" s="7"/>
      <c r="G3" s="7"/>
      <c r="H3" s="7"/>
      <c r="I3" s="56"/>
      <c r="N3" s="168" t="s">
        <v>3</v>
      </c>
      <c r="O3" s="169"/>
      <c r="P3" s="169"/>
      <c r="Q3" s="169"/>
      <c r="R3" s="169"/>
      <c r="S3" s="169"/>
      <c r="T3" s="169"/>
      <c r="U3" s="169"/>
      <c r="V3" s="169"/>
      <c r="W3" s="169"/>
      <c r="X3" s="169"/>
      <c r="Y3" s="169"/>
      <c r="Z3" s="169"/>
    </row>
    <row r="4" spans="1:26" x14ac:dyDescent="0.25">
      <c r="A4" s="7"/>
      <c r="B4" s="7"/>
      <c r="C4" s="7"/>
      <c r="D4" s="7"/>
      <c r="E4" s="7"/>
      <c r="F4" s="7"/>
      <c r="G4" s="7"/>
      <c r="H4" s="7"/>
      <c r="I4" s="56"/>
      <c r="N4" s="168"/>
      <c r="O4" s="169"/>
      <c r="P4" s="169"/>
      <c r="Q4" s="169"/>
      <c r="R4" s="169"/>
      <c r="S4" s="169"/>
      <c r="T4" s="169"/>
      <c r="U4" s="169"/>
      <c r="V4" s="169"/>
      <c r="W4" s="169"/>
      <c r="X4" s="169"/>
      <c r="Y4" s="169"/>
      <c r="Z4" s="169"/>
    </row>
    <row r="5" spans="1:26" x14ac:dyDescent="0.25">
      <c r="A5" s="7"/>
      <c r="B5" s="7"/>
      <c r="C5" s="7"/>
      <c r="D5" s="7"/>
      <c r="E5" s="7"/>
      <c r="F5" s="7"/>
      <c r="G5" s="7"/>
      <c r="H5" s="7"/>
      <c r="I5" s="56"/>
      <c r="J5" s="43"/>
      <c r="K5" s="44"/>
      <c r="L5" s="45"/>
      <c r="N5" s="168"/>
      <c r="O5" s="169"/>
      <c r="P5" s="169"/>
      <c r="Q5" s="169"/>
      <c r="R5" s="169"/>
      <c r="S5" s="169"/>
      <c r="T5" s="169"/>
      <c r="U5" s="169"/>
      <c r="V5" s="169"/>
      <c r="W5" s="169"/>
      <c r="X5" s="169"/>
      <c r="Y5" s="169"/>
      <c r="Z5" s="169"/>
    </row>
    <row r="6" spans="1:26" x14ac:dyDescent="0.25">
      <c r="A6" s="7"/>
      <c r="B6" s="7"/>
      <c r="C6" s="7"/>
      <c r="D6" s="7"/>
      <c r="E6" s="7"/>
      <c r="F6" s="7"/>
      <c r="G6" s="7"/>
      <c r="H6" s="7"/>
      <c r="I6" s="56"/>
      <c r="J6" s="170"/>
      <c r="K6" s="170"/>
      <c r="L6" s="171"/>
    </row>
    <row r="7" spans="1:26" x14ac:dyDescent="0.25">
      <c r="A7" s="7"/>
      <c r="B7" s="56"/>
      <c r="C7" s="56"/>
      <c r="D7" s="56"/>
      <c r="E7" s="56"/>
      <c r="F7" s="56"/>
      <c r="G7" s="56"/>
      <c r="H7" s="56"/>
      <c r="I7" s="56"/>
      <c r="J7" s="170"/>
      <c r="K7" s="170"/>
      <c r="L7" s="171"/>
    </row>
    <row r="8" spans="1:26" x14ac:dyDescent="0.25">
      <c r="A8" s="7"/>
      <c r="B8" s="56"/>
      <c r="C8" s="56"/>
      <c r="D8" s="56"/>
      <c r="E8" s="56"/>
      <c r="F8" s="56"/>
      <c r="G8" s="56"/>
      <c r="H8" s="56"/>
      <c r="I8" s="56"/>
      <c r="J8" s="170"/>
      <c r="K8" s="170"/>
      <c r="L8" s="171"/>
    </row>
    <row r="9" spans="1:26" x14ac:dyDescent="0.25">
      <c r="A9" s="7"/>
      <c r="B9" s="56"/>
      <c r="C9" s="56"/>
      <c r="D9" s="56"/>
      <c r="E9" s="56"/>
      <c r="F9" s="56"/>
      <c r="G9" s="56"/>
      <c r="H9" s="56"/>
      <c r="I9" s="56"/>
      <c r="J9" s="170"/>
      <c r="K9" s="170"/>
      <c r="L9" s="171"/>
    </row>
    <row r="10" spans="1:26" x14ac:dyDescent="0.25">
      <c r="A10" s="7"/>
      <c r="B10" s="56"/>
      <c r="C10" s="56"/>
      <c r="D10" s="56"/>
      <c r="E10" s="56"/>
      <c r="F10" s="56"/>
      <c r="G10" s="56"/>
      <c r="H10" s="56"/>
      <c r="I10" s="56"/>
      <c r="J10" s="170"/>
      <c r="K10" s="170"/>
      <c r="L10" s="171"/>
    </row>
    <row r="11" spans="1:26" x14ac:dyDescent="0.25">
      <c r="A11" s="7"/>
      <c r="B11" s="56"/>
      <c r="C11" s="56"/>
      <c r="D11" s="56"/>
      <c r="E11" s="56"/>
      <c r="F11" s="56"/>
      <c r="G11" s="56"/>
      <c r="H11" s="56"/>
      <c r="I11" s="56"/>
      <c r="J11" s="170"/>
      <c r="K11" s="170"/>
      <c r="L11" s="171"/>
    </row>
    <row r="12" spans="1:26" x14ac:dyDescent="0.25">
      <c r="A12" s="7"/>
      <c r="B12" s="56"/>
      <c r="C12" s="56"/>
      <c r="D12" s="56"/>
      <c r="E12" s="56"/>
      <c r="F12" s="56"/>
      <c r="G12" s="56"/>
      <c r="H12" s="56"/>
      <c r="I12" s="56"/>
      <c r="J12" s="172"/>
      <c r="K12" s="172"/>
      <c r="L12" s="172"/>
    </row>
    <row r="13" spans="1:26" x14ac:dyDescent="0.25">
      <c r="A13" s="7"/>
      <c r="B13" s="56"/>
      <c r="C13" s="56"/>
      <c r="D13" s="56"/>
      <c r="E13" s="56"/>
      <c r="F13" s="56"/>
      <c r="G13" s="56"/>
      <c r="H13" s="56"/>
      <c r="I13" s="56"/>
      <c r="J13" s="173"/>
      <c r="K13" s="173"/>
      <c r="L13" s="173"/>
    </row>
    <row r="14" spans="1:26" x14ac:dyDescent="0.25">
      <c r="A14" s="7"/>
      <c r="B14" s="56"/>
      <c r="C14" s="56"/>
      <c r="D14" s="56"/>
      <c r="E14" s="56"/>
      <c r="F14" s="56"/>
      <c r="G14" s="56"/>
      <c r="H14" s="56"/>
      <c r="I14" s="56"/>
      <c r="J14" s="170"/>
      <c r="K14" s="170"/>
      <c r="L14" s="171"/>
    </row>
    <row r="15" spans="1:26" x14ac:dyDescent="0.25">
      <c r="A15" s="7"/>
      <c r="B15" s="56"/>
      <c r="C15" s="56"/>
      <c r="D15" s="56"/>
      <c r="E15" s="56"/>
      <c r="F15" s="56"/>
      <c r="G15" s="56"/>
      <c r="H15" s="56"/>
      <c r="I15" s="56"/>
      <c r="J15" s="170"/>
      <c r="K15" s="170"/>
      <c r="L15" s="171"/>
    </row>
    <row r="16" spans="1:26" x14ac:dyDescent="0.25">
      <c r="A16" s="7"/>
      <c r="B16" s="56"/>
      <c r="C16" s="56"/>
      <c r="D16" s="56"/>
      <c r="E16" s="56"/>
      <c r="F16" s="56"/>
      <c r="G16" s="56"/>
      <c r="H16" s="56"/>
      <c r="I16" s="56"/>
      <c r="J16" s="170"/>
      <c r="K16" s="170"/>
      <c r="L16" s="171"/>
    </row>
    <row r="17" spans="1:12" x14ac:dyDescent="0.25">
      <c r="A17" s="7"/>
      <c r="B17" s="56"/>
      <c r="C17" s="56"/>
      <c r="D17" s="56"/>
      <c r="E17" s="56"/>
      <c r="F17" s="56"/>
      <c r="G17" s="56"/>
      <c r="H17" s="56"/>
      <c r="I17" s="56"/>
      <c r="J17" s="170"/>
      <c r="K17" s="170"/>
      <c r="L17" s="171"/>
    </row>
    <row r="18" spans="1:12" x14ac:dyDescent="0.25">
      <c r="A18" s="7"/>
      <c r="B18" s="56"/>
      <c r="C18" s="56"/>
      <c r="D18" s="56"/>
      <c r="E18" s="14">
        <f ca="1">SUM(E20:E403)</f>
        <v>8</v>
      </c>
      <c r="F18" s="56"/>
      <c r="G18" s="41" t="str">
        <f ca="1">Section3&amp;"/"&amp;"8"</f>
        <v>8/8</v>
      </c>
      <c r="H18" s="40"/>
      <c r="I18" s="56"/>
      <c r="J18" s="170"/>
      <c r="K18" s="170"/>
      <c r="L18" s="171"/>
    </row>
    <row r="19" spans="1:12" x14ac:dyDescent="0.25">
      <c r="A19" s="42" t="s">
        <v>33</v>
      </c>
      <c r="B19" s="56"/>
      <c r="C19" s="56"/>
      <c r="D19" s="56"/>
      <c r="E19" s="56"/>
      <c r="F19" s="42" t="s">
        <v>34</v>
      </c>
      <c r="G19" s="56"/>
      <c r="H19" s="56"/>
      <c r="I19" s="56"/>
      <c r="J19" s="170"/>
      <c r="K19" s="170"/>
      <c r="L19" s="171"/>
    </row>
    <row r="20" spans="1:12" x14ac:dyDescent="0.25">
      <c r="A20" s="56"/>
      <c r="B20" s="56"/>
      <c r="C20" s="56"/>
      <c r="D20" s="56"/>
      <c r="E20" s="56"/>
      <c r="F20" s="56"/>
      <c r="G20" s="56"/>
      <c r="H20" s="56"/>
      <c r="I20" s="56"/>
      <c r="J20" s="49"/>
      <c r="K20" s="49"/>
      <c r="L20" s="49"/>
    </row>
    <row r="21" spans="1:12" x14ac:dyDescent="0.25">
      <c r="A21" s="56"/>
      <c r="B21" s="56"/>
      <c r="C21" s="56"/>
      <c r="D21" s="56"/>
      <c r="E21" s="56"/>
      <c r="F21" s="56"/>
      <c r="G21" s="56"/>
      <c r="H21" s="56"/>
      <c r="I21" s="56"/>
      <c r="J21" s="49"/>
      <c r="K21" s="49"/>
      <c r="L21" s="49"/>
    </row>
    <row r="22" spans="1:12" x14ac:dyDescent="0.25">
      <c r="A22" s="56"/>
      <c r="B22" s="56"/>
      <c r="C22" s="56"/>
      <c r="D22" s="56"/>
      <c r="E22" s="56"/>
      <c r="F22" s="56"/>
      <c r="G22" s="56"/>
      <c r="H22" s="56"/>
      <c r="I22" s="56"/>
      <c r="J22" s="49"/>
      <c r="K22" s="49"/>
      <c r="L22" s="49"/>
    </row>
    <row r="23" spans="1:12" x14ac:dyDescent="0.25">
      <c r="A23" s="56"/>
      <c r="B23" s="56"/>
      <c r="C23" s="56"/>
      <c r="D23" s="56"/>
      <c r="E23" s="56"/>
      <c r="F23" s="56"/>
      <c r="G23" s="56"/>
      <c r="H23" s="56"/>
      <c r="I23" s="56"/>
      <c r="J23" s="46"/>
      <c r="K23" s="46"/>
      <c r="L23" s="46"/>
    </row>
    <row r="24" spans="1:12" x14ac:dyDescent="0.25">
      <c r="A24" s="56"/>
      <c r="B24" s="56"/>
      <c r="C24" s="56"/>
      <c r="D24" s="56"/>
      <c r="E24" s="56"/>
      <c r="F24" s="56"/>
      <c r="G24" s="56"/>
      <c r="H24" s="56"/>
      <c r="I24" s="56"/>
      <c r="J24" s="46"/>
      <c r="K24" s="46"/>
      <c r="L24" s="46"/>
    </row>
    <row r="25" spans="1:12" x14ac:dyDescent="0.25">
      <c r="A25" s="56"/>
      <c r="B25" s="56"/>
      <c r="C25" s="56"/>
      <c r="D25" s="56"/>
      <c r="E25" s="56"/>
      <c r="F25" s="56"/>
      <c r="G25" s="56"/>
      <c r="H25" s="56"/>
      <c r="I25" s="56"/>
      <c r="J25" s="46"/>
      <c r="K25" s="46"/>
      <c r="L25" s="46"/>
    </row>
    <row r="26" spans="1:12" x14ac:dyDescent="0.25">
      <c r="A26" s="56"/>
      <c r="B26" s="56"/>
      <c r="C26" s="56"/>
      <c r="D26" s="56"/>
      <c r="E26" s="56"/>
      <c r="F26" s="56"/>
      <c r="G26" s="56"/>
      <c r="H26" s="56"/>
      <c r="I26" s="56"/>
      <c r="J26" s="46"/>
      <c r="K26" s="46"/>
      <c r="L26" s="46"/>
    </row>
    <row r="27" spans="1:12" x14ac:dyDescent="0.25">
      <c r="A27" s="56"/>
      <c r="B27" s="56"/>
      <c r="C27" s="56"/>
      <c r="D27" s="56"/>
      <c r="E27" s="56"/>
      <c r="F27" s="56"/>
      <c r="G27" s="56"/>
      <c r="H27" s="56"/>
      <c r="I27" s="56"/>
      <c r="J27" s="46"/>
      <c r="K27" s="46"/>
      <c r="L27" s="46"/>
    </row>
    <row r="28" spans="1:12" x14ac:dyDescent="0.25">
      <c r="A28" s="56"/>
      <c r="B28" s="56"/>
      <c r="C28" s="56"/>
      <c r="D28" s="56"/>
      <c r="E28" s="56"/>
      <c r="F28" s="56"/>
      <c r="G28" s="56"/>
      <c r="H28" s="56"/>
      <c r="I28" s="56"/>
      <c r="J28" s="46"/>
      <c r="K28" s="46"/>
      <c r="L28" s="46"/>
    </row>
    <row r="29" spans="1:12" x14ac:dyDescent="0.25">
      <c r="A29" s="56"/>
      <c r="B29" s="56"/>
      <c r="C29" s="56"/>
      <c r="D29" s="56"/>
      <c r="E29" s="56"/>
      <c r="F29" s="56"/>
      <c r="G29" s="56"/>
      <c r="H29" s="56"/>
      <c r="I29" s="56"/>
      <c r="J29" s="46"/>
      <c r="K29" s="46"/>
      <c r="L29" s="46"/>
    </row>
    <row r="30" spans="1:12" x14ac:dyDescent="0.25">
      <c r="A30" s="56"/>
      <c r="B30" s="56"/>
      <c r="C30" s="56"/>
      <c r="D30" s="56"/>
      <c r="E30" s="56"/>
      <c r="F30" s="56"/>
      <c r="G30" s="56"/>
      <c r="H30" s="56"/>
      <c r="I30" s="56"/>
      <c r="J30" s="46"/>
      <c r="K30" s="46"/>
      <c r="L30" s="46"/>
    </row>
    <row r="31" spans="1:12" x14ac:dyDescent="0.25">
      <c r="A31" s="56"/>
      <c r="B31" s="56"/>
      <c r="C31" s="56"/>
      <c r="D31" s="56"/>
      <c r="E31" s="56"/>
      <c r="F31" s="56"/>
      <c r="G31" s="56"/>
      <c r="H31" s="56"/>
      <c r="I31" s="56"/>
      <c r="J31" s="46"/>
      <c r="K31" s="46"/>
      <c r="L31" s="46"/>
    </row>
    <row r="32" spans="1:12" x14ac:dyDescent="0.25">
      <c r="A32" s="56"/>
      <c r="B32" s="56"/>
      <c r="C32" s="56"/>
      <c r="D32" s="56"/>
      <c r="E32" s="56"/>
      <c r="F32" s="56"/>
      <c r="G32" s="56"/>
      <c r="H32" s="56"/>
      <c r="I32" s="56"/>
      <c r="J32" s="46"/>
      <c r="K32" s="46"/>
      <c r="L32" s="46"/>
    </row>
    <row r="33" spans="1:25" x14ac:dyDescent="0.25">
      <c r="A33" s="56"/>
      <c r="B33" s="56"/>
      <c r="C33" s="56"/>
      <c r="D33" s="56"/>
      <c r="E33" s="56"/>
      <c r="F33" s="56"/>
      <c r="G33" s="56"/>
      <c r="H33" s="56"/>
      <c r="I33" s="56"/>
      <c r="J33" s="46"/>
      <c r="K33" s="46"/>
      <c r="L33" s="46"/>
    </row>
    <row r="34" spans="1:25" x14ac:dyDescent="0.25">
      <c r="A34" s="9" t="s">
        <v>17</v>
      </c>
      <c r="B34" s="10" t="s">
        <v>18</v>
      </c>
      <c r="C34" s="28" t="s">
        <v>23</v>
      </c>
      <c r="D34" s="56"/>
      <c r="E34" s="56"/>
      <c r="F34" s="56"/>
      <c r="G34" s="56"/>
      <c r="H34" s="56"/>
      <c r="J34" s="46"/>
      <c r="K34" s="46"/>
      <c r="L34" s="46"/>
    </row>
    <row r="35" spans="1:25" x14ac:dyDescent="0.25">
      <c r="A35" s="11">
        <f>AVERAGE(R41:R44)</f>
        <v>225.75</v>
      </c>
      <c r="B35" s="12">
        <f ca="1">C35</f>
        <v>225.75</v>
      </c>
      <c r="C35" s="12">
        <f ca="1">IF(P36="","",IF(P36=225.75,"",IF(P36="=225.75","",IF(Ques1=Answer1,Answer1,""))))</f>
        <v>225.75</v>
      </c>
      <c r="D35" s="13">
        <f ca="1">IF(A35=B35,1,0)</f>
        <v>1</v>
      </c>
      <c r="E35" s="14">
        <f ca="1">D35</f>
        <v>1</v>
      </c>
      <c r="F35" s="15" t="s">
        <v>26</v>
      </c>
      <c r="G35" s="2" t="s">
        <v>19</v>
      </c>
      <c r="H35" s="56"/>
      <c r="J35" s="46"/>
      <c r="K35" s="46"/>
      <c r="L35" s="46"/>
    </row>
    <row r="36" spans="1:25" x14ac:dyDescent="0.25">
      <c r="A36" s="7"/>
      <c r="B36" s="56"/>
      <c r="C36" s="56"/>
      <c r="D36" s="56"/>
      <c r="E36" s="56"/>
      <c r="F36" s="56"/>
      <c r="G36" s="30">
        <f>IF(Ques1="",0,1)</f>
        <v>1</v>
      </c>
      <c r="H36" s="56"/>
      <c r="J36" s="46"/>
      <c r="K36" s="46"/>
      <c r="L36" s="46"/>
      <c r="N36" s="130" t="str">
        <f ca="1">IF(Score1=0,"Incorrect:","Correct Answer:")</f>
        <v>Correct Answer:</v>
      </c>
      <c r="O36" s="131"/>
      <c r="P36" s="134" t="str">
        <f ca="1">IF(ISERROR(IF(Ques1="","",_xlfn.FORMULATEXT(Ques1))),"",IF(Ques1="","",_xlfn.FORMULATEXT(Ques1)))</f>
        <v>=AVERAGE(R41:R44)</v>
      </c>
      <c r="Q36" s="135"/>
      <c r="R36" s="135"/>
      <c r="S36" s="135"/>
      <c r="T36" s="135"/>
      <c r="U36" s="135"/>
      <c r="V36" s="135"/>
      <c r="W36" s="135"/>
      <c r="X36" s="135"/>
      <c r="Y36" s="136"/>
    </row>
    <row r="37" spans="1:25" x14ac:dyDescent="0.25">
      <c r="A37" s="7"/>
      <c r="B37" s="56"/>
      <c r="C37" s="56"/>
      <c r="D37" s="56"/>
      <c r="E37" s="56"/>
      <c r="F37" s="56"/>
      <c r="G37" s="30">
        <f>IF(Ques1="",0,1)</f>
        <v>1</v>
      </c>
      <c r="H37" s="56"/>
      <c r="J37" s="46"/>
      <c r="K37" s="46"/>
      <c r="L37" s="46"/>
      <c r="N37" s="132"/>
      <c r="O37" s="133"/>
      <c r="P37" s="137"/>
      <c r="Q37" s="138"/>
      <c r="R37" s="138"/>
      <c r="S37" s="138"/>
      <c r="T37" s="138"/>
      <c r="U37" s="138"/>
      <c r="V37" s="138"/>
      <c r="W37" s="138"/>
      <c r="X37" s="138"/>
      <c r="Y37" s="139"/>
    </row>
    <row r="38" spans="1:25" ht="15" x14ac:dyDescent="0.3">
      <c r="A38" s="56"/>
      <c r="B38" s="56"/>
      <c r="C38" s="56"/>
      <c r="D38" s="56"/>
      <c r="E38" s="56"/>
      <c r="F38" s="56"/>
      <c r="G38" s="52">
        <v>1</v>
      </c>
      <c r="H38" s="56"/>
      <c r="I38" s="56"/>
      <c r="J38" s="46"/>
      <c r="K38" s="46"/>
      <c r="L38" s="46"/>
      <c r="N38" s="140" t="s">
        <v>25</v>
      </c>
      <c r="O38" s="141"/>
      <c r="P38" s="4"/>
      <c r="Q38" s="5" t="str">
        <f>SUBSTITUTE(ADDRESS(1,COLUMN(),4),"1","")</f>
        <v>Q</v>
      </c>
      <c r="R38" s="5" t="str">
        <f t="shared" ref="R38:Y38" si="0">SUBSTITUTE(ADDRESS(1,COLUMN(),4),"1","")</f>
        <v>R</v>
      </c>
      <c r="S38" s="5" t="str">
        <f t="shared" si="0"/>
        <v>S</v>
      </c>
      <c r="T38" s="5" t="str">
        <f t="shared" si="0"/>
        <v>T</v>
      </c>
      <c r="U38" s="5" t="str">
        <f t="shared" si="0"/>
        <v>U</v>
      </c>
      <c r="V38" s="5" t="str">
        <f t="shared" si="0"/>
        <v>V</v>
      </c>
      <c r="W38" s="5" t="str">
        <f t="shared" si="0"/>
        <v>W</v>
      </c>
      <c r="X38" s="5" t="str">
        <f t="shared" si="0"/>
        <v>X</v>
      </c>
      <c r="Y38" s="5" t="str">
        <f t="shared" si="0"/>
        <v>Y</v>
      </c>
    </row>
    <row r="39" spans="1:25" ht="15" x14ac:dyDescent="0.3">
      <c r="A39" s="56"/>
      <c r="B39" s="56"/>
      <c r="C39" s="56"/>
      <c r="D39" s="56"/>
      <c r="E39" s="56"/>
      <c r="F39" s="56"/>
      <c r="G39" s="52">
        <v>1</v>
      </c>
      <c r="H39" s="56"/>
      <c r="I39" s="56"/>
      <c r="J39" s="46"/>
      <c r="K39" s="46"/>
      <c r="L39" s="46"/>
      <c r="N39" s="142"/>
      <c r="O39" s="143"/>
      <c r="P39" s="5">
        <f>ROW()</f>
        <v>39</v>
      </c>
      <c r="Q39" s="6"/>
      <c r="R39" s="6"/>
      <c r="S39" s="6"/>
      <c r="T39" s="6"/>
      <c r="U39" s="6"/>
      <c r="V39" s="6"/>
      <c r="W39" s="6"/>
      <c r="X39" s="6"/>
      <c r="Y39" s="6"/>
    </row>
    <row r="40" spans="1:25" ht="15" x14ac:dyDescent="0.3">
      <c r="A40" s="56"/>
      <c r="B40" s="56"/>
      <c r="C40" s="56"/>
      <c r="D40" s="56"/>
      <c r="E40" s="56"/>
      <c r="F40" s="56"/>
      <c r="G40" s="52">
        <v>1</v>
      </c>
      <c r="H40" s="56"/>
      <c r="I40" s="56"/>
      <c r="J40" s="46"/>
      <c r="K40" s="46"/>
      <c r="L40" s="46"/>
      <c r="N40" s="142"/>
      <c r="O40" s="143"/>
      <c r="P40" s="5">
        <f>ROW()</f>
        <v>40</v>
      </c>
      <c r="Q40" s="6" t="s">
        <v>52</v>
      </c>
      <c r="R40" s="6" t="s">
        <v>57</v>
      </c>
      <c r="S40" s="6"/>
      <c r="T40" s="6" t="s">
        <v>58</v>
      </c>
      <c r="U40" s="6"/>
      <c r="V40" s="6"/>
      <c r="W40" s="6"/>
      <c r="X40" s="6"/>
      <c r="Y40" s="6"/>
    </row>
    <row r="41" spans="1:25" ht="15" x14ac:dyDescent="0.3">
      <c r="A41" s="56"/>
      <c r="B41" s="56"/>
      <c r="C41" s="56"/>
      <c r="D41" s="56"/>
      <c r="E41" s="56"/>
      <c r="F41" s="56"/>
      <c r="G41" s="52">
        <v>1</v>
      </c>
      <c r="H41" s="56"/>
      <c r="I41" s="56"/>
      <c r="J41" s="46"/>
      <c r="K41" s="46"/>
      <c r="L41" s="46"/>
      <c r="N41" s="142"/>
      <c r="O41" s="143"/>
      <c r="P41" s="5">
        <f>ROW()</f>
        <v>41</v>
      </c>
      <c r="Q41" s="6" t="s">
        <v>53</v>
      </c>
      <c r="R41" s="6">
        <v>273</v>
      </c>
      <c r="S41" s="6"/>
      <c r="T41" s="55">
        <f>AVERAGE(R41:R44)</f>
        <v>225.75</v>
      </c>
      <c r="U41" s="6"/>
      <c r="V41" s="6"/>
      <c r="W41" s="6"/>
      <c r="X41" s="6"/>
      <c r="Y41" s="6"/>
    </row>
    <row r="42" spans="1:25" ht="15" x14ac:dyDescent="0.3">
      <c r="A42" s="56"/>
      <c r="B42" s="56"/>
      <c r="C42" s="56"/>
      <c r="D42" s="56"/>
      <c r="E42" s="56"/>
      <c r="F42" s="56"/>
      <c r="G42" s="52">
        <v>1</v>
      </c>
      <c r="H42" s="56"/>
      <c r="I42" s="56"/>
      <c r="J42" s="46"/>
      <c r="K42" s="46"/>
      <c r="L42" s="46"/>
      <c r="N42" s="142"/>
      <c r="O42" s="143"/>
      <c r="P42" s="5">
        <f>ROW()</f>
        <v>42</v>
      </c>
      <c r="Q42" s="6" t="s">
        <v>54</v>
      </c>
      <c r="R42" s="6">
        <v>0</v>
      </c>
      <c r="S42" s="6"/>
      <c r="T42" s="6"/>
      <c r="U42" s="6"/>
      <c r="V42" s="6"/>
      <c r="W42" s="6"/>
      <c r="X42" s="6"/>
      <c r="Y42" s="6"/>
    </row>
    <row r="43" spans="1:25" ht="15" x14ac:dyDescent="0.3">
      <c r="A43" s="56"/>
      <c r="B43" s="56"/>
      <c r="C43" s="56"/>
      <c r="D43" s="56"/>
      <c r="E43" s="56"/>
      <c r="F43" s="56"/>
      <c r="G43" s="52">
        <v>1</v>
      </c>
      <c r="H43" s="56"/>
      <c r="I43" s="56"/>
      <c r="J43" s="46"/>
      <c r="K43" s="46"/>
      <c r="L43" s="46"/>
      <c r="N43" s="142"/>
      <c r="O43" s="143"/>
      <c r="P43" s="5">
        <f>ROW()</f>
        <v>43</v>
      </c>
      <c r="Q43" s="6" t="s">
        <v>55</v>
      </c>
      <c r="R43" s="6">
        <v>130</v>
      </c>
      <c r="S43" s="6"/>
      <c r="T43" s="6"/>
      <c r="U43" s="6"/>
      <c r="V43" s="6"/>
      <c r="W43" s="6"/>
      <c r="X43" s="6"/>
      <c r="Y43" s="6"/>
    </row>
    <row r="44" spans="1:25" ht="15" x14ac:dyDescent="0.3">
      <c r="A44" s="56"/>
      <c r="B44" s="56"/>
      <c r="C44" s="56"/>
      <c r="D44" s="56"/>
      <c r="E44" s="56"/>
      <c r="F44" s="56"/>
      <c r="G44" s="52">
        <v>1</v>
      </c>
      <c r="H44" s="56"/>
      <c r="I44" s="56"/>
      <c r="J44" s="46"/>
      <c r="K44" s="46"/>
      <c r="L44" s="46"/>
      <c r="N44" s="142"/>
      <c r="O44" s="143"/>
      <c r="P44" s="5">
        <f>ROW()</f>
        <v>44</v>
      </c>
      <c r="Q44" s="6" t="s">
        <v>56</v>
      </c>
      <c r="R44" s="6">
        <v>500</v>
      </c>
      <c r="S44" s="6"/>
      <c r="T44" s="6"/>
      <c r="U44" s="6"/>
      <c r="V44" s="6"/>
      <c r="W44" s="6"/>
      <c r="X44" s="6"/>
      <c r="Y44" s="6"/>
    </row>
    <row r="45" spans="1:25" ht="15" x14ac:dyDescent="0.3">
      <c r="A45" s="56"/>
      <c r="B45" s="56"/>
      <c r="C45" s="56"/>
      <c r="D45" s="56"/>
      <c r="E45" s="56"/>
      <c r="F45" s="56"/>
      <c r="G45" s="52">
        <v>1</v>
      </c>
      <c r="H45" s="56"/>
      <c r="I45" s="56"/>
      <c r="J45" s="46"/>
      <c r="K45" s="46"/>
      <c r="L45" s="46"/>
      <c r="N45" s="142"/>
      <c r="O45" s="143"/>
      <c r="P45" s="5">
        <f>ROW()</f>
        <v>45</v>
      </c>
      <c r="Q45" s="6"/>
      <c r="R45" s="6"/>
      <c r="S45" s="6"/>
      <c r="T45" s="6"/>
      <c r="U45" s="6"/>
      <c r="V45" s="6"/>
      <c r="W45" s="6"/>
      <c r="X45" s="6"/>
      <c r="Y45" s="6"/>
    </row>
    <row r="46" spans="1:25" ht="15" x14ac:dyDescent="0.3">
      <c r="A46" s="56"/>
      <c r="B46" s="56"/>
      <c r="C46" s="56"/>
      <c r="D46" s="56"/>
      <c r="E46" s="56"/>
      <c r="F46" s="56"/>
      <c r="G46" s="52">
        <v>1</v>
      </c>
      <c r="H46" s="56"/>
      <c r="I46" s="56"/>
      <c r="J46" s="46"/>
      <c r="K46" s="46"/>
      <c r="L46" s="46"/>
      <c r="N46" s="142"/>
      <c r="O46" s="143"/>
      <c r="P46" s="5">
        <f>ROW()</f>
        <v>46</v>
      </c>
      <c r="Q46" s="6"/>
      <c r="R46" s="6"/>
      <c r="S46" s="6"/>
      <c r="T46" s="6"/>
      <c r="U46" s="6"/>
      <c r="V46" s="6"/>
      <c r="W46" s="6"/>
      <c r="X46" s="6"/>
      <c r="Y46" s="6"/>
    </row>
    <row r="47" spans="1:25" ht="15" x14ac:dyDescent="0.3">
      <c r="A47" s="56"/>
      <c r="B47" s="56"/>
      <c r="C47" s="56"/>
      <c r="D47" s="56"/>
      <c r="E47" s="56"/>
      <c r="F47" s="56"/>
      <c r="G47" s="52">
        <v>1</v>
      </c>
      <c r="H47" s="56"/>
      <c r="I47" s="56"/>
      <c r="J47" s="46"/>
      <c r="K47" s="46"/>
      <c r="L47" s="46"/>
      <c r="N47" s="142"/>
      <c r="O47" s="143"/>
      <c r="P47" s="5">
        <f>ROW()</f>
        <v>47</v>
      </c>
      <c r="Q47" s="6"/>
      <c r="R47" s="6"/>
      <c r="S47" s="6"/>
      <c r="T47" s="6"/>
      <c r="U47" s="6"/>
      <c r="V47" s="6"/>
      <c r="W47" s="6"/>
      <c r="X47" s="6"/>
      <c r="Y47" s="6"/>
    </row>
    <row r="48" spans="1:25" ht="15" x14ac:dyDescent="0.3">
      <c r="A48" s="56"/>
      <c r="B48" s="56"/>
      <c r="C48" s="56"/>
      <c r="D48" s="56"/>
      <c r="E48" s="56"/>
      <c r="F48" s="56"/>
      <c r="G48" s="52">
        <v>1</v>
      </c>
      <c r="H48" s="56"/>
      <c r="I48" s="56"/>
      <c r="J48" s="46"/>
      <c r="K48" s="46"/>
      <c r="L48" s="46"/>
      <c r="N48" s="144"/>
      <c r="O48" s="145"/>
      <c r="P48" s="5">
        <f>ROW()</f>
        <v>48</v>
      </c>
      <c r="Q48" s="6"/>
      <c r="R48" s="6"/>
      <c r="S48" s="6"/>
      <c r="T48" s="6"/>
      <c r="U48" s="6"/>
      <c r="V48" s="6"/>
      <c r="W48" s="6"/>
      <c r="X48" s="6"/>
      <c r="Y48" s="6"/>
    </row>
    <row r="49" spans="1:12" x14ac:dyDescent="0.25">
      <c r="A49" s="56"/>
      <c r="B49" s="56"/>
      <c r="C49" s="56"/>
      <c r="D49" s="56"/>
      <c r="E49" s="56"/>
      <c r="F49" s="56"/>
      <c r="G49" s="52">
        <v>1</v>
      </c>
      <c r="H49" s="56"/>
      <c r="I49" s="56"/>
      <c r="J49" s="46"/>
      <c r="K49" s="46"/>
      <c r="L49" s="46"/>
    </row>
    <row r="50" spans="1:12" x14ac:dyDescent="0.25">
      <c r="A50" s="56"/>
      <c r="B50" s="56"/>
      <c r="C50" s="56"/>
      <c r="D50" s="56"/>
      <c r="E50" s="56"/>
      <c r="F50" s="56"/>
      <c r="G50" s="53">
        <f ca="1">$E$35</f>
        <v>1</v>
      </c>
      <c r="H50" s="56"/>
      <c r="I50" s="56"/>
      <c r="J50" s="46"/>
      <c r="K50" s="46"/>
      <c r="L50" s="46"/>
    </row>
    <row r="51" spans="1:12" x14ac:dyDescent="0.25">
      <c r="A51" s="56"/>
      <c r="B51" s="56"/>
      <c r="C51" s="56"/>
      <c r="D51" s="56"/>
      <c r="E51" s="56"/>
      <c r="F51" s="56"/>
      <c r="G51" s="53">
        <f t="shared" ref="G51:G70" ca="1" si="1">$E$35</f>
        <v>1</v>
      </c>
      <c r="H51" s="56"/>
      <c r="I51" s="56"/>
      <c r="J51" s="46"/>
      <c r="K51" s="46"/>
      <c r="L51" s="46"/>
    </row>
    <row r="52" spans="1:12" x14ac:dyDescent="0.25">
      <c r="A52" s="56"/>
      <c r="B52" s="56"/>
      <c r="C52" s="56"/>
      <c r="D52" s="56"/>
      <c r="E52" s="56"/>
      <c r="F52" s="56"/>
      <c r="G52" s="53">
        <f t="shared" ca="1" si="1"/>
        <v>1</v>
      </c>
      <c r="H52" s="56"/>
      <c r="I52" s="56"/>
      <c r="J52" s="46"/>
      <c r="K52" s="46"/>
      <c r="L52" s="46"/>
    </row>
    <row r="53" spans="1:12" x14ac:dyDescent="0.25">
      <c r="A53" s="56"/>
      <c r="B53" s="56"/>
      <c r="C53" s="56"/>
      <c r="D53" s="56"/>
      <c r="E53" s="56"/>
      <c r="F53" s="56"/>
      <c r="G53" s="53">
        <f t="shared" ca="1" si="1"/>
        <v>1</v>
      </c>
      <c r="H53" s="56"/>
      <c r="I53" s="56"/>
      <c r="J53" s="46"/>
      <c r="K53" s="46"/>
      <c r="L53" s="46"/>
    </row>
    <row r="54" spans="1:12" x14ac:dyDescent="0.25">
      <c r="A54" s="56"/>
      <c r="B54" s="56"/>
      <c r="C54" s="56"/>
      <c r="D54" s="56"/>
      <c r="E54" s="56"/>
      <c r="F54" s="56"/>
      <c r="G54" s="53">
        <f t="shared" ca="1" si="1"/>
        <v>1</v>
      </c>
      <c r="H54" s="56"/>
      <c r="I54" s="56"/>
      <c r="J54" s="46"/>
      <c r="K54" s="46"/>
      <c r="L54" s="46"/>
    </row>
    <row r="55" spans="1:12" x14ac:dyDescent="0.25">
      <c r="A55" s="56"/>
      <c r="B55" s="56"/>
      <c r="C55" s="56"/>
      <c r="D55" s="56"/>
      <c r="E55" s="56"/>
      <c r="F55" s="56"/>
      <c r="G55" s="53">
        <f t="shared" ca="1" si="1"/>
        <v>1</v>
      </c>
      <c r="H55" s="56"/>
      <c r="I55" s="56"/>
      <c r="J55" s="46"/>
      <c r="K55" s="46"/>
      <c r="L55" s="46"/>
    </row>
    <row r="56" spans="1:12" x14ac:dyDescent="0.25">
      <c r="A56" s="56"/>
      <c r="B56" s="56"/>
      <c r="C56" s="56"/>
      <c r="D56" s="56"/>
      <c r="E56" s="56"/>
      <c r="F56" s="56"/>
      <c r="G56" s="53">
        <f t="shared" ca="1" si="1"/>
        <v>1</v>
      </c>
      <c r="H56" s="56"/>
      <c r="I56" s="56"/>
      <c r="J56" s="46"/>
      <c r="K56" s="46"/>
      <c r="L56" s="46"/>
    </row>
    <row r="57" spans="1:12" x14ac:dyDescent="0.25">
      <c r="A57" s="56"/>
      <c r="B57" s="56"/>
      <c r="C57" s="56"/>
      <c r="D57" s="56"/>
      <c r="E57" s="56"/>
      <c r="F57" s="56"/>
      <c r="G57" s="53">
        <f t="shared" ca="1" si="1"/>
        <v>1</v>
      </c>
      <c r="H57" s="56"/>
      <c r="I57" s="56"/>
      <c r="J57" s="46"/>
      <c r="K57" s="46"/>
      <c r="L57" s="46"/>
    </row>
    <row r="58" spans="1:12" x14ac:dyDescent="0.25">
      <c r="A58" s="56"/>
      <c r="B58" s="56"/>
      <c r="C58" s="56"/>
      <c r="D58" s="56"/>
      <c r="E58" s="56"/>
      <c r="F58" s="56"/>
      <c r="G58" s="53">
        <f t="shared" ca="1" si="1"/>
        <v>1</v>
      </c>
      <c r="H58" s="56"/>
      <c r="I58" s="56"/>
      <c r="J58" s="46"/>
      <c r="K58" s="46"/>
      <c r="L58" s="46"/>
    </row>
    <row r="59" spans="1:12" x14ac:dyDescent="0.25">
      <c r="A59" s="56"/>
      <c r="B59" s="56"/>
      <c r="C59" s="56"/>
      <c r="D59" s="56"/>
      <c r="E59" s="56"/>
      <c r="F59" s="56"/>
      <c r="G59" s="53">
        <f t="shared" ca="1" si="1"/>
        <v>1</v>
      </c>
      <c r="H59" s="56"/>
      <c r="I59" s="56"/>
      <c r="J59" s="46"/>
      <c r="K59" s="46"/>
      <c r="L59" s="46"/>
    </row>
    <row r="60" spans="1:12" x14ac:dyDescent="0.25">
      <c r="A60" s="56"/>
      <c r="B60" s="56"/>
      <c r="C60" s="56"/>
      <c r="D60" s="56"/>
      <c r="E60" s="56"/>
      <c r="F60" s="56"/>
      <c r="G60" s="53">
        <f t="shared" ca="1" si="1"/>
        <v>1</v>
      </c>
      <c r="H60" s="56"/>
      <c r="I60" s="56"/>
      <c r="J60" s="46"/>
      <c r="K60" s="46"/>
      <c r="L60" s="46"/>
    </row>
    <row r="61" spans="1:12" x14ac:dyDescent="0.25">
      <c r="A61" s="56"/>
      <c r="B61" s="56"/>
      <c r="C61" s="56"/>
      <c r="D61" s="56"/>
      <c r="E61" s="56"/>
      <c r="F61" s="56"/>
      <c r="G61" s="53">
        <f t="shared" ca="1" si="1"/>
        <v>1</v>
      </c>
      <c r="H61" s="56"/>
      <c r="I61" s="56"/>
      <c r="J61" s="46"/>
      <c r="K61" s="46"/>
      <c r="L61" s="46"/>
    </row>
    <row r="62" spans="1:12" x14ac:dyDescent="0.25">
      <c r="A62" s="56"/>
      <c r="B62" s="56"/>
      <c r="C62" s="56"/>
      <c r="D62" s="56"/>
      <c r="E62" s="56"/>
      <c r="F62" s="56"/>
      <c r="G62" s="53">
        <f t="shared" ca="1" si="1"/>
        <v>1</v>
      </c>
      <c r="H62" s="56"/>
      <c r="I62" s="56"/>
      <c r="J62" s="46"/>
      <c r="K62" s="46"/>
      <c r="L62" s="46"/>
    </row>
    <row r="63" spans="1:12" x14ac:dyDescent="0.25">
      <c r="A63" s="56"/>
      <c r="B63" s="56"/>
      <c r="C63" s="56"/>
      <c r="D63" s="56"/>
      <c r="E63" s="56"/>
      <c r="F63" s="56"/>
      <c r="G63" s="53">
        <f t="shared" ca="1" si="1"/>
        <v>1</v>
      </c>
      <c r="H63" s="56"/>
      <c r="I63" s="56"/>
      <c r="J63" s="46"/>
      <c r="K63" s="46"/>
      <c r="L63" s="46"/>
    </row>
    <row r="64" spans="1:12" x14ac:dyDescent="0.25">
      <c r="A64" s="56"/>
      <c r="B64" s="56"/>
      <c r="C64" s="56"/>
      <c r="D64" s="56"/>
      <c r="E64" s="56"/>
      <c r="F64" s="56"/>
      <c r="G64" s="53">
        <f t="shared" ca="1" si="1"/>
        <v>1</v>
      </c>
      <c r="H64" s="56"/>
      <c r="I64" s="56"/>
      <c r="J64" s="46"/>
      <c r="K64" s="46"/>
      <c r="L64" s="46"/>
    </row>
    <row r="65" spans="1:25" x14ac:dyDescent="0.25">
      <c r="A65" s="56"/>
      <c r="B65" s="56"/>
      <c r="C65" s="56"/>
      <c r="D65" s="56"/>
      <c r="E65" s="56"/>
      <c r="F65" s="56"/>
      <c r="G65" s="53">
        <f t="shared" ca="1" si="1"/>
        <v>1</v>
      </c>
      <c r="H65" s="56"/>
      <c r="I65" s="56"/>
      <c r="J65" s="46"/>
      <c r="K65" s="46"/>
      <c r="L65" s="46"/>
    </row>
    <row r="66" spans="1:25" x14ac:dyDescent="0.25">
      <c r="A66" s="56"/>
      <c r="B66" s="56"/>
      <c r="C66" s="56"/>
      <c r="D66" s="56"/>
      <c r="E66" s="56"/>
      <c r="F66" s="56"/>
      <c r="G66" s="53">
        <f t="shared" ca="1" si="1"/>
        <v>1</v>
      </c>
      <c r="H66" s="56"/>
      <c r="I66" s="56"/>
      <c r="J66" s="46"/>
      <c r="K66" s="46"/>
      <c r="L66" s="46"/>
    </row>
    <row r="67" spans="1:25" x14ac:dyDescent="0.25">
      <c r="A67" s="56"/>
      <c r="B67" s="56"/>
      <c r="C67" s="56"/>
      <c r="D67" s="56"/>
      <c r="E67" s="56"/>
      <c r="F67" s="56"/>
      <c r="G67" s="53">
        <f t="shared" ca="1" si="1"/>
        <v>1</v>
      </c>
      <c r="H67" s="56"/>
      <c r="I67" s="56"/>
      <c r="J67" s="46"/>
      <c r="K67" s="46"/>
      <c r="L67" s="46"/>
    </row>
    <row r="68" spans="1:25" x14ac:dyDescent="0.25">
      <c r="A68" s="56"/>
      <c r="B68" s="56"/>
      <c r="C68" s="56"/>
      <c r="D68" s="56"/>
      <c r="E68" s="56"/>
      <c r="F68" s="56"/>
      <c r="G68" s="53">
        <f t="shared" ca="1" si="1"/>
        <v>1</v>
      </c>
      <c r="H68" s="56"/>
      <c r="I68" s="56"/>
      <c r="J68" s="46"/>
      <c r="K68" s="46"/>
      <c r="L68" s="46"/>
    </row>
    <row r="69" spans="1:25" x14ac:dyDescent="0.25">
      <c r="A69" s="9" t="s">
        <v>17</v>
      </c>
      <c r="B69" s="10" t="s">
        <v>18</v>
      </c>
      <c r="C69" s="28" t="s">
        <v>23</v>
      </c>
      <c r="D69" s="56"/>
      <c r="E69" s="56"/>
      <c r="F69" s="56"/>
      <c r="G69" s="53">
        <f t="shared" ca="1" si="1"/>
        <v>1</v>
      </c>
      <c r="H69" s="56"/>
      <c r="J69" s="46"/>
      <c r="K69" s="46"/>
      <c r="L69" s="46"/>
    </row>
    <row r="70" spans="1:25" x14ac:dyDescent="0.25">
      <c r="A70" s="11">
        <f>COUNTBLANK(R76:R79)</f>
        <v>1</v>
      </c>
      <c r="B70" s="12">
        <f ca="1">C70</f>
        <v>1</v>
      </c>
      <c r="C70" s="12">
        <f ca="1">IF(P71="","",IF(P71=1,"",IF(P71="=1","",IF(Ques2=Answer2,Answer2,""))))</f>
        <v>1</v>
      </c>
      <c r="D70" s="13">
        <f ca="1">IF(A70=B70,1,0)</f>
        <v>1</v>
      </c>
      <c r="E70" s="14">
        <f ca="1">IF(E35=0,0,D70)</f>
        <v>1</v>
      </c>
      <c r="F70" s="15" t="s">
        <v>27</v>
      </c>
      <c r="G70" s="53">
        <f t="shared" ca="1" si="1"/>
        <v>1</v>
      </c>
      <c r="H70" s="56"/>
      <c r="J70" s="46"/>
      <c r="K70" s="46"/>
      <c r="L70" s="46"/>
    </row>
    <row r="71" spans="1:25" x14ac:dyDescent="0.25">
      <c r="A71" s="7"/>
      <c r="B71" s="56"/>
      <c r="C71" s="56"/>
      <c r="D71" s="56"/>
      <c r="E71" s="56"/>
      <c r="F71" s="56"/>
      <c r="G71" s="30">
        <f ca="1">IF(OR(Ques2="",$E$35=0),0,1)</f>
        <v>1</v>
      </c>
      <c r="H71" s="56"/>
      <c r="J71" s="46"/>
      <c r="K71" s="46"/>
      <c r="L71" s="46"/>
      <c r="N71" s="130" t="str">
        <f ca="1">IF(Score2=0,"Incorrect:","Correct Answer:")</f>
        <v>Correct Answer:</v>
      </c>
      <c r="O71" s="131"/>
      <c r="P71" s="134" t="str">
        <f ca="1">IF(ISERROR(IF(Ques2="","",_xlfn.FORMULATEXT(Ques2))),"",IF(Ques2="","",_xlfn.FORMULATEXT(Ques2)))</f>
        <v>=COUNTBLANK(R76:R79)</v>
      </c>
      <c r="Q71" s="135"/>
      <c r="R71" s="135"/>
      <c r="S71" s="135"/>
      <c r="T71" s="135"/>
      <c r="U71" s="135"/>
      <c r="V71" s="135"/>
      <c r="W71" s="135"/>
      <c r="X71" s="135"/>
      <c r="Y71" s="136"/>
    </row>
    <row r="72" spans="1:25" x14ac:dyDescent="0.25">
      <c r="A72" s="7"/>
      <c r="B72" s="56"/>
      <c r="C72" s="56"/>
      <c r="D72" s="56"/>
      <c r="E72" s="56"/>
      <c r="F72" s="56"/>
      <c r="G72" s="30">
        <f ca="1">IF(OR(Ques2="",$E$35=0),0,1)</f>
        <v>1</v>
      </c>
      <c r="H72" s="56"/>
      <c r="J72" s="46"/>
      <c r="K72" s="46"/>
      <c r="L72" s="46"/>
      <c r="N72" s="132"/>
      <c r="O72" s="133"/>
      <c r="P72" s="137"/>
      <c r="Q72" s="138"/>
      <c r="R72" s="138"/>
      <c r="S72" s="138"/>
      <c r="T72" s="138"/>
      <c r="U72" s="138"/>
      <c r="V72" s="138"/>
      <c r="W72" s="138"/>
      <c r="X72" s="138"/>
      <c r="Y72" s="139"/>
    </row>
    <row r="73" spans="1:25" ht="15" x14ac:dyDescent="0.3">
      <c r="A73" s="56"/>
      <c r="B73" s="56"/>
      <c r="C73" s="56"/>
      <c r="D73" s="56"/>
      <c r="E73" s="56"/>
      <c r="F73" s="56"/>
      <c r="G73" s="53">
        <f t="shared" ref="G73:G84" ca="1" si="2">$E$35</f>
        <v>1</v>
      </c>
      <c r="H73" s="56"/>
      <c r="I73" s="56"/>
      <c r="J73" s="46"/>
      <c r="K73" s="46"/>
      <c r="L73" s="46"/>
      <c r="N73" s="140" t="s">
        <v>25</v>
      </c>
      <c r="O73" s="141"/>
      <c r="P73" s="4"/>
      <c r="Q73" s="5" t="str">
        <f>SUBSTITUTE(ADDRESS(1,COLUMN(),4),"1","")</f>
        <v>Q</v>
      </c>
      <c r="R73" s="5" t="str">
        <f t="shared" ref="R73:Y73" si="3">SUBSTITUTE(ADDRESS(1,COLUMN(),4),"1","")</f>
        <v>R</v>
      </c>
      <c r="S73" s="5" t="str">
        <f t="shared" si="3"/>
        <v>S</v>
      </c>
      <c r="T73" s="5" t="str">
        <f t="shared" si="3"/>
        <v>T</v>
      </c>
      <c r="U73" s="5" t="str">
        <f t="shared" si="3"/>
        <v>U</v>
      </c>
      <c r="V73" s="5" t="str">
        <f t="shared" si="3"/>
        <v>V</v>
      </c>
      <c r="W73" s="5" t="str">
        <f t="shared" si="3"/>
        <v>W</v>
      </c>
      <c r="X73" s="5" t="str">
        <f t="shared" si="3"/>
        <v>X</v>
      </c>
      <c r="Y73" s="5" t="str">
        <f t="shared" si="3"/>
        <v>Y</v>
      </c>
    </row>
    <row r="74" spans="1:25" ht="15" x14ac:dyDescent="0.3">
      <c r="A74" s="56"/>
      <c r="B74" s="56"/>
      <c r="C74" s="56"/>
      <c r="D74" s="56"/>
      <c r="E74" s="56"/>
      <c r="F74" s="56"/>
      <c r="G74" s="53">
        <f t="shared" ca="1" si="2"/>
        <v>1</v>
      </c>
      <c r="H74" s="56"/>
      <c r="I74" s="56"/>
      <c r="J74" s="46"/>
      <c r="K74" s="46"/>
      <c r="L74" s="46"/>
      <c r="N74" s="142"/>
      <c r="O74" s="143"/>
      <c r="P74" s="5">
        <f>ROW()</f>
        <v>74</v>
      </c>
      <c r="Q74" s="6"/>
      <c r="R74" s="6"/>
      <c r="S74" s="6"/>
      <c r="T74" s="6"/>
      <c r="U74" s="6"/>
      <c r="V74" s="6"/>
      <c r="W74" s="6"/>
      <c r="X74" s="6"/>
      <c r="Y74" s="6"/>
    </row>
    <row r="75" spans="1:25" ht="15" x14ac:dyDescent="0.3">
      <c r="A75" s="56"/>
      <c r="B75" s="56"/>
      <c r="C75" s="56"/>
      <c r="D75" s="56"/>
      <c r="E75" s="56"/>
      <c r="F75" s="56"/>
      <c r="G75" s="53">
        <f t="shared" ca="1" si="2"/>
        <v>1</v>
      </c>
      <c r="H75" s="56"/>
      <c r="I75" s="56"/>
      <c r="J75" s="46"/>
      <c r="K75" s="46"/>
      <c r="L75" s="46"/>
      <c r="N75" s="142"/>
      <c r="O75" s="143"/>
      <c r="P75" s="5">
        <f>ROW()</f>
        <v>75</v>
      </c>
      <c r="Q75" s="6" t="s">
        <v>52</v>
      </c>
      <c r="R75" s="6" t="s">
        <v>57</v>
      </c>
      <c r="S75" s="6"/>
      <c r="T75" s="6" t="s">
        <v>59</v>
      </c>
      <c r="U75" s="6"/>
      <c r="V75" s="6"/>
      <c r="W75" s="6"/>
      <c r="X75" s="6"/>
      <c r="Y75" s="6"/>
    </row>
    <row r="76" spans="1:25" ht="15" x14ac:dyDescent="0.3">
      <c r="A76" s="56"/>
      <c r="B76" s="56"/>
      <c r="C76" s="56"/>
      <c r="D76" s="56"/>
      <c r="E76" s="56"/>
      <c r="F76" s="56"/>
      <c r="G76" s="53">
        <f t="shared" ca="1" si="2"/>
        <v>1</v>
      </c>
      <c r="H76" s="56"/>
      <c r="I76" s="56"/>
      <c r="J76" s="46"/>
      <c r="K76" s="46"/>
      <c r="L76" s="46"/>
      <c r="N76" s="142"/>
      <c r="O76" s="143"/>
      <c r="P76" s="5">
        <f>ROW()</f>
        <v>76</v>
      </c>
      <c r="Q76" s="6" t="s">
        <v>53</v>
      </c>
      <c r="R76" s="6">
        <v>273</v>
      </c>
      <c r="S76" s="6"/>
      <c r="T76" s="36">
        <f>COUNTBLANK(R76:R79)</f>
        <v>1</v>
      </c>
      <c r="U76" s="6"/>
      <c r="V76" s="6"/>
      <c r="W76" s="6"/>
      <c r="X76" s="6"/>
      <c r="Y76" s="6"/>
    </row>
    <row r="77" spans="1:25" ht="15" x14ac:dyDescent="0.3">
      <c r="A77" s="56"/>
      <c r="B77" s="56"/>
      <c r="C77" s="56"/>
      <c r="D77" s="56"/>
      <c r="E77" s="56"/>
      <c r="F77" s="56"/>
      <c r="G77" s="53">
        <f t="shared" ca="1" si="2"/>
        <v>1</v>
      </c>
      <c r="H77" s="56"/>
      <c r="I77" s="56"/>
      <c r="J77" s="46"/>
      <c r="K77" s="46"/>
      <c r="L77" s="46"/>
      <c r="N77" s="142"/>
      <c r="O77" s="143"/>
      <c r="P77" s="5">
        <f>ROW()</f>
        <v>77</v>
      </c>
      <c r="Q77" s="6" t="s">
        <v>54</v>
      </c>
      <c r="R77" s="6"/>
      <c r="S77" s="6"/>
      <c r="T77" s="6"/>
      <c r="U77" s="6"/>
      <c r="V77" s="6"/>
      <c r="W77" s="6"/>
      <c r="X77" s="6"/>
      <c r="Y77" s="6"/>
    </row>
    <row r="78" spans="1:25" ht="15" x14ac:dyDescent="0.3">
      <c r="A78" s="56"/>
      <c r="B78" s="56"/>
      <c r="C78" s="56"/>
      <c r="D78" s="56"/>
      <c r="E78" s="56"/>
      <c r="F78" s="56"/>
      <c r="G78" s="53">
        <f t="shared" ca="1" si="2"/>
        <v>1</v>
      </c>
      <c r="H78" s="56"/>
      <c r="I78" s="56"/>
      <c r="J78" s="46"/>
      <c r="K78" s="46"/>
      <c r="L78" s="46"/>
      <c r="N78" s="142"/>
      <c r="O78" s="143"/>
      <c r="P78" s="5">
        <f>ROW()</f>
        <v>78</v>
      </c>
      <c r="Q78" s="6" t="s">
        <v>55</v>
      </c>
      <c r="R78" s="6">
        <v>130</v>
      </c>
      <c r="S78" s="6"/>
      <c r="T78" s="6"/>
      <c r="U78" s="6"/>
      <c r="V78" s="6"/>
      <c r="W78" s="6"/>
      <c r="X78" s="6"/>
      <c r="Y78" s="6"/>
    </row>
    <row r="79" spans="1:25" ht="15" x14ac:dyDescent="0.3">
      <c r="A79" s="56"/>
      <c r="B79" s="56"/>
      <c r="C79" s="56"/>
      <c r="D79" s="56"/>
      <c r="E79" s="56"/>
      <c r="F79" s="56"/>
      <c r="G79" s="53">
        <f t="shared" ca="1" si="2"/>
        <v>1</v>
      </c>
      <c r="H79" s="56"/>
      <c r="I79" s="56"/>
      <c r="J79" s="46"/>
      <c r="K79" s="46"/>
      <c r="L79" s="46"/>
      <c r="N79" s="142"/>
      <c r="O79" s="143"/>
      <c r="P79" s="5">
        <f>ROW()</f>
        <v>79</v>
      </c>
      <c r="Q79" s="6" t="s">
        <v>56</v>
      </c>
      <c r="R79" s="6">
        <v>500</v>
      </c>
      <c r="S79" s="6"/>
      <c r="T79" s="6"/>
      <c r="U79" s="6"/>
      <c r="V79" s="6"/>
      <c r="W79" s="6"/>
      <c r="X79" s="6"/>
      <c r="Y79" s="6"/>
    </row>
    <row r="80" spans="1:25" ht="15" x14ac:dyDescent="0.3">
      <c r="A80" s="56"/>
      <c r="B80" s="56"/>
      <c r="C80" s="56"/>
      <c r="D80" s="56"/>
      <c r="E80" s="56"/>
      <c r="F80" s="56"/>
      <c r="G80" s="53">
        <f t="shared" ca="1" si="2"/>
        <v>1</v>
      </c>
      <c r="H80" s="56"/>
      <c r="I80" s="56"/>
      <c r="J80" s="46"/>
      <c r="K80" s="46"/>
      <c r="L80" s="46"/>
      <c r="N80" s="142"/>
      <c r="O80" s="143"/>
      <c r="P80" s="5">
        <f>ROW()</f>
        <v>80</v>
      </c>
      <c r="Q80" s="6"/>
      <c r="R80" s="6"/>
      <c r="S80" s="6"/>
      <c r="T80" s="6"/>
      <c r="U80" s="6"/>
      <c r="V80" s="6"/>
      <c r="W80" s="6"/>
      <c r="X80" s="6"/>
      <c r="Y80" s="6"/>
    </row>
    <row r="81" spans="1:25" ht="15" x14ac:dyDescent="0.3">
      <c r="A81" s="56"/>
      <c r="B81" s="56"/>
      <c r="C81" s="56"/>
      <c r="D81" s="56"/>
      <c r="E81" s="56"/>
      <c r="F81" s="56"/>
      <c r="G81" s="53">
        <f t="shared" ca="1" si="2"/>
        <v>1</v>
      </c>
      <c r="H81" s="56"/>
      <c r="I81" s="56"/>
      <c r="J81" s="46"/>
      <c r="K81" s="46"/>
      <c r="L81" s="46"/>
      <c r="N81" s="142"/>
      <c r="O81" s="143"/>
      <c r="P81" s="5">
        <f>ROW()</f>
        <v>81</v>
      </c>
      <c r="Q81" s="6"/>
      <c r="R81" s="6"/>
      <c r="S81" s="6"/>
      <c r="T81" s="6"/>
      <c r="U81" s="6"/>
      <c r="V81" s="6"/>
      <c r="W81" s="6"/>
      <c r="X81" s="6"/>
      <c r="Y81" s="6"/>
    </row>
    <row r="82" spans="1:25" ht="15" x14ac:dyDescent="0.3">
      <c r="A82" s="56"/>
      <c r="B82" s="56"/>
      <c r="C82" s="56"/>
      <c r="D82" s="56"/>
      <c r="E82" s="56"/>
      <c r="F82" s="56"/>
      <c r="G82" s="53">
        <f t="shared" ca="1" si="2"/>
        <v>1</v>
      </c>
      <c r="H82" s="56"/>
      <c r="I82" s="56"/>
      <c r="J82" s="46"/>
      <c r="K82" s="46"/>
      <c r="L82" s="46"/>
      <c r="N82" s="142"/>
      <c r="O82" s="143"/>
      <c r="P82" s="5">
        <f>ROW()</f>
        <v>82</v>
      </c>
      <c r="Q82" s="6"/>
      <c r="R82" s="6"/>
      <c r="S82" s="6"/>
      <c r="T82" s="6"/>
      <c r="U82" s="6"/>
      <c r="V82" s="6"/>
      <c r="W82" s="6"/>
      <c r="X82" s="6"/>
      <c r="Y82" s="6"/>
    </row>
    <row r="83" spans="1:25" ht="15" x14ac:dyDescent="0.3">
      <c r="A83" s="56"/>
      <c r="B83" s="56"/>
      <c r="C83" s="56"/>
      <c r="D83" s="56"/>
      <c r="E83" s="56"/>
      <c r="F83" s="56"/>
      <c r="G83" s="53">
        <f t="shared" ca="1" si="2"/>
        <v>1</v>
      </c>
      <c r="H83" s="56"/>
      <c r="I83" s="56"/>
      <c r="J83" s="46"/>
      <c r="K83" s="46"/>
      <c r="L83" s="46"/>
      <c r="N83" s="144"/>
      <c r="O83" s="145"/>
      <c r="P83" s="5">
        <f>ROW()</f>
        <v>83</v>
      </c>
      <c r="Q83" s="6"/>
      <c r="R83" s="6"/>
      <c r="S83" s="6"/>
      <c r="T83" s="6"/>
      <c r="U83" s="6"/>
      <c r="V83" s="6"/>
      <c r="W83" s="6"/>
      <c r="X83" s="6"/>
      <c r="Y83" s="6"/>
    </row>
    <row r="84" spans="1:25" x14ac:dyDescent="0.25">
      <c r="A84" s="56"/>
      <c r="B84" s="56"/>
      <c r="C84" s="56"/>
      <c r="D84" s="56"/>
      <c r="E84" s="56"/>
      <c r="F84" s="56"/>
      <c r="G84" s="53">
        <f t="shared" ca="1" si="2"/>
        <v>1</v>
      </c>
      <c r="H84" s="56"/>
      <c r="I84" s="56"/>
      <c r="J84" s="46"/>
      <c r="K84" s="46"/>
      <c r="L84" s="46"/>
    </row>
    <row r="85" spans="1:25" x14ac:dyDescent="0.25">
      <c r="A85" s="56"/>
      <c r="B85" s="56"/>
      <c r="C85" s="56"/>
      <c r="D85" s="56"/>
      <c r="E85" s="56"/>
      <c r="F85" s="56"/>
      <c r="G85" s="54">
        <f ca="1">$E$70</f>
        <v>1</v>
      </c>
      <c r="H85" s="56"/>
      <c r="I85" s="56"/>
      <c r="J85" s="46"/>
      <c r="K85" s="46"/>
      <c r="L85" s="46"/>
    </row>
    <row r="86" spans="1:25" x14ac:dyDescent="0.25">
      <c r="A86" s="56"/>
      <c r="B86" s="56"/>
      <c r="C86" s="56"/>
      <c r="D86" s="56"/>
      <c r="E86" s="56"/>
      <c r="F86" s="56"/>
      <c r="G86" s="54">
        <f t="shared" ref="G86:G90" ca="1" si="4">$E$70</f>
        <v>1</v>
      </c>
      <c r="H86" s="56"/>
      <c r="I86" s="56"/>
      <c r="J86" s="46"/>
      <c r="K86" s="46"/>
      <c r="L86" s="46"/>
    </row>
    <row r="87" spans="1:25" x14ac:dyDescent="0.25">
      <c r="A87" s="56"/>
      <c r="B87" s="56"/>
      <c r="C87" s="56"/>
      <c r="D87" s="56"/>
      <c r="E87" s="56"/>
      <c r="F87" s="56"/>
      <c r="G87" s="54">
        <f t="shared" ca="1" si="4"/>
        <v>1</v>
      </c>
      <c r="H87" s="56"/>
      <c r="I87" s="56"/>
      <c r="J87" s="46"/>
      <c r="K87" s="46"/>
      <c r="L87" s="46"/>
    </row>
    <row r="88" spans="1:25" x14ac:dyDescent="0.25">
      <c r="A88" s="56"/>
      <c r="B88" s="56"/>
      <c r="C88" s="56"/>
      <c r="D88" s="56"/>
      <c r="E88" s="56"/>
      <c r="F88" s="56"/>
      <c r="G88" s="54">
        <f t="shared" ca="1" si="4"/>
        <v>1</v>
      </c>
      <c r="H88" s="56"/>
      <c r="I88" s="56"/>
      <c r="J88" s="46"/>
      <c r="K88" s="46"/>
      <c r="L88" s="46"/>
    </row>
    <row r="89" spans="1:25" x14ac:dyDescent="0.25">
      <c r="A89" s="9" t="s">
        <v>17</v>
      </c>
      <c r="B89" s="10" t="s">
        <v>18</v>
      </c>
      <c r="C89" s="28" t="s">
        <v>23</v>
      </c>
      <c r="D89" s="56"/>
      <c r="E89" s="56"/>
      <c r="F89" s="56"/>
      <c r="G89" s="54">
        <f t="shared" ca="1" si="4"/>
        <v>1</v>
      </c>
      <c r="H89" s="56"/>
      <c r="J89" s="46"/>
      <c r="K89" s="46"/>
      <c r="L89" s="46"/>
    </row>
    <row r="90" spans="1:25" x14ac:dyDescent="0.25">
      <c r="A90" s="11">
        <f>COUNTA(R96:R99)</f>
        <v>3</v>
      </c>
      <c r="B90" s="12">
        <f ca="1">C90</f>
        <v>3</v>
      </c>
      <c r="C90" s="12">
        <f ca="1">IF(P91="","",IF(P91=3,"",IF(P91="=3","",IF(Ques3=Answer3,Answer3,""))))</f>
        <v>3</v>
      </c>
      <c r="D90" s="13">
        <f ca="1">IF(A90=B90,1,0)</f>
        <v>1</v>
      </c>
      <c r="E90" s="14">
        <f ca="1">IF(E70=0,0,D90)</f>
        <v>1</v>
      </c>
      <c r="F90" s="15" t="s">
        <v>28</v>
      </c>
      <c r="G90" s="54">
        <f t="shared" ca="1" si="4"/>
        <v>1</v>
      </c>
      <c r="H90" s="56"/>
      <c r="J90" s="46"/>
      <c r="K90" s="46"/>
      <c r="L90" s="46"/>
    </row>
    <row r="91" spans="1:25" x14ac:dyDescent="0.25">
      <c r="A91" s="7"/>
      <c r="B91" s="56"/>
      <c r="C91" s="56"/>
      <c r="D91" s="56"/>
      <c r="E91" s="56"/>
      <c r="F91" s="56"/>
      <c r="G91" s="30">
        <f ca="1">IF(OR(Ques3="",$E$70=0),0,1)</f>
        <v>1</v>
      </c>
      <c r="H91" s="56"/>
      <c r="J91" s="46"/>
      <c r="K91" s="46"/>
      <c r="L91" s="46"/>
      <c r="N91" s="130" t="str">
        <f ca="1">IF(Score3=0,"Incorrect:","Correct Answer:")</f>
        <v>Correct Answer:</v>
      </c>
      <c r="O91" s="131"/>
      <c r="P91" s="134" t="str">
        <f ca="1">IF(ISERROR(IF(Ques3="","",_xlfn.FORMULATEXT(Ques3))),"",IF(Ques3="","",_xlfn.FORMULATEXT(Ques3)))</f>
        <v>=COUNT(R96:R99)</v>
      </c>
      <c r="Q91" s="135"/>
      <c r="R91" s="135"/>
      <c r="S91" s="135"/>
      <c r="T91" s="135"/>
      <c r="U91" s="135"/>
      <c r="V91" s="135"/>
      <c r="W91" s="135"/>
      <c r="X91" s="135"/>
      <c r="Y91" s="136"/>
    </row>
    <row r="92" spans="1:25" x14ac:dyDescent="0.25">
      <c r="A92" s="7"/>
      <c r="B92" s="56"/>
      <c r="C92" s="56"/>
      <c r="D92" s="56"/>
      <c r="E92" s="56"/>
      <c r="F92" s="56"/>
      <c r="G92" s="30">
        <f ca="1">IF(OR(Ques3="",$E$70=0),0,1)</f>
        <v>1</v>
      </c>
      <c r="H92" s="56"/>
      <c r="J92" s="46"/>
      <c r="K92" s="46"/>
      <c r="L92" s="46"/>
      <c r="N92" s="132"/>
      <c r="O92" s="133"/>
      <c r="P92" s="137"/>
      <c r="Q92" s="138"/>
      <c r="R92" s="138"/>
      <c r="S92" s="138"/>
      <c r="T92" s="138"/>
      <c r="U92" s="138"/>
      <c r="V92" s="138"/>
      <c r="W92" s="138"/>
      <c r="X92" s="138"/>
      <c r="Y92" s="139"/>
    </row>
    <row r="93" spans="1:25" ht="15" x14ac:dyDescent="0.3">
      <c r="A93" s="56"/>
      <c r="B93" s="56"/>
      <c r="C93" s="56"/>
      <c r="D93" s="56"/>
      <c r="E93" s="56"/>
      <c r="F93" s="56"/>
      <c r="G93" s="54">
        <f t="shared" ref="G93:G104" ca="1" si="5">$E$70</f>
        <v>1</v>
      </c>
      <c r="H93" s="56"/>
      <c r="I93" s="56"/>
      <c r="J93" s="46"/>
      <c r="K93" s="46"/>
      <c r="L93" s="46"/>
      <c r="N93" s="140" t="s">
        <v>25</v>
      </c>
      <c r="O93" s="141"/>
      <c r="P93" s="4"/>
      <c r="Q93" s="5" t="str">
        <f>SUBSTITUTE(ADDRESS(1,COLUMN(),4),"1","")</f>
        <v>Q</v>
      </c>
      <c r="R93" s="5" t="str">
        <f t="shared" ref="R93:Y93" si="6">SUBSTITUTE(ADDRESS(1,COLUMN(),4),"1","")</f>
        <v>R</v>
      </c>
      <c r="S93" s="5" t="str">
        <f t="shared" si="6"/>
        <v>S</v>
      </c>
      <c r="T93" s="5" t="str">
        <f t="shared" si="6"/>
        <v>T</v>
      </c>
      <c r="U93" s="5" t="str">
        <f t="shared" si="6"/>
        <v>U</v>
      </c>
      <c r="V93" s="5" t="str">
        <f t="shared" si="6"/>
        <v>V</v>
      </c>
      <c r="W93" s="5" t="str">
        <f t="shared" si="6"/>
        <v>W</v>
      </c>
      <c r="X93" s="5" t="str">
        <f t="shared" si="6"/>
        <v>X</v>
      </c>
      <c r="Y93" s="5" t="str">
        <f t="shared" si="6"/>
        <v>Y</v>
      </c>
    </row>
    <row r="94" spans="1:25" ht="15" x14ac:dyDescent="0.3">
      <c r="A94" s="56"/>
      <c r="B94" s="56"/>
      <c r="C94" s="56"/>
      <c r="D94" s="56"/>
      <c r="E94" s="56"/>
      <c r="F94" s="56"/>
      <c r="G94" s="54">
        <f t="shared" ca="1" si="5"/>
        <v>1</v>
      </c>
      <c r="H94" s="56"/>
      <c r="I94" s="56"/>
      <c r="J94" s="46"/>
      <c r="K94" s="46"/>
      <c r="L94" s="46"/>
      <c r="N94" s="142"/>
      <c r="O94" s="143"/>
      <c r="P94" s="5">
        <f>ROW()</f>
        <v>94</v>
      </c>
      <c r="Q94" s="6"/>
      <c r="R94" s="6"/>
      <c r="S94" s="6"/>
      <c r="T94" s="6"/>
      <c r="U94" s="6"/>
      <c r="V94" s="6"/>
      <c r="W94" s="6"/>
      <c r="X94" s="6"/>
      <c r="Y94" s="6"/>
    </row>
    <row r="95" spans="1:25" ht="15" x14ac:dyDescent="0.3">
      <c r="A95" s="56"/>
      <c r="B95" s="56"/>
      <c r="C95" s="56"/>
      <c r="D95" s="56"/>
      <c r="E95" s="56"/>
      <c r="F95" s="56"/>
      <c r="G95" s="54">
        <f t="shared" ca="1" si="5"/>
        <v>1</v>
      </c>
      <c r="H95" s="56"/>
      <c r="I95" s="56"/>
      <c r="J95" s="46"/>
      <c r="K95" s="46"/>
      <c r="L95" s="46"/>
      <c r="N95" s="142"/>
      <c r="O95" s="143"/>
      <c r="P95" s="5">
        <f>ROW()</f>
        <v>95</v>
      </c>
      <c r="Q95" s="6" t="s">
        <v>52</v>
      </c>
      <c r="R95" s="6" t="s">
        <v>57</v>
      </c>
      <c r="S95" s="6"/>
      <c r="T95" s="6" t="s">
        <v>60</v>
      </c>
      <c r="U95" s="6"/>
      <c r="V95" s="6"/>
      <c r="W95" s="6"/>
      <c r="X95" s="6"/>
      <c r="Y95" s="6"/>
    </row>
    <row r="96" spans="1:25" ht="15" x14ac:dyDescent="0.3">
      <c r="A96" s="56"/>
      <c r="B96" s="56"/>
      <c r="C96" s="56"/>
      <c r="D96" s="56"/>
      <c r="E96" s="56"/>
      <c r="F96" s="56"/>
      <c r="G96" s="54">
        <f t="shared" ca="1" si="5"/>
        <v>1</v>
      </c>
      <c r="H96" s="56"/>
      <c r="I96" s="56"/>
      <c r="J96" s="46"/>
      <c r="K96" s="46"/>
      <c r="L96" s="46"/>
      <c r="N96" s="142"/>
      <c r="O96" s="143"/>
      <c r="P96" s="5">
        <f>ROW()</f>
        <v>96</v>
      </c>
      <c r="Q96" s="6" t="s">
        <v>53</v>
      </c>
      <c r="R96" s="6">
        <v>273</v>
      </c>
      <c r="S96" s="6"/>
      <c r="T96" s="36">
        <f>COUNT(R96:R99)</f>
        <v>3</v>
      </c>
      <c r="U96" s="6"/>
      <c r="V96" s="6"/>
      <c r="W96" s="6"/>
      <c r="X96" s="6"/>
      <c r="Y96" s="6"/>
    </row>
    <row r="97" spans="1:25" ht="15" x14ac:dyDescent="0.3">
      <c r="A97" s="56"/>
      <c r="B97" s="56"/>
      <c r="C97" s="56"/>
      <c r="D97" s="56"/>
      <c r="E97" s="56"/>
      <c r="F97" s="56"/>
      <c r="G97" s="54">
        <f t="shared" ca="1" si="5"/>
        <v>1</v>
      </c>
      <c r="H97" s="56"/>
      <c r="I97" s="56"/>
      <c r="J97" s="46"/>
      <c r="K97" s="46"/>
      <c r="L97" s="46"/>
      <c r="N97" s="142"/>
      <c r="O97" s="143"/>
      <c r="P97" s="5">
        <f>ROW()</f>
        <v>97</v>
      </c>
      <c r="Q97" s="6" t="s">
        <v>54</v>
      </c>
      <c r="R97" s="6"/>
      <c r="S97" s="6"/>
      <c r="T97" s="6"/>
      <c r="U97" s="6"/>
      <c r="V97" s="6"/>
      <c r="W97" s="6"/>
      <c r="X97" s="6"/>
      <c r="Y97" s="6"/>
    </row>
    <row r="98" spans="1:25" ht="15" x14ac:dyDescent="0.3">
      <c r="A98" s="56"/>
      <c r="B98" s="56"/>
      <c r="C98" s="56"/>
      <c r="D98" s="56"/>
      <c r="E98" s="56"/>
      <c r="F98" s="56"/>
      <c r="G98" s="54">
        <f t="shared" ca="1" si="5"/>
        <v>1</v>
      </c>
      <c r="H98" s="56"/>
      <c r="I98" s="56"/>
      <c r="J98" s="46"/>
      <c r="K98" s="46"/>
      <c r="L98" s="46"/>
      <c r="N98" s="142"/>
      <c r="O98" s="143"/>
      <c r="P98" s="5">
        <f>ROW()</f>
        <v>98</v>
      </c>
      <c r="Q98" s="6" t="s">
        <v>55</v>
      </c>
      <c r="R98" s="6">
        <v>130</v>
      </c>
      <c r="S98" s="6"/>
      <c r="T98" s="6"/>
      <c r="U98" s="6"/>
      <c r="V98" s="6"/>
      <c r="W98" s="6"/>
      <c r="X98" s="6"/>
      <c r="Y98" s="6"/>
    </row>
    <row r="99" spans="1:25" ht="15" x14ac:dyDescent="0.3">
      <c r="A99" s="56"/>
      <c r="B99" s="56"/>
      <c r="C99" s="56"/>
      <c r="D99" s="56"/>
      <c r="E99" s="56"/>
      <c r="F99" s="56"/>
      <c r="G99" s="54">
        <f t="shared" ca="1" si="5"/>
        <v>1</v>
      </c>
      <c r="H99" s="56"/>
      <c r="I99" s="56"/>
      <c r="J99" s="46"/>
      <c r="K99" s="46"/>
      <c r="L99" s="46"/>
      <c r="N99" s="142"/>
      <c r="O99" s="143"/>
      <c r="P99" s="5">
        <f>ROW()</f>
        <v>99</v>
      </c>
      <c r="Q99" s="6" t="s">
        <v>56</v>
      </c>
      <c r="R99" s="6">
        <v>500</v>
      </c>
      <c r="S99" s="6"/>
      <c r="T99" s="6"/>
      <c r="U99" s="6"/>
      <c r="V99" s="6"/>
      <c r="W99" s="6"/>
      <c r="X99" s="6"/>
      <c r="Y99" s="6"/>
    </row>
    <row r="100" spans="1:25" ht="15" x14ac:dyDescent="0.3">
      <c r="A100" s="56"/>
      <c r="B100" s="56"/>
      <c r="C100" s="56"/>
      <c r="D100" s="56"/>
      <c r="E100" s="56"/>
      <c r="F100" s="56"/>
      <c r="G100" s="54">
        <f t="shared" ca="1" si="5"/>
        <v>1</v>
      </c>
      <c r="H100" s="56"/>
      <c r="I100" s="56"/>
      <c r="J100" s="46"/>
      <c r="K100" s="46"/>
      <c r="L100" s="46"/>
      <c r="N100" s="142"/>
      <c r="O100" s="143"/>
      <c r="P100" s="5">
        <f>ROW()</f>
        <v>100</v>
      </c>
      <c r="Q100" s="6"/>
      <c r="R100" s="6"/>
      <c r="S100" s="6"/>
      <c r="T100" s="6"/>
      <c r="U100" s="6"/>
      <c r="V100" s="6"/>
      <c r="W100" s="6"/>
      <c r="X100" s="6"/>
      <c r="Y100" s="6"/>
    </row>
    <row r="101" spans="1:25" ht="15" x14ac:dyDescent="0.3">
      <c r="A101" s="56"/>
      <c r="B101" s="56"/>
      <c r="C101" s="56"/>
      <c r="D101" s="56"/>
      <c r="E101" s="56"/>
      <c r="F101" s="56"/>
      <c r="G101" s="54">
        <f t="shared" ca="1" si="5"/>
        <v>1</v>
      </c>
      <c r="H101" s="56"/>
      <c r="I101" s="56"/>
      <c r="J101" s="46"/>
      <c r="K101" s="46"/>
      <c r="L101" s="46"/>
      <c r="N101" s="142"/>
      <c r="O101" s="143"/>
      <c r="P101" s="5">
        <f>ROW()</f>
        <v>101</v>
      </c>
      <c r="Q101" s="6"/>
      <c r="R101" s="6"/>
      <c r="S101" s="6"/>
      <c r="T101" s="6"/>
      <c r="U101" s="6"/>
      <c r="V101" s="6"/>
      <c r="W101" s="6"/>
      <c r="X101" s="6"/>
      <c r="Y101" s="6"/>
    </row>
    <row r="102" spans="1:25" ht="15" x14ac:dyDescent="0.3">
      <c r="A102" s="56"/>
      <c r="B102" s="56"/>
      <c r="C102" s="56"/>
      <c r="D102" s="56"/>
      <c r="E102" s="56"/>
      <c r="F102" s="56"/>
      <c r="G102" s="54">
        <f t="shared" ca="1" si="5"/>
        <v>1</v>
      </c>
      <c r="H102" s="56"/>
      <c r="I102" s="56"/>
      <c r="J102" s="46"/>
      <c r="K102" s="46"/>
      <c r="L102" s="46"/>
      <c r="N102" s="142"/>
      <c r="O102" s="143"/>
      <c r="P102" s="5">
        <f>ROW()</f>
        <v>102</v>
      </c>
      <c r="Q102" s="6"/>
      <c r="R102" s="6"/>
      <c r="S102" s="6"/>
      <c r="T102" s="6"/>
      <c r="U102" s="6"/>
      <c r="V102" s="6"/>
      <c r="W102" s="6"/>
      <c r="X102" s="6"/>
      <c r="Y102" s="6"/>
    </row>
    <row r="103" spans="1:25" ht="15" x14ac:dyDescent="0.3">
      <c r="A103" s="56"/>
      <c r="B103" s="56"/>
      <c r="C103" s="56"/>
      <c r="D103" s="56"/>
      <c r="E103" s="56"/>
      <c r="F103" s="56"/>
      <c r="G103" s="54">
        <f t="shared" ca="1" si="5"/>
        <v>1</v>
      </c>
      <c r="H103" s="56"/>
      <c r="I103" s="56"/>
      <c r="J103" s="46"/>
      <c r="K103" s="46"/>
      <c r="L103" s="46"/>
      <c r="N103" s="144"/>
      <c r="O103" s="145"/>
      <c r="P103" s="5">
        <f>ROW()</f>
        <v>103</v>
      </c>
      <c r="Q103" s="6"/>
      <c r="R103" s="6"/>
      <c r="S103" s="6"/>
      <c r="T103" s="6"/>
      <c r="U103" s="6"/>
      <c r="V103" s="6"/>
      <c r="W103" s="6"/>
      <c r="X103" s="6"/>
      <c r="Y103" s="6"/>
    </row>
    <row r="104" spans="1:25" x14ac:dyDescent="0.25">
      <c r="A104" s="56"/>
      <c r="B104" s="56"/>
      <c r="C104" s="56"/>
      <c r="D104" s="56"/>
      <c r="E104" s="56"/>
      <c r="F104" s="56"/>
      <c r="G104" s="54">
        <f t="shared" ca="1" si="5"/>
        <v>1</v>
      </c>
      <c r="H104" s="56"/>
      <c r="I104" s="56"/>
      <c r="J104" s="46"/>
      <c r="K104" s="46"/>
      <c r="L104" s="46"/>
    </row>
    <row r="105" spans="1:25" x14ac:dyDescent="0.25">
      <c r="A105" s="56"/>
      <c r="B105" s="56"/>
      <c r="C105" s="56"/>
      <c r="D105" s="56"/>
      <c r="E105" s="56"/>
      <c r="F105" s="56"/>
      <c r="G105" s="53">
        <f ca="1">$E$90</f>
        <v>1</v>
      </c>
      <c r="H105" s="56"/>
      <c r="I105" s="56"/>
      <c r="J105" s="46"/>
      <c r="K105" s="46"/>
      <c r="L105" s="46"/>
    </row>
    <row r="106" spans="1:25" x14ac:dyDescent="0.25">
      <c r="A106" s="56"/>
      <c r="B106" s="56"/>
      <c r="C106" s="56"/>
      <c r="D106" s="56"/>
      <c r="E106" s="56"/>
      <c r="F106" s="56"/>
      <c r="G106" s="53">
        <f t="shared" ref="G106:G169" ca="1" si="7">$E$90</f>
        <v>1</v>
      </c>
      <c r="H106" s="56"/>
      <c r="I106" s="56"/>
      <c r="J106" s="46"/>
      <c r="K106" s="46"/>
      <c r="L106" s="46"/>
    </row>
    <row r="107" spans="1:25" x14ac:dyDescent="0.25">
      <c r="A107" s="56"/>
      <c r="B107" s="56"/>
      <c r="C107" s="56"/>
      <c r="D107" s="56"/>
      <c r="E107" s="56"/>
      <c r="F107" s="56"/>
      <c r="G107" s="53">
        <f t="shared" ca="1" si="7"/>
        <v>1</v>
      </c>
      <c r="H107" s="56"/>
      <c r="I107" s="56"/>
      <c r="J107" s="46"/>
      <c r="K107" s="46"/>
      <c r="L107" s="46"/>
    </row>
    <row r="108" spans="1:25" x14ac:dyDescent="0.25">
      <c r="A108" s="56"/>
      <c r="B108" s="56"/>
      <c r="C108" s="56"/>
      <c r="D108" s="56"/>
      <c r="E108" s="56"/>
      <c r="F108" s="56"/>
      <c r="G108" s="53">
        <f t="shared" ca="1" si="7"/>
        <v>1</v>
      </c>
      <c r="H108" s="56"/>
      <c r="I108" s="56"/>
      <c r="J108" s="46"/>
      <c r="K108" s="46"/>
      <c r="L108" s="46"/>
    </row>
    <row r="109" spans="1:25" x14ac:dyDescent="0.25">
      <c r="A109" s="56"/>
      <c r="B109" s="56"/>
      <c r="C109" s="56"/>
      <c r="D109" s="56"/>
      <c r="E109" s="56"/>
      <c r="F109" s="56"/>
      <c r="G109" s="53">
        <f t="shared" ca="1" si="7"/>
        <v>1</v>
      </c>
      <c r="H109" s="56"/>
      <c r="I109" s="56"/>
      <c r="J109" s="46"/>
      <c r="K109" s="46"/>
      <c r="L109" s="46"/>
    </row>
    <row r="110" spans="1:25" x14ac:dyDescent="0.25">
      <c r="A110" s="56"/>
      <c r="B110" s="56"/>
      <c r="C110" s="56"/>
      <c r="D110" s="56"/>
      <c r="E110" s="56"/>
      <c r="F110" s="56"/>
      <c r="G110" s="53">
        <f t="shared" ca="1" si="7"/>
        <v>1</v>
      </c>
      <c r="H110" s="56"/>
      <c r="I110" s="56"/>
      <c r="J110" s="46"/>
      <c r="K110" s="46"/>
      <c r="L110" s="46"/>
    </row>
    <row r="111" spans="1:25" x14ac:dyDescent="0.25">
      <c r="A111" s="56"/>
      <c r="B111" s="56"/>
      <c r="C111" s="56"/>
      <c r="D111" s="56"/>
      <c r="E111" s="56"/>
      <c r="F111" s="56"/>
      <c r="G111" s="53">
        <f t="shared" ca="1" si="7"/>
        <v>1</v>
      </c>
      <c r="H111" s="56"/>
      <c r="I111" s="56"/>
      <c r="J111" s="46"/>
      <c r="K111" s="46"/>
      <c r="L111" s="46"/>
    </row>
    <row r="112" spans="1:25" x14ac:dyDescent="0.25">
      <c r="A112" s="56"/>
      <c r="B112" s="56"/>
      <c r="C112" s="56"/>
      <c r="D112" s="56"/>
      <c r="E112" s="56"/>
      <c r="F112" s="56"/>
      <c r="G112" s="53">
        <f t="shared" ca="1" si="7"/>
        <v>1</v>
      </c>
      <c r="H112" s="56"/>
      <c r="I112" s="56"/>
      <c r="J112" s="46"/>
      <c r="K112" s="46"/>
      <c r="L112" s="46"/>
    </row>
    <row r="113" spans="1:12" x14ac:dyDescent="0.25">
      <c r="A113" s="56"/>
      <c r="B113" s="56"/>
      <c r="C113" s="56"/>
      <c r="D113" s="56"/>
      <c r="E113" s="56"/>
      <c r="F113" s="56"/>
      <c r="G113" s="53">
        <f t="shared" ca="1" si="7"/>
        <v>1</v>
      </c>
      <c r="H113" s="56"/>
      <c r="I113" s="56"/>
      <c r="J113" s="46"/>
      <c r="K113" s="46"/>
      <c r="L113" s="46"/>
    </row>
    <row r="114" spans="1:12" x14ac:dyDescent="0.25">
      <c r="A114" s="56"/>
      <c r="B114" s="56"/>
      <c r="C114" s="56"/>
      <c r="D114" s="56"/>
      <c r="E114" s="56"/>
      <c r="F114" s="56"/>
      <c r="G114" s="53">
        <f t="shared" ca="1" si="7"/>
        <v>1</v>
      </c>
      <c r="H114" s="56"/>
      <c r="I114" s="56"/>
      <c r="J114" s="46"/>
      <c r="K114" s="46"/>
      <c r="L114" s="46"/>
    </row>
    <row r="115" spans="1:12" x14ac:dyDescent="0.25">
      <c r="A115" s="56"/>
      <c r="B115" s="56"/>
      <c r="C115" s="56"/>
      <c r="D115" s="56"/>
      <c r="E115" s="56"/>
      <c r="F115" s="56"/>
      <c r="G115" s="53">
        <f t="shared" ca="1" si="7"/>
        <v>1</v>
      </c>
      <c r="H115" s="56"/>
      <c r="I115" s="56"/>
      <c r="J115" s="46"/>
      <c r="K115" s="46"/>
      <c r="L115" s="46"/>
    </row>
    <row r="116" spans="1:12" x14ac:dyDescent="0.25">
      <c r="A116" s="56"/>
      <c r="B116" s="56"/>
      <c r="C116" s="56"/>
      <c r="D116" s="56"/>
      <c r="E116" s="56"/>
      <c r="F116" s="56"/>
      <c r="G116" s="53">
        <f t="shared" ca="1" si="7"/>
        <v>1</v>
      </c>
      <c r="H116" s="56"/>
      <c r="I116" s="56"/>
      <c r="J116" s="46"/>
      <c r="K116" s="46"/>
      <c r="L116" s="46"/>
    </row>
    <row r="117" spans="1:12" x14ac:dyDescent="0.25">
      <c r="A117" s="56"/>
      <c r="B117" s="56"/>
      <c r="C117" s="56"/>
      <c r="D117" s="56"/>
      <c r="E117" s="56"/>
      <c r="F117" s="56"/>
      <c r="G117" s="53">
        <f t="shared" ca="1" si="7"/>
        <v>1</v>
      </c>
      <c r="H117" s="56"/>
      <c r="I117" s="56"/>
      <c r="J117" s="46"/>
      <c r="K117" s="46"/>
      <c r="L117" s="46"/>
    </row>
    <row r="118" spans="1:12" x14ac:dyDescent="0.25">
      <c r="A118" s="56"/>
      <c r="B118" s="56"/>
      <c r="C118" s="56"/>
      <c r="D118" s="56"/>
      <c r="E118" s="56"/>
      <c r="F118" s="56"/>
      <c r="G118" s="53">
        <f t="shared" ca="1" si="7"/>
        <v>1</v>
      </c>
      <c r="H118" s="56"/>
      <c r="I118" s="56"/>
      <c r="J118" s="46"/>
      <c r="K118" s="46"/>
      <c r="L118" s="46"/>
    </row>
    <row r="119" spans="1:12" x14ac:dyDescent="0.25">
      <c r="A119" s="56"/>
      <c r="B119" s="56"/>
      <c r="C119" s="56"/>
      <c r="D119" s="56"/>
      <c r="E119" s="56"/>
      <c r="F119" s="56"/>
      <c r="G119" s="53">
        <f t="shared" ca="1" si="7"/>
        <v>1</v>
      </c>
      <c r="H119" s="56"/>
      <c r="I119" s="56"/>
      <c r="J119" s="46"/>
      <c r="K119" s="46"/>
      <c r="L119" s="46"/>
    </row>
    <row r="120" spans="1:12" x14ac:dyDescent="0.25">
      <c r="A120" s="56"/>
      <c r="B120" s="56"/>
      <c r="C120" s="56"/>
      <c r="D120" s="56"/>
      <c r="E120" s="56"/>
      <c r="F120" s="56"/>
      <c r="G120" s="53">
        <f t="shared" ca="1" si="7"/>
        <v>1</v>
      </c>
      <c r="H120" s="56"/>
      <c r="I120" s="56"/>
      <c r="J120" s="46"/>
      <c r="K120" s="46"/>
      <c r="L120" s="46"/>
    </row>
    <row r="121" spans="1:12" x14ac:dyDescent="0.25">
      <c r="A121" s="56"/>
      <c r="B121" s="56"/>
      <c r="C121" s="56"/>
      <c r="D121" s="56"/>
      <c r="E121" s="56"/>
      <c r="F121" s="56"/>
      <c r="G121" s="53">
        <f t="shared" ca="1" si="7"/>
        <v>1</v>
      </c>
      <c r="H121" s="56"/>
      <c r="I121" s="56"/>
      <c r="J121" s="46"/>
      <c r="K121" s="46"/>
      <c r="L121" s="46"/>
    </row>
    <row r="122" spans="1:12" x14ac:dyDescent="0.25">
      <c r="A122" s="56"/>
      <c r="B122" s="56"/>
      <c r="C122" s="56"/>
      <c r="D122" s="56"/>
      <c r="E122" s="56"/>
      <c r="F122" s="56"/>
      <c r="G122" s="53">
        <f t="shared" ca="1" si="7"/>
        <v>1</v>
      </c>
      <c r="H122" s="56"/>
      <c r="I122" s="56"/>
      <c r="J122" s="46"/>
      <c r="K122" s="46"/>
      <c r="L122" s="46"/>
    </row>
    <row r="123" spans="1:12" x14ac:dyDescent="0.25">
      <c r="A123" s="56"/>
      <c r="B123" s="56"/>
      <c r="C123" s="56"/>
      <c r="D123" s="56"/>
      <c r="E123" s="56"/>
      <c r="F123" s="56"/>
      <c r="G123" s="53">
        <f t="shared" ca="1" si="7"/>
        <v>1</v>
      </c>
      <c r="H123" s="56"/>
      <c r="I123" s="56"/>
      <c r="J123" s="46"/>
      <c r="K123" s="46"/>
      <c r="L123" s="46"/>
    </row>
    <row r="124" spans="1:12" x14ac:dyDescent="0.25">
      <c r="A124" s="56"/>
      <c r="B124" s="56"/>
      <c r="C124" s="56"/>
      <c r="D124" s="56"/>
      <c r="E124" s="56"/>
      <c r="F124" s="56"/>
      <c r="G124" s="53">
        <f t="shared" ca="1" si="7"/>
        <v>1</v>
      </c>
      <c r="H124" s="56"/>
      <c r="I124" s="56"/>
      <c r="J124" s="46"/>
      <c r="K124" s="46"/>
      <c r="L124" s="46"/>
    </row>
    <row r="125" spans="1:12" x14ac:dyDescent="0.25">
      <c r="A125" s="56"/>
      <c r="B125" s="56"/>
      <c r="C125" s="56"/>
      <c r="D125" s="56"/>
      <c r="E125" s="56"/>
      <c r="F125" s="56"/>
      <c r="G125" s="53">
        <f t="shared" ca="1" si="7"/>
        <v>1</v>
      </c>
      <c r="H125" s="56"/>
      <c r="I125" s="56"/>
      <c r="J125" s="46"/>
      <c r="K125" s="46"/>
      <c r="L125" s="46"/>
    </row>
    <row r="126" spans="1:12" x14ac:dyDescent="0.25">
      <c r="A126" s="56"/>
      <c r="B126" s="56"/>
      <c r="C126" s="56"/>
      <c r="D126" s="56"/>
      <c r="E126" s="56"/>
      <c r="F126" s="56"/>
      <c r="G126" s="53">
        <f t="shared" ca="1" si="7"/>
        <v>1</v>
      </c>
      <c r="H126" s="56"/>
      <c r="I126" s="56"/>
      <c r="J126" s="46"/>
      <c r="K126" s="46"/>
      <c r="L126" s="46"/>
    </row>
    <row r="127" spans="1:12" x14ac:dyDescent="0.25">
      <c r="A127" s="56"/>
      <c r="B127" s="56"/>
      <c r="C127" s="56"/>
      <c r="D127" s="56"/>
      <c r="E127" s="56"/>
      <c r="F127" s="56"/>
      <c r="G127" s="53">
        <f t="shared" ca="1" si="7"/>
        <v>1</v>
      </c>
      <c r="H127" s="56"/>
      <c r="I127" s="56"/>
      <c r="J127" s="46"/>
      <c r="K127" s="46"/>
      <c r="L127" s="46"/>
    </row>
    <row r="128" spans="1:12" x14ac:dyDescent="0.25">
      <c r="A128" s="56"/>
      <c r="B128" s="56"/>
      <c r="C128" s="56"/>
      <c r="D128" s="56"/>
      <c r="E128" s="56"/>
      <c r="F128" s="56"/>
      <c r="G128" s="53">
        <f t="shared" ca="1" si="7"/>
        <v>1</v>
      </c>
      <c r="H128" s="56"/>
      <c r="I128" s="56"/>
      <c r="J128" s="46"/>
      <c r="K128" s="46"/>
      <c r="L128" s="46"/>
    </row>
    <row r="129" spans="1:12" x14ac:dyDescent="0.25">
      <c r="A129" s="56"/>
      <c r="B129" s="56"/>
      <c r="C129" s="56"/>
      <c r="D129" s="56"/>
      <c r="E129" s="56"/>
      <c r="F129" s="56"/>
      <c r="G129" s="53">
        <f t="shared" ca="1" si="7"/>
        <v>1</v>
      </c>
      <c r="H129" s="56"/>
      <c r="I129" s="56"/>
      <c r="J129" s="46"/>
      <c r="K129" s="46"/>
      <c r="L129" s="46"/>
    </row>
    <row r="130" spans="1:12" x14ac:dyDescent="0.25">
      <c r="A130" s="56"/>
      <c r="B130" s="56"/>
      <c r="C130" s="56"/>
      <c r="D130" s="56"/>
      <c r="E130" s="56"/>
      <c r="F130" s="56"/>
      <c r="G130" s="53">
        <f t="shared" ca="1" si="7"/>
        <v>1</v>
      </c>
      <c r="H130" s="56"/>
      <c r="I130" s="56"/>
      <c r="J130" s="46"/>
      <c r="K130" s="46"/>
      <c r="L130" s="46"/>
    </row>
    <row r="131" spans="1:12" x14ac:dyDescent="0.25">
      <c r="A131" s="56"/>
      <c r="B131" s="56"/>
      <c r="C131" s="56"/>
      <c r="D131" s="56"/>
      <c r="E131" s="56"/>
      <c r="F131" s="56"/>
      <c r="G131" s="53">
        <f t="shared" ca="1" si="7"/>
        <v>1</v>
      </c>
      <c r="H131" s="56"/>
      <c r="I131" s="56"/>
      <c r="J131" s="46"/>
      <c r="K131" s="46"/>
      <c r="L131" s="46"/>
    </row>
    <row r="132" spans="1:12" x14ac:dyDescent="0.25">
      <c r="A132" s="56"/>
      <c r="B132" s="56"/>
      <c r="C132" s="56"/>
      <c r="D132" s="56"/>
      <c r="E132" s="56"/>
      <c r="F132" s="56"/>
      <c r="G132" s="53">
        <f t="shared" ca="1" si="7"/>
        <v>1</v>
      </c>
      <c r="H132" s="56"/>
      <c r="I132" s="56"/>
      <c r="J132" s="46"/>
      <c r="K132" s="46"/>
      <c r="L132" s="46"/>
    </row>
    <row r="133" spans="1:12" x14ac:dyDescent="0.25">
      <c r="A133" s="56"/>
      <c r="B133" s="56"/>
      <c r="C133" s="56"/>
      <c r="D133" s="56"/>
      <c r="E133" s="56"/>
      <c r="F133" s="56"/>
      <c r="G133" s="53">
        <f t="shared" ca="1" si="7"/>
        <v>1</v>
      </c>
      <c r="H133" s="56"/>
      <c r="I133" s="56"/>
      <c r="J133" s="46"/>
      <c r="K133" s="46"/>
      <c r="L133" s="46"/>
    </row>
    <row r="134" spans="1:12" x14ac:dyDescent="0.25">
      <c r="A134" s="56"/>
      <c r="B134" s="56"/>
      <c r="C134" s="56"/>
      <c r="D134" s="56"/>
      <c r="E134" s="56"/>
      <c r="F134" s="56"/>
      <c r="G134" s="53">
        <f t="shared" ca="1" si="7"/>
        <v>1</v>
      </c>
      <c r="H134" s="56"/>
      <c r="I134" s="56"/>
      <c r="J134" s="46"/>
      <c r="K134" s="46"/>
      <c r="L134" s="46"/>
    </row>
    <row r="135" spans="1:12" x14ac:dyDescent="0.25">
      <c r="A135" s="56"/>
      <c r="B135" s="56"/>
      <c r="C135" s="56"/>
      <c r="D135" s="56"/>
      <c r="E135" s="56"/>
      <c r="F135" s="56"/>
      <c r="G135" s="53">
        <f t="shared" ca="1" si="7"/>
        <v>1</v>
      </c>
      <c r="H135" s="56"/>
      <c r="I135" s="56"/>
      <c r="J135" s="46"/>
      <c r="K135" s="46"/>
      <c r="L135" s="46"/>
    </row>
    <row r="136" spans="1:12" x14ac:dyDescent="0.25">
      <c r="A136" s="56"/>
      <c r="B136" s="56"/>
      <c r="C136" s="56"/>
      <c r="D136" s="56"/>
      <c r="E136" s="56"/>
      <c r="F136" s="56"/>
      <c r="G136" s="53">
        <f t="shared" ca="1" si="7"/>
        <v>1</v>
      </c>
      <c r="H136" s="56"/>
      <c r="I136" s="56"/>
      <c r="J136" s="46"/>
      <c r="K136" s="46"/>
      <c r="L136" s="46"/>
    </row>
    <row r="137" spans="1:12" x14ac:dyDescent="0.25">
      <c r="A137" s="56"/>
      <c r="B137" s="56"/>
      <c r="C137" s="56"/>
      <c r="D137" s="56"/>
      <c r="E137" s="56"/>
      <c r="F137" s="56"/>
      <c r="G137" s="53">
        <f t="shared" ca="1" si="7"/>
        <v>1</v>
      </c>
      <c r="H137" s="56"/>
      <c r="I137" s="56"/>
      <c r="J137" s="46"/>
      <c r="K137" s="46"/>
      <c r="L137" s="46"/>
    </row>
    <row r="138" spans="1:12" x14ac:dyDescent="0.25">
      <c r="A138" s="56"/>
      <c r="B138" s="56"/>
      <c r="C138" s="56"/>
      <c r="D138" s="56"/>
      <c r="E138" s="56"/>
      <c r="F138" s="56"/>
      <c r="G138" s="53">
        <f t="shared" ca="1" si="7"/>
        <v>1</v>
      </c>
      <c r="H138" s="56"/>
      <c r="I138" s="56"/>
      <c r="J138" s="46"/>
      <c r="K138" s="46"/>
      <c r="L138" s="46"/>
    </row>
    <row r="139" spans="1:12" x14ac:dyDescent="0.25">
      <c r="A139" s="56"/>
      <c r="B139" s="56"/>
      <c r="C139" s="56"/>
      <c r="D139" s="56"/>
      <c r="E139" s="56"/>
      <c r="F139" s="56"/>
      <c r="G139" s="53">
        <f t="shared" ca="1" si="7"/>
        <v>1</v>
      </c>
      <c r="H139" s="56"/>
      <c r="I139" s="56"/>
      <c r="J139" s="46"/>
      <c r="K139" s="46"/>
      <c r="L139" s="46"/>
    </row>
    <row r="140" spans="1:12" x14ac:dyDescent="0.25">
      <c r="A140" s="56"/>
      <c r="B140" s="56"/>
      <c r="C140" s="56"/>
      <c r="D140" s="56"/>
      <c r="E140" s="56"/>
      <c r="F140" s="56"/>
      <c r="G140" s="53">
        <f t="shared" ca="1" si="7"/>
        <v>1</v>
      </c>
      <c r="H140" s="56"/>
      <c r="I140" s="56"/>
      <c r="J140" s="46"/>
      <c r="K140" s="46"/>
      <c r="L140" s="46"/>
    </row>
    <row r="141" spans="1:12" x14ac:dyDescent="0.25">
      <c r="A141" s="56"/>
      <c r="B141" s="56"/>
      <c r="C141" s="56"/>
      <c r="D141" s="56"/>
      <c r="E141" s="56"/>
      <c r="F141" s="56"/>
      <c r="G141" s="53">
        <f t="shared" ca="1" si="7"/>
        <v>1</v>
      </c>
      <c r="H141" s="56"/>
      <c r="I141" s="56"/>
      <c r="J141" s="46"/>
      <c r="K141" s="46"/>
      <c r="L141" s="46"/>
    </row>
    <row r="142" spans="1:12" x14ac:dyDescent="0.25">
      <c r="A142" s="56"/>
      <c r="B142" s="56"/>
      <c r="C142" s="56"/>
      <c r="D142" s="56"/>
      <c r="E142" s="56"/>
      <c r="F142" s="56"/>
      <c r="G142" s="53">
        <f t="shared" ca="1" si="7"/>
        <v>1</v>
      </c>
      <c r="H142" s="56"/>
      <c r="I142" s="56"/>
      <c r="J142" s="46"/>
      <c r="K142" s="46"/>
      <c r="L142" s="46"/>
    </row>
    <row r="143" spans="1:12" x14ac:dyDescent="0.25">
      <c r="A143" s="56"/>
      <c r="B143" s="56"/>
      <c r="C143" s="56"/>
      <c r="D143" s="56"/>
      <c r="E143" s="56"/>
      <c r="F143" s="56"/>
      <c r="G143" s="53">
        <f t="shared" ca="1" si="7"/>
        <v>1</v>
      </c>
      <c r="H143" s="56"/>
      <c r="I143" s="56"/>
      <c r="J143" s="46"/>
      <c r="K143" s="46"/>
      <c r="L143" s="46"/>
    </row>
    <row r="144" spans="1:12" x14ac:dyDescent="0.25">
      <c r="A144" s="56"/>
      <c r="B144" s="56"/>
      <c r="C144" s="56"/>
      <c r="D144" s="56"/>
      <c r="E144" s="56"/>
      <c r="F144" s="56"/>
      <c r="G144" s="53">
        <f t="shared" ca="1" si="7"/>
        <v>1</v>
      </c>
      <c r="H144" s="56"/>
      <c r="I144" s="56"/>
      <c r="J144" s="46"/>
      <c r="K144" s="46"/>
      <c r="L144" s="46"/>
    </row>
    <row r="145" spans="1:12" x14ac:dyDescent="0.25">
      <c r="A145" s="56"/>
      <c r="B145" s="56"/>
      <c r="C145" s="56"/>
      <c r="D145" s="56"/>
      <c r="E145" s="56"/>
      <c r="F145" s="56"/>
      <c r="G145" s="53">
        <f t="shared" ca="1" si="7"/>
        <v>1</v>
      </c>
      <c r="H145" s="56"/>
      <c r="I145" s="56"/>
      <c r="J145" s="46"/>
      <c r="K145" s="46"/>
      <c r="L145" s="46"/>
    </row>
    <row r="146" spans="1:12" x14ac:dyDescent="0.25">
      <c r="A146" s="56"/>
      <c r="B146" s="56"/>
      <c r="C146" s="56"/>
      <c r="D146" s="56"/>
      <c r="E146" s="56"/>
      <c r="F146" s="56"/>
      <c r="G146" s="53">
        <f t="shared" ca="1" si="7"/>
        <v>1</v>
      </c>
      <c r="H146" s="56"/>
      <c r="I146" s="56"/>
      <c r="J146" s="46"/>
      <c r="K146" s="46"/>
      <c r="L146" s="46"/>
    </row>
    <row r="147" spans="1:12" x14ac:dyDescent="0.25">
      <c r="A147" s="56"/>
      <c r="B147" s="56"/>
      <c r="C147" s="56"/>
      <c r="D147" s="56"/>
      <c r="E147" s="56"/>
      <c r="F147" s="56"/>
      <c r="G147" s="53">
        <f t="shared" ca="1" si="7"/>
        <v>1</v>
      </c>
      <c r="H147" s="56"/>
      <c r="I147" s="56"/>
      <c r="J147" s="46"/>
      <c r="K147" s="46"/>
      <c r="L147" s="46"/>
    </row>
    <row r="148" spans="1:12" x14ac:dyDescent="0.25">
      <c r="A148" s="56"/>
      <c r="B148" s="56"/>
      <c r="C148" s="56"/>
      <c r="D148" s="56"/>
      <c r="E148" s="56"/>
      <c r="F148" s="56"/>
      <c r="G148" s="53">
        <f t="shared" ca="1" si="7"/>
        <v>1</v>
      </c>
      <c r="H148" s="56"/>
      <c r="I148" s="56"/>
      <c r="J148" s="46"/>
      <c r="K148" s="46"/>
      <c r="L148" s="46"/>
    </row>
    <row r="149" spans="1:12" x14ac:dyDescent="0.25">
      <c r="A149" s="56"/>
      <c r="B149" s="56"/>
      <c r="C149" s="56"/>
      <c r="D149" s="56"/>
      <c r="E149" s="56"/>
      <c r="F149" s="56"/>
      <c r="G149" s="53">
        <f t="shared" ca="1" si="7"/>
        <v>1</v>
      </c>
      <c r="H149" s="56"/>
      <c r="I149" s="56"/>
      <c r="J149" s="46"/>
      <c r="K149" s="46"/>
      <c r="L149" s="46"/>
    </row>
    <row r="150" spans="1:12" x14ac:dyDescent="0.25">
      <c r="A150" s="56"/>
      <c r="B150" s="56"/>
      <c r="C150" s="56"/>
      <c r="D150" s="56"/>
      <c r="E150" s="56"/>
      <c r="F150" s="56"/>
      <c r="G150" s="53">
        <f t="shared" ca="1" si="7"/>
        <v>1</v>
      </c>
      <c r="H150" s="56"/>
      <c r="I150" s="56"/>
      <c r="J150" s="46"/>
      <c r="K150" s="46"/>
      <c r="L150" s="46"/>
    </row>
    <row r="151" spans="1:12" x14ac:dyDescent="0.25">
      <c r="A151" s="56"/>
      <c r="B151" s="56"/>
      <c r="C151" s="56"/>
      <c r="D151" s="56"/>
      <c r="E151" s="56"/>
      <c r="F151" s="56"/>
      <c r="G151" s="53">
        <f t="shared" ca="1" si="7"/>
        <v>1</v>
      </c>
      <c r="H151" s="56"/>
      <c r="I151" s="56"/>
      <c r="J151" s="46"/>
      <c r="K151" s="46"/>
      <c r="L151" s="46"/>
    </row>
    <row r="152" spans="1:12" x14ac:dyDescent="0.25">
      <c r="A152" s="56"/>
      <c r="B152" s="56"/>
      <c r="C152" s="56"/>
      <c r="D152" s="56"/>
      <c r="E152" s="56"/>
      <c r="F152" s="56"/>
      <c r="G152" s="53">
        <f t="shared" ca="1" si="7"/>
        <v>1</v>
      </c>
      <c r="H152" s="56"/>
      <c r="I152" s="56"/>
      <c r="J152" s="46"/>
      <c r="K152" s="46"/>
      <c r="L152" s="46"/>
    </row>
    <row r="153" spans="1:12" x14ac:dyDescent="0.25">
      <c r="A153" s="56"/>
      <c r="B153" s="56"/>
      <c r="C153" s="56"/>
      <c r="D153" s="56"/>
      <c r="E153" s="56"/>
      <c r="F153" s="56"/>
      <c r="G153" s="53">
        <f t="shared" ca="1" si="7"/>
        <v>1</v>
      </c>
      <c r="H153" s="56"/>
      <c r="I153" s="56"/>
      <c r="J153" s="46"/>
      <c r="K153" s="46"/>
      <c r="L153" s="46"/>
    </row>
    <row r="154" spans="1:12" x14ac:dyDescent="0.25">
      <c r="A154" s="56"/>
      <c r="B154" s="56"/>
      <c r="C154" s="56"/>
      <c r="D154" s="56"/>
      <c r="E154" s="56"/>
      <c r="F154" s="56"/>
      <c r="G154" s="53">
        <f t="shared" ca="1" si="7"/>
        <v>1</v>
      </c>
      <c r="H154" s="56"/>
      <c r="I154" s="56"/>
      <c r="J154" s="46"/>
      <c r="K154" s="46"/>
      <c r="L154" s="46"/>
    </row>
    <row r="155" spans="1:12" x14ac:dyDescent="0.25">
      <c r="A155" s="56"/>
      <c r="B155" s="56"/>
      <c r="C155" s="56"/>
      <c r="D155" s="56"/>
      <c r="E155" s="56"/>
      <c r="F155" s="56"/>
      <c r="G155" s="53">
        <f t="shared" ca="1" si="7"/>
        <v>1</v>
      </c>
      <c r="H155" s="56"/>
      <c r="I155" s="56"/>
      <c r="J155" s="46"/>
      <c r="K155" s="46"/>
      <c r="L155" s="46"/>
    </row>
    <row r="156" spans="1:12" x14ac:dyDescent="0.25">
      <c r="A156" s="56"/>
      <c r="B156" s="56"/>
      <c r="C156" s="56"/>
      <c r="D156" s="56"/>
      <c r="E156" s="56"/>
      <c r="F156" s="56"/>
      <c r="G156" s="53">
        <f t="shared" ca="1" si="7"/>
        <v>1</v>
      </c>
      <c r="H156" s="56"/>
      <c r="I156" s="56"/>
      <c r="J156" s="46"/>
      <c r="K156" s="46"/>
      <c r="L156" s="46"/>
    </row>
    <row r="157" spans="1:12" x14ac:dyDescent="0.25">
      <c r="A157" s="56"/>
      <c r="B157" s="56"/>
      <c r="C157" s="56"/>
      <c r="D157" s="56"/>
      <c r="E157" s="56"/>
      <c r="F157" s="56"/>
      <c r="G157" s="53">
        <f t="shared" ca="1" si="7"/>
        <v>1</v>
      </c>
      <c r="H157" s="56"/>
      <c r="I157" s="56"/>
      <c r="J157" s="46"/>
      <c r="K157" s="46"/>
      <c r="L157" s="46"/>
    </row>
    <row r="158" spans="1:12" x14ac:dyDescent="0.25">
      <c r="A158" s="56"/>
      <c r="B158" s="56"/>
      <c r="C158" s="56"/>
      <c r="D158" s="56"/>
      <c r="E158" s="56"/>
      <c r="F158" s="56"/>
      <c r="G158" s="53">
        <f t="shared" ca="1" si="7"/>
        <v>1</v>
      </c>
      <c r="H158" s="56"/>
      <c r="I158" s="56"/>
      <c r="J158" s="46"/>
      <c r="K158" s="46"/>
      <c r="L158" s="46"/>
    </row>
    <row r="159" spans="1:12" x14ac:dyDescent="0.25">
      <c r="A159" s="56"/>
      <c r="B159" s="56"/>
      <c r="C159" s="56"/>
      <c r="D159" s="56"/>
      <c r="E159" s="56"/>
      <c r="F159" s="56"/>
      <c r="G159" s="53">
        <f t="shared" ca="1" si="7"/>
        <v>1</v>
      </c>
      <c r="H159" s="56"/>
      <c r="I159" s="56"/>
      <c r="J159" s="46"/>
      <c r="K159" s="46"/>
      <c r="L159" s="46"/>
    </row>
    <row r="160" spans="1:12" x14ac:dyDescent="0.25">
      <c r="A160" s="56"/>
      <c r="B160" s="56"/>
      <c r="C160" s="56"/>
      <c r="D160" s="56"/>
      <c r="E160" s="56"/>
      <c r="F160" s="56"/>
      <c r="G160" s="53">
        <f t="shared" ca="1" si="7"/>
        <v>1</v>
      </c>
      <c r="H160" s="56"/>
      <c r="I160" s="56"/>
      <c r="J160" s="46"/>
      <c r="K160" s="46"/>
      <c r="L160" s="46"/>
    </row>
    <row r="161" spans="1:12" x14ac:dyDescent="0.25">
      <c r="A161" s="56"/>
      <c r="B161" s="56"/>
      <c r="C161" s="56"/>
      <c r="D161" s="56"/>
      <c r="E161" s="56"/>
      <c r="F161" s="56"/>
      <c r="G161" s="53">
        <f t="shared" ca="1" si="7"/>
        <v>1</v>
      </c>
      <c r="H161" s="56"/>
      <c r="I161" s="56"/>
      <c r="J161" s="46"/>
      <c r="K161" s="46"/>
      <c r="L161" s="46"/>
    </row>
    <row r="162" spans="1:12" x14ac:dyDescent="0.25">
      <c r="A162" s="56"/>
      <c r="B162" s="56"/>
      <c r="C162" s="56"/>
      <c r="D162" s="56"/>
      <c r="E162" s="56"/>
      <c r="F162" s="56"/>
      <c r="G162" s="53">
        <f t="shared" ca="1" si="7"/>
        <v>1</v>
      </c>
      <c r="H162" s="56"/>
      <c r="I162" s="56"/>
      <c r="J162" s="46"/>
      <c r="K162" s="46"/>
      <c r="L162" s="46"/>
    </row>
    <row r="163" spans="1:12" x14ac:dyDescent="0.25">
      <c r="A163" s="56"/>
      <c r="B163" s="56"/>
      <c r="C163" s="56"/>
      <c r="D163" s="56"/>
      <c r="E163" s="56"/>
      <c r="F163" s="56"/>
      <c r="G163" s="53">
        <f t="shared" ca="1" si="7"/>
        <v>1</v>
      </c>
      <c r="H163" s="56"/>
      <c r="I163" s="56"/>
      <c r="J163" s="46"/>
      <c r="K163" s="46"/>
      <c r="L163" s="46"/>
    </row>
    <row r="164" spans="1:12" x14ac:dyDescent="0.25">
      <c r="A164" s="56"/>
      <c r="B164" s="56"/>
      <c r="C164" s="56"/>
      <c r="D164" s="56"/>
      <c r="E164" s="56"/>
      <c r="F164" s="56"/>
      <c r="G164" s="53">
        <f t="shared" ca="1" si="7"/>
        <v>1</v>
      </c>
      <c r="H164" s="56"/>
      <c r="I164" s="56"/>
      <c r="J164" s="46"/>
      <c r="K164" s="46"/>
      <c r="L164" s="46"/>
    </row>
    <row r="165" spans="1:12" x14ac:dyDescent="0.25">
      <c r="A165" s="56"/>
      <c r="B165" s="56"/>
      <c r="C165" s="56"/>
      <c r="D165" s="56"/>
      <c r="E165" s="56"/>
      <c r="F165" s="56"/>
      <c r="G165" s="53">
        <f t="shared" ca="1" si="7"/>
        <v>1</v>
      </c>
      <c r="H165" s="56"/>
      <c r="I165" s="56"/>
      <c r="J165" s="46"/>
      <c r="K165" s="46"/>
      <c r="L165" s="46"/>
    </row>
    <row r="166" spans="1:12" x14ac:dyDescent="0.25">
      <c r="A166" s="56"/>
      <c r="B166" s="56"/>
      <c r="C166" s="56"/>
      <c r="D166" s="56"/>
      <c r="E166" s="56"/>
      <c r="F166" s="56"/>
      <c r="G166" s="53">
        <f t="shared" ca="1" si="7"/>
        <v>1</v>
      </c>
      <c r="H166" s="56"/>
      <c r="I166" s="56"/>
      <c r="J166" s="46"/>
      <c r="K166" s="46"/>
      <c r="L166" s="46"/>
    </row>
    <row r="167" spans="1:12" x14ac:dyDescent="0.25">
      <c r="A167" s="56"/>
      <c r="B167" s="56"/>
      <c r="C167" s="56"/>
      <c r="D167" s="56"/>
      <c r="E167" s="56"/>
      <c r="F167" s="56"/>
      <c r="G167" s="53">
        <f t="shared" ca="1" si="7"/>
        <v>1</v>
      </c>
      <c r="H167" s="56"/>
      <c r="I167" s="56"/>
      <c r="J167" s="46"/>
      <c r="K167" s="46"/>
      <c r="L167" s="46"/>
    </row>
    <row r="168" spans="1:12" x14ac:dyDescent="0.25">
      <c r="A168" s="56"/>
      <c r="B168" s="56"/>
      <c r="C168" s="56"/>
      <c r="D168" s="56"/>
      <c r="E168" s="56"/>
      <c r="F168" s="56"/>
      <c r="G168" s="53">
        <f t="shared" ca="1" si="7"/>
        <v>1</v>
      </c>
      <c r="H168" s="56"/>
      <c r="I168" s="56"/>
      <c r="J168" s="46"/>
      <c r="K168" s="46"/>
      <c r="L168" s="46"/>
    </row>
    <row r="169" spans="1:12" x14ac:dyDescent="0.25">
      <c r="A169" s="56"/>
      <c r="B169" s="56"/>
      <c r="C169" s="56"/>
      <c r="D169" s="56"/>
      <c r="E169" s="56"/>
      <c r="F169" s="56"/>
      <c r="G169" s="53">
        <f t="shared" ca="1" si="7"/>
        <v>1</v>
      </c>
      <c r="H169" s="56"/>
      <c r="I169" s="56"/>
      <c r="J169" s="46"/>
      <c r="K169" s="46"/>
      <c r="L169" s="46"/>
    </row>
    <row r="170" spans="1:12" x14ac:dyDescent="0.25">
      <c r="A170" s="56"/>
      <c r="B170" s="56"/>
      <c r="C170" s="56"/>
      <c r="D170" s="56"/>
      <c r="E170" s="56"/>
      <c r="F170" s="56"/>
      <c r="G170" s="53">
        <f t="shared" ref="G170:G233" ca="1" si="8">$E$90</f>
        <v>1</v>
      </c>
      <c r="H170" s="56"/>
      <c r="I170" s="56"/>
      <c r="J170" s="46"/>
      <c r="K170" s="46"/>
      <c r="L170" s="46"/>
    </row>
    <row r="171" spans="1:12" x14ac:dyDescent="0.25">
      <c r="A171" s="56"/>
      <c r="B171" s="56"/>
      <c r="C171" s="56"/>
      <c r="D171" s="56"/>
      <c r="E171" s="56"/>
      <c r="F171" s="56"/>
      <c r="G171" s="53">
        <f t="shared" ca="1" si="8"/>
        <v>1</v>
      </c>
      <c r="H171" s="56"/>
      <c r="I171" s="56"/>
      <c r="J171" s="46"/>
      <c r="K171" s="46"/>
      <c r="L171" s="46"/>
    </row>
    <row r="172" spans="1:12" x14ac:dyDescent="0.25">
      <c r="A172" s="56"/>
      <c r="B172" s="56"/>
      <c r="C172" s="56"/>
      <c r="D172" s="56"/>
      <c r="E172" s="56"/>
      <c r="F172" s="56"/>
      <c r="G172" s="53">
        <f t="shared" ca="1" si="8"/>
        <v>1</v>
      </c>
      <c r="H172" s="56"/>
      <c r="I172" s="56"/>
      <c r="J172" s="46"/>
      <c r="K172" s="46"/>
      <c r="L172" s="46"/>
    </row>
    <row r="173" spans="1:12" x14ac:dyDescent="0.25">
      <c r="A173" s="56"/>
      <c r="B173" s="56"/>
      <c r="C173" s="56"/>
      <c r="D173" s="56"/>
      <c r="E173" s="56"/>
      <c r="F173" s="56"/>
      <c r="G173" s="53">
        <f t="shared" ca="1" si="8"/>
        <v>1</v>
      </c>
      <c r="H173" s="56"/>
      <c r="I173" s="56"/>
      <c r="J173" s="46"/>
      <c r="K173" s="46"/>
      <c r="L173" s="46"/>
    </row>
    <row r="174" spans="1:12" x14ac:dyDescent="0.25">
      <c r="A174" s="56"/>
      <c r="B174" s="56"/>
      <c r="C174" s="56"/>
      <c r="D174" s="56"/>
      <c r="E174" s="56"/>
      <c r="F174" s="56"/>
      <c r="G174" s="53">
        <f t="shared" ca="1" si="8"/>
        <v>1</v>
      </c>
      <c r="H174" s="56"/>
      <c r="I174" s="56"/>
      <c r="J174" s="46"/>
      <c r="K174" s="46"/>
      <c r="L174" s="46"/>
    </row>
    <row r="175" spans="1:12" x14ac:dyDescent="0.25">
      <c r="A175" s="56"/>
      <c r="B175" s="56"/>
      <c r="C175" s="56"/>
      <c r="D175" s="56"/>
      <c r="E175" s="56"/>
      <c r="F175" s="56"/>
      <c r="G175" s="53">
        <f t="shared" ca="1" si="8"/>
        <v>1</v>
      </c>
      <c r="H175" s="56"/>
      <c r="I175" s="56"/>
      <c r="J175" s="46"/>
      <c r="K175" s="46"/>
      <c r="L175" s="46"/>
    </row>
    <row r="176" spans="1:12" x14ac:dyDescent="0.25">
      <c r="A176" s="56"/>
      <c r="B176" s="56"/>
      <c r="C176" s="56"/>
      <c r="D176" s="56"/>
      <c r="E176" s="56"/>
      <c r="F176" s="56"/>
      <c r="G176" s="53">
        <f t="shared" ca="1" si="8"/>
        <v>1</v>
      </c>
      <c r="H176" s="56"/>
      <c r="I176" s="56"/>
      <c r="J176" s="46"/>
      <c r="K176" s="46"/>
      <c r="L176" s="46"/>
    </row>
    <row r="177" spans="1:12" x14ac:dyDescent="0.25">
      <c r="A177" s="56"/>
      <c r="B177" s="56"/>
      <c r="C177" s="56"/>
      <c r="D177" s="56"/>
      <c r="E177" s="56"/>
      <c r="F177" s="56"/>
      <c r="G177" s="53">
        <f t="shared" ca="1" si="8"/>
        <v>1</v>
      </c>
      <c r="H177" s="56"/>
      <c r="I177" s="56"/>
      <c r="J177" s="46"/>
      <c r="K177" s="46"/>
      <c r="L177" s="46"/>
    </row>
    <row r="178" spans="1:12" x14ac:dyDescent="0.25">
      <c r="A178" s="56"/>
      <c r="B178" s="56"/>
      <c r="C178" s="56"/>
      <c r="D178" s="56"/>
      <c r="E178" s="56"/>
      <c r="F178" s="56"/>
      <c r="G178" s="53">
        <f t="shared" ca="1" si="8"/>
        <v>1</v>
      </c>
      <c r="H178" s="56"/>
      <c r="I178" s="56"/>
      <c r="J178" s="46"/>
      <c r="K178" s="46"/>
      <c r="L178" s="46"/>
    </row>
    <row r="179" spans="1:12" x14ac:dyDescent="0.25">
      <c r="A179" s="56"/>
      <c r="B179" s="56"/>
      <c r="C179" s="56"/>
      <c r="D179" s="56"/>
      <c r="E179" s="56"/>
      <c r="F179" s="56"/>
      <c r="G179" s="53">
        <f t="shared" ca="1" si="8"/>
        <v>1</v>
      </c>
      <c r="H179" s="56"/>
      <c r="I179" s="56"/>
      <c r="J179" s="46"/>
      <c r="K179" s="46"/>
      <c r="L179" s="46"/>
    </row>
    <row r="180" spans="1:12" x14ac:dyDescent="0.25">
      <c r="A180" s="56"/>
      <c r="B180" s="56"/>
      <c r="C180" s="56"/>
      <c r="D180" s="56"/>
      <c r="E180" s="56"/>
      <c r="F180" s="56"/>
      <c r="G180" s="53">
        <f t="shared" ca="1" si="8"/>
        <v>1</v>
      </c>
      <c r="H180" s="56"/>
      <c r="I180" s="56"/>
      <c r="J180" s="46"/>
      <c r="K180" s="46"/>
      <c r="L180" s="46"/>
    </row>
    <row r="181" spans="1:12" x14ac:dyDescent="0.25">
      <c r="A181" s="56"/>
      <c r="B181" s="56"/>
      <c r="C181" s="56"/>
      <c r="D181" s="56"/>
      <c r="E181" s="56"/>
      <c r="F181" s="56"/>
      <c r="G181" s="53">
        <f t="shared" ca="1" si="8"/>
        <v>1</v>
      </c>
      <c r="H181" s="56"/>
      <c r="I181" s="56"/>
      <c r="J181" s="46"/>
      <c r="K181" s="46"/>
      <c r="L181" s="46"/>
    </row>
    <row r="182" spans="1:12" x14ac:dyDescent="0.25">
      <c r="A182" s="56"/>
      <c r="B182" s="56"/>
      <c r="C182" s="56"/>
      <c r="D182" s="56"/>
      <c r="E182" s="56"/>
      <c r="F182" s="56"/>
      <c r="G182" s="53">
        <f t="shared" ca="1" si="8"/>
        <v>1</v>
      </c>
      <c r="H182" s="56"/>
      <c r="I182" s="56"/>
      <c r="J182" s="46"/>
      <c r="K182" s="46"/>
      <c r="L182" s="46"/>
    </row>
    <row r="183" spans="1:12" x14ac:dyDescent="0.25">
      <c r="A183" s="56"/>
      <c r="B183" s="56"/>
      <c r="C183" s="56"/>
      <c r="D183" s="56"/>
      <c r="E183" s="56"/>
      <c r="F183" s="56"/>
      <c r="G183" s="53">
        <f t="shared" ca="1" si="8"/>
        <v>1</v>
      </c>
      <c r="H183" s="56"/>
      <c r="I183" s="56"/>
      <c r="J183" s="46"/>
      <c r="K183" s="46"/>
      <c r="L183" s="46"/>
    </row>
    <row r="184" spans="1:12" x14ac:dyDescent="0.25">
      <c r="A184" s="56"/>
      <c r="B184" s="56"/>
      <c r="C184" s="56"/>
      <c r="D184" s="56"/>
      <c r="E184" s="56"/>
      <c r="F184" s="56"/>
      <c r="G184" s="53">
        <f t="shared" ca="1" si="8"/>
        <v>1</v>
      </c>
      <c r="H184" s="56"/>
      <c r="I184" s="56"/>
      <c r="J184" s="46"/>
      <c r="K184" s="46"/>
      <c r="L184" s="46"/>
    </row>
    <row r="185" spans="1:12" x14ac:dyDescent="0.25">
      <c r="A185" s="56"/>
      <c r="B185" s="56"/>
      <c r="C185" s="56"/>
      <c r="D185" s="56"/>
      <c r="E185" s="56"/>
      <c r="F185" s="56"/>
      <c r="G185" s="53">
        <f t="shared" ca="1" si="8"/>
        <v>1</v>
      </c>
      <c r="H185" s="56"/>
      <c r="I185" s="56"/>
      <c r="J185" s="46"/>
      <c r="K185" s="46"/>
      <c r="L185" s="46"/>
    </row>
    <row r="186" spans="1:12" x14ac:dyDescent="0.25">
      <c r="A186" s="56"/>
      <c r="B186" s="56"/>
      <c r="C186" s="56"/>
      <c r="D186" s="56"/>
      <c r="E186" s="56"/>
      <c r="F186" s="56"/>
      <c r="G186" s="53">
        <f t="shared" ca="1" si="8"/>
        <v>1</v>
      </c>
      <c r="H186" s="56"/>
      <c r="I186" s="56"/>
      <c r="J186" s="46"/>
      <c r="K186" s="46"/>
      <c r="L186" s="46"/>
    </row>
    <row r="187" spans="1:12" x14ac:dyDescent="0.25">
      <c r="A187" s="56"/>
      <c r="B187" s="56"/>
      <c r="C187" s="56"/>
      <c r="D187" s="56"/>
      <c r="E187" s="56"/>
      <c r="F187" s="56"/>
      <c r="G187" s="53">
        <f t="shared" ca="1" si="8"/>
        <v>1</v>
      </c>
      <c r="H187" s="56"/>
      <c r="I187" s="56"/>
      <c r="J187" s="46"/>
      <c r="K187" s="46"/>
      <c r="L187" s="46"/>
    </row>
    <row r="188" spans="1:12" x14ac:dyDescent="0.25">
      <c r="A188" s="56"/>
      <c r="B188" s="56"/>
      <c r="C188" s="56"/>
      <c r="D188" s="56"/>
      <c r="E188" s="56"/>
      <c r="F188" s="56"/>
      <c r="G188" s="53">
        <f t="shared" ca="1" si="8"/>
        <v>1</v>
      </c>
      <c r="H188" s="56"/>
      <c r="I188" s="56"/>
      <c r="J188" s="46"/>
      <c r="K188" s="46"/>
      <c r="L188" s="46"/>
    </row>
    <row r="189" spans="1:12" x14ac:dyDescent="0.25">
      <c r="A189" s="56"/>
      <c r="B189" s="56"/>
      <c r="C189" s="56"/>
      <c r="D189" s="56"/>
      <c r="E189" s="56"/>
      <c r="F189" s="56"/>
      <c r="G189" s="53">
        <f t="shared" ca="1" si="8"/>
        <v>1</v>
      </c>
      <c r="H189" s="56"/>
      <c r="I189" s="56"/>
      <c r="J189" s="46"/>
      <c r="K189" s="46"/>
      <c r="L189" s="46"/>
    </row>
    <row r="190" spans="1:12" x14ac:dyDescent="0.25">
      <c r="A190" s="56"/>
      <c r="B190" s="56"/>
      <c r="C190" s="56"/>
      <c r="D190" s="56"/>
      <c r="E190" s="56"/>
      <c r="F190" s="56"/>
      <c r="G190" s="53">
        <f t="shared" ca="1" si="8"/>
        <v>1</v>
      </c>
      <c r="H190" s="56"/>
      <c r="I190" s="56"/>
      <c r="J190" s="46"/>
      <c r="K190" s="46"/>
      <c r="L190" s="46"/>
    </row>
    <row r="191" spans="1:12" x14ac:dyDescent="0.25">
      <c r="A191" s="56"/>
      <c r="B191" s="56"/>
      <c r="C191" s="56"/>
      <c r="D191" s="56"/>
      <c r="E191" s="56"/>
      <c r="F191" s="56"/>
      <c r="G191" s="53">
        <f t="shared" ca="1" si="8"/>
        <v>1</v>
      </c>
      <c r="H191" s="56"/>
      <c r="I191" s="56"/>
      <c r="J191" s="46"/>
      <c r="K191" s="46"/>
      <c r="L191" s="46"/>
    </row>
    <row r="192" spans="1:12" x14ac:dyDescent="0.25">
      <c r="A192" s="56"/>
      <c r="B192" s="56"/>
      <c r="C192" s="56"/>
      <c r="D192" s="56"/>
      <c r="E192" s="56"/>
      <c r="F192" s="56"/>
      <c r="G192" s="53">
        <f t="shared" ca="1" si="8"/>
        <v>1</v>
      </c>
      <c r="H192" s="56"/>
      <c r="I192" s="56"/>
      <c r="J192" s="46"/>
      <c r="K192" s="46"/>
      <c r="L192" s="46"/>
    </row>
    <row r="193" spans="1:12" x14ac:dyDescent="0.25">
      <c r="A193" s="56"/>
      <c r="B193" s="56"/>
      <c r="C193" s="56"/>
      <c r="D193" s="56"/>
      <c r="E193" s="56"/>
      <c r="F193" s="56"/>
      <c r="G193" s="53">
        <f t="shared" ca="1" si="8"/>
        <v>1</v>
      </c>
      <c r="H193" s="56"/>
      <c r="I193" s="56"/>
      <c r="J193" s="46"/>
      <c r="K193" s="46"/>
      <c r="L193" s="46"/>
    </row>
    <row r="194" spans="1:12" x14ac:dyDescent="0.25">
      <c r="A194" s="56"/>
      <c r="B194" s="56"/>
      <c r="C194" s="56"/>
      <c r="D194" s="56"/>
      <c r="E194" s="56"/>
      <c r="F194" s="56"/>
      <c r="G194" s="53">
        <f t="shared" ca="1" si="8"/>
        <v>1</v>
      </c>
      <c r="H194" s="56"/>
      <c r="I194" s="56"/>
      <c r="J194" s="46"/>
      <c r="K194" s="46"/>
      <c r="L194" s="46"/>
    </row>
    <row r="195" spans="1:12" x14ac:dyDescent="0.25">
      <c r="A195" s="56"/>
      <c r="B195" s="56"/>
      <c r="C195" s="56"/>
      <c r="D195" s="56"/>
      <c r="E195" s="56"/>
      <c r="F195" s="56"/>
      <c r="G195" s="53">
        <f t="shared" ca="1" si="8"/>
        <v>1</v>
      </c>
      <c r="H195" s="56"/>
      <c r="I195" s="56"/>
      <c r="J195" s="46"/>
      <c r="K195" s="46"/>
      <c r="L195" s="46"/>
    </row>
    <row r="196" spans="1:12" x14ac:dyDescent="0.25">
      <c r="A196" s="56"/>
      <c r="B196" s="56"/>
      <c r="C196" s="56"/>
      <c r="D196" s="56"/>
      <c r="E196" s="56"/>
      <c r="F196" s="56"/>
      <c r="G196" s="53">
        <f t="shared" ca="1" si="8"/>
        <v>1</v>
      </c>
      <c r="H196" s="56"/>
      <c r="I196" s="56"/>
      <c r="J196" s="46"/>
      <c r="K196" s="46"/>
      <c r="L196" s="46"/>
    </row>
    <row r="197" spans="1:12" x14ac:dyDescent="0.25">
      <c r="A197" s="56"/>
      <c r="B197" s="56"/>
      <c r="C197" s="56"/>
      <c r="D197" s="56"/>
      <c r="E197" s="56"/>
      <c r="F197" s="56"/>
      <c r="G197" s="53">
        <f t="shared" ca="1" si="8"/>
        <v>1</v>
      </c>
      <c r="H197" s="56"/>
      <c r="I197" s="56"/>
      <c r="J197" s="46"/>
      <c r="K197" s="46"/>
      <c r="L197" s="46"/>
    </row>
    <row r="198" spans="1:12" x14ac:dyDescent="0.25">
      <c r="A198" s="56"/>
      <c r="B198" s="56"/>
      <c r="C198" s="56"/>
      <c r="D198" s="56"/>
      <c r="E198" s="56"/>
      <c r="F198" s="56"/>
      <c r="G198" s="53">
        <f t="shared" ca="1" si="8"/>
        <v>1</v>
      </c>
      <c r="H198" s="56"/>
      <c r="I198" s="56"/>
      <c r="J198" s="46"/>
      <c r="K198" s="46"/>
      <c r="L198" s="46"/>
    </row>
    <row r="199" spans="1:12" x14ac:dyDescent="0.25">
      <c r="A199" s="56"/>
      <c r="B199" s="56"/>
      <c r="C199" s="56"/>
      <c r="D199" s="56"/>
      <c r="E199" s="56"/>
      <c r="F199" s="56"/>
      <c r="G199" s="53">
        <f t="shared" ca="1" si="8"/>
        <v>1</v>
      </c>
      <c r="H199" s="56"/>
      <c r="I199" s="56"/>
      <c r="J199" s="46"/>
      <c r="K199" s="46"/>
      <c r="L199" s="46"/>
    </row>
    <row r="200" spans="1:12" x14ac:dyDescent="0.25">
      <c r="A200" s="56"/>
      <c r="B200" s="56"/>
      <c r="C200" s="56"/>
      <c r="D200" s="56"/>
      <c r="E200" s="56"/>
      <c r="F200" s="56"/>
      <c r="G200" s="53">
        <f t="shared" ca="1" si="8"/>
        <v>1</v>
      </c>
      <c r="H200" s="56"/>
      <c r="I200" s="56"/>
      <c r="J200" s="46"/>
      <c r="K200" s="46"/>
      <c r="L200" s="46"/>
    </row>
    <row r="201" spans="1:12" x14ac:dyDescent="0.25">
      <c r="A201" s="56"/>
      <c r="B201" s="56"/>
      <c r="C201" s="56"/>
      <c r="D201" s="56"/>
      <c r="E201" s="56"/>
      <c r="F201" s="56"/>
      <c r="G201" s="53">
        <f t="shared" ca="1" si="8"/>
        <v>1</v>
      </c>
      <c r="H201" s="56"/>
      <c r="I201" s="56"/>
      <c r="J201" s="46"/>
      <c r="K201" s="46"/>
      <c r="L201" s="46"/>
    </row>
    <row r="202" spans="1:12" x14ac:dyDescent="0.25">
      <c r="A202" s="56"/>
      <c r="B202" s="56"/>
      <c r="C202" s="56"/>
      <c r="D202" s="56"/>
      <c r="E202" s="56"/>
      <c r="F202" s="56"/>
      <c r="G202" s="53">
        <f t="shared" ca="1" si="8"/>
        <v>1</v>
      </c>
      <c r="H202" s="56"/>
      <c r="I202" s="56"/>
      <c r="J202" s="46"/>
      <c r="K202" s="46"/>
      <c r="L202" s="46"/>
    </row>
    <row r="203" spans="1:12" x14ac:dyDescent="0.25">
      <c r="A203" s="56"/>
      <c r="B203" s="56"/>
      <c r="C203" s="56"/>
      <c r="D203" s="56"/>
      <c r="E203" s="56"/>
      <c r="F203" s="56"/>
      <c r="G203" s="53">
        <f t="shared" ca="1" si="8"/>
        <v>1</v>
      </c>
      <c r="H203" s="56"/>
      <c r="I203" s="56"/>
      <c r="J203" s="46"/>
      <c r="K203" s="46"/>
      <c r="L203" s="46"/>
    </row>
    <row r="204" spans="1:12" x14ac:dyDescent="0.25">
      <c r="A204" s="56"/>
      <c r="B204" s="56"/>
      <c r="C204" s="56"/>
      <c r="D204" s="56"/>
      <c r="E204" s="56"/>
      <c r="F204" s="56"/>
      <c r="G204" s="53">
        <f t="shared" ca="1" si="8"/>
        <v>1</v>
      </c>
      <c r="H204" s="56"/>
      <c r="I204" s="56"/>
      <c r="J204" s="46"/>
      <c r="K204" s="46"/>
      <c r="L204" s="46"/>
    </row>
    <row r="205" spans="1:12" x14ac:dyDescent="0.25">
      <c r="A205" s="56"/>
      <c r="B205" s="56"/>
      <c r="C205" s="56"/>
      <c r="D205" s="56"/>
      <c r="E205" s="56"/>
      <c r="F205" s="56"/>
      <c r="G205" s="53">
        <f t="shared" ca="1" si="8"/>
        <v>1</v>
      </c>
      <c r="H205" s="56"/>
      <c r="I205" s="56"/>
      <c r="J205" s="46"/>
      <c r="K205" s="46"/>
      <c r="L205" s="46"/>
    </row>
    <row r="206" spans="1:12" x14ac:dyDescent="0.25">
      <c r="A206" s="56"/>
      <c r="B206" s="56"/>
      <c r="C206" s="56"/>
      <c r="D206" s="56"/>
      <c r="E206" s="56"/>
      <c r="F206" s="56"/>
      <c r="G206" s="53">
        <f t="shared" ca="1" si="8"/>
        <v>1</v>
      </c>
      <c r="H206" s="56"/>
      <c r="I206" s="56"/>
      <c r="J206" s="46"/>
      <c r="K206" s="46"/>
      <c r="L206" s="46"/>
    </row>
    <row r="207" spans="1:12" x14ac:dyDescent="0.25">
      <c r="A207" s="56"/>
      <c r="B207" s="56"/>
      <c r="C207" s="56"/>
      <c r="D207" s="56"/>
      <c r="E207" s="56"/>
      <c r="F207" s="56"/>
      <c r="G207" s="53">
        <f t="shared" ca="1" si="8"/>
        <v>1</v>
      </c>
      <c r="H207" s="56"/>
      <c r="I207" s="56"/>
      <c r="J207" s="46"/>
      <c r="K207" s="46"/>
      <c r="L207" s="46"/>
    </row>
    <row r="208" spans="1:12" x14ac:dyDescent="0.25">
      <c r="A208" s="56"/>
      <c r="B208" s="56"/>
      <c r="C208" s="56"/>
      <c r="D208" s="56"/>
      <c r="E208" s="56"/>
      <c r="F208" s="56"/>
      <c r="G208" s="53">
        <f t="shared" ca="1" si="8"/>
        <v>1</v>
      </c>
      <c r="H208" s="56"/>
      <c r="I208" s="56"/>
      <c r="J208" s="46"/>
      <c r="K208" s="46"/>
      <c r="L208" s="46"/>
    </row>
    <row r="209" spans="1:12" x14ac:dyDescent="0.25">
      <c r="A209" s="56"/>
      <c r="B209" s="56"/>
      <c r="C209" s="56"/>
      <c r="D209" s="56"/>
      <c r="E209" s="56"/>
      <c r="F209" s="56"/>
      <c r="G209" s="53">
        <f t="shared" ca="1" si="8"/>
        <v>1</v>
      </c>
      <c r="H209" s="56"/>
      <c r="I209" s="56"/>
      <c r="J209" s="46"/>
      <c r="K209" s="46"/>
      <c r="L209" s="46"/>
    </row>
    <row r="210" spans="1:12" x14ac:dyDescent="0.25">
      <c r="A210" s="56"/>
      <c r="B210" s="56"/>
      <c r="C210" s="56"/>
      <c r="D210" s="56"/>
      <c r="E210" s="56"/>
      <c r="F210" s="56"/>
      <c r="G210" s="53">
        <f t="shared" ca="1" si="8"/>
        <v>1</v>
      </c>
      <c r="H210" s="56"/>
      <c r="I210" s="56"/>
      <c r="J210" s="46"/>
      <c r="K210" s="46"/>
      <c r="L210" s="46"/>
    </row>
    <row r="211" spans="1:12" x14ac:dyDescent="0.25">
      <c r="A211" s="56"/>
      <c r="B211" s="56"/>
      <c r="C211" s="56"/>
      <c r="D211" s="56"/>
      <c r="E211" s="56"/>
      <c r="F211" s="56"/>
      <c r="G211" s="53">
        <f t="shared" ca="1" si="8"/>
        <v>1</v>
      </c>
      <c r="H211" s="56"/>
      <c r="I211" s="56"/>
      <c r="J211" s="46"/>
      <c r="K211" s="46"/>
      <c r="L211" s="46"/>
    </row>
    <row r="212" spans="1:12" x14ac:dyDescent="0.25">
      <c r="A212" s="56"/>
      <c r="B212" s="56"/>
      <c r="C212" s="56"/>
      <c r="D212" s="56"/>
      <c r="E212" s="56"/>
      <c r="F212" s="56"/>
      <c r="G212" s="53">
        <f t="shared" ca="1" si="8"/>
        <v>1</v>
      </c>
      <c r="H212" s="56"/>
      <c r="I212" s="56"/>
      <c r="J212" s="46"/>
      <c r="K212" s="46"/>
      <c r="L212" s="46"/>
    </row>
    <row r="213" spans="1:12" x14ac:dyDescent="0.25">
      <c r="A213" s="56"/>
      <c r="B213" s="56"/>
      <c r="C213" s="56"/>
      <c r="D213" s="56"/>
      <c r="E213" s="56"/>
      <c r="F213" s="56"/>
      <c r="G213" s="53">
        <f t="shared" ca="1" si="8"/>
        <v>1</v>
      </c>
      <c r="H213" s="56"/>
      <c r="I213" s="56"/>
      <c r="J213" s="46"/>
      <c r="K213" s="46"/>
      <c r="L213" s="46"/>
    </row>
    <row r="214" spans="1:12" x14ac:dyDescent="0.25">
      <c r="A214" s="56"/>
      <c r="B214" s="56"/>
      <c r="C214" s="56"/>
      <c r="D214" s="56"/>
      <c r="E214" s="56"/>
      <c r="F214" s="56"/>
      <c r="G214" s="53">
        <f t="shared" ca="1" si="8"/>
        <v>1</v>
      </c>
      <c r="H214" s="56"/>
      <c r="I214" s="56"/>
      <c r="J214" s="46"/>
      <c r="K214" s="46"/>
      <c r="L214" s="46"/>
    </row>
    <row r="215" spans="1:12" x14ac:dyDescent="0.25">
      <c r="A215" s="56"/>
      <c r="B215" s="56"/>
      <c r="C215" s="56"/>
      <c r="D215" s="56"/>
      <c r="E215" s="56"/>
      <c r="F215" s="56"/>
      <c r="G215" s="53">
        <f t="shared" ca="1" si="8"/>
        <v>1</v>
      </c>
      <c r="H215" s="56"/>
      <c r="I215" s="56"/>
      <c r="J215" s="46"/>
      <c r="K215" s="46"/>
      <c r="L215" s="46"/>
    </row>
    <row r="216" spans="1:12" x14ac:dyDescent="0.25">
      <c r="A216" s="56"/>
      <c r="B216" s="56"/>
      <c r="C216" s="56"/>
      <c r="D216" s="56"/>
      <c r="E216" s="56"/>
      <c r="F216" s="56"/>
      <c r="G216" s="53">
        <f t="shared" ca="1" si="8"/>
        <v>1</v>
      </c>
      <c r="H216" s="56"/>
      <c r="I216" s="56"/>
      <c r="J216" s="46"/>
      <c r="K216" s="46"/>
      <c r="L216" s="46"/>
    </row>
    <row r="217" spans="1:12" x14ac:dyDescent="0.25">
      <c r="A217" s="56"/>
      <c r="B217" s="56"/>
      <c r="C217" s="56"/>
      <c r="D217" s="56"/>
      <c r="E217" s="56"/>
      <c r="F217" s="56"/>
      <c r="G217" s="53">
        <f t="shared" ca="1" si="8"/>
        <v>1</v>
      </c>
      <c r="H217" s="56"/>
      <c r="I217" s="56"/>
      <c r="J217" s="46"/>
      <c r="K217" s="46"/>
      <c r="L217" s="46"/>
    </row>
    <row r="218" spans="1:12" x14ac:dyDescent="0.25">
      <c r="A218" s="56"/>
      <c r="B218" s="56"/>
      <c r="C218" s="56"/>
      <c r="D218" s="56"/>
      <c r="E218" s="56"/>
      <c r="F218" s="56"/>
      <c r="G218" s="53">
        <f t="shared" ca="1" si="8"/>
        <v>1</v>
      </c>
      <c r="H218" s="56"/>
      <c r="I218" s="56"/>
      <c r="J218" s="46"/>
      <c r="K218" s="46"/>
      <c r="L218" s="46"/>
    </row>
    <row r="219" spans="1:12" x14ac:dyDescent="0.25">
      <c r="A219" s="56"/>
      <c r="B219" s="56"/>
      <c r="C219" s="56"/>
      <c r="D219" s="56"/>
      <c r="E219" s="56"/>
      <c r="F219" s="56"/>
      <c r="G219" s="53">
        <f t="shared" ca="1" si="8"/>
        <v>1</v>
      </c>
      <c r="H219" s="56"/>
      <c r="I219" s="56"/>
      <c r="J219" s="46"/>
      <c r="K219" s="46"/>
      <c r="L219" s="46"/>
    </row>
    <row r="220" spans="1:12" x14ac:dyDescent="0.25">
      <c r="A220" s="56"/>
      <c r="B220" s="56"/>
      <c r="C220" s="56"/>
      <c r="D220" s="56"/>
      <c r="E220" s="56"/>
      <c r="F220" s="56"/>
      <c r="G220" s="53">
        <f t="shared" ca="1" si="8"/>
        <v>1</v>
      </c>
      <c r="H220" s="56"/>
      <c r="I220" s="56"/>
      <c r="J220" s="46"/>
      <c r="K220" s="46"/>
      <c r="L220" s="46"/>
    </row>
    <row r="221" spans="1:12" x14ac:dyDescent="0.25">
      <c r="A221" s="56"/>
      <c r="B221" s="56"/>
      <c r="C221" s="56"/>
      <c r="D221" s="56"/>
      <c r="E221" s="56"/>
      <c r="F221" s="56"/>
      <c r="G221" s="53">
        <f t="shared" ca="1" si="8"/>
        <v>1</v>
      </c>
      <c r="H221" s="56"/>
      <c r="I221" s="56"/>
      <c r="J221" s="46"/>
      <c r="K221" s="46"/>
      <c r="L221" s="46"/>
    </row>
    <row r="222" spans="1:12" x14ac:dyDescent="0.25">
      <c r="A222" s="56"/>
      <c r="B222" s="56"/>
      <c r="C222" s="56"/>
      <c r="D222" s="56"/>
      <c r="E222" s="56"/>
      <c r="F222" s="56"/>
      <c r="G222" s="53">
        <f t="shared" ca="1" si="8"/>
        <v>1</v>
      </c>
      <c r="H222" s="56"/>
      <c r="I222" s="56"/>
      <c r="J222" s="46"/>
      <c r="K222" s="46"/>
      <c r="L222" s="46"/>
    </row>
    <row r="223" spans="1:12" x14ac:dyDescent="0.25">
      <c r="A223" s="56"/>
      <c r="B223" s="56"/>
      <c r="C223" s="56"/>
      <c r="D223" s="56"/>
      <c r="E223" s="56"/>
      <c r="F223" s="56"/>
      <c r="G223" s="53">
        <f t="shared" ca="1" si="8"/>
        <v>1</v>
      </c>
      <c r="H223" s="56"/>
      <c r="I223" s="56"/>
      <c r="J223" s="46"/>
      <c r="K223" s="46"/>
      <c r="L223" s="46"/>
    </row>
    <row r="224" spans="1:12" x14ac:dyDescent="0.25">
      <c r="A224" s="56"/>
      <c r="B224" s="56"/>
      <c r="C224" s="56"/>
      <c r="D224" s="56"/>
      <c r="E224" s="56"/>
      <c r="F224" s="56"/>
      <c r="G224" s="53">
        <f t="shared" ca="1" si="8"/>
        <v>1</v>
      </c>
      <c r="H224" s="56"/>
      <c r="I224" s="56"/>
      <c r="J224" s="46"/>
      <c r="K224" s="46"/>
      <c r="L224" s="46"/>
    </row>
    <row r="225" spans="1:12" x14ac:dyDescent="0.25">
      <c r="A225" s="56"/>
      <c r="B225" s="56"/>
      <c r="C225" s="56"/>
      <c r="D225" s="56"/>
      <c r="E225" s="56"/>
      <c r="F225" s="56"/>
      <c r="G225" s="53">
        <f t="shared" ca="1" si="8"/>
        <v>1</v>
      </c>
      <c r="H225" s="56"/>
      <c r="I225" s="56"/>
      <c r="J225" s="46"/>
      <c r="K225" s="46"/>
      <c r="L225" s="46"/>
    </row>
    <row r="226" spans="1:12" x14ac:dyDescent="0.25">
      <c r="A226" s="56"/>
      <c r="B226" s="56"/>
      <c r="C226" s="56"/>
      <c r="D226" s="56"/>
      <c r="E226" s="56"/>
      <c r="F226" s="56"/>
      <c r="G226" s="53">
        <f t="shared" ca="1" si="8"/>
        <v>1</v>
      </c>
      <c r="H226" s="56"/>
      <c r="I226" s="56"/>
      <c r="J226" s="46"/>
      <c r="K226" s="46"/>
      <c r="L226" s="46"/>
    </row>
    <row r="227" spans="1:12" x14ac:dyDescent="0.25">
      <c r="A227" s="56"/>
      <c r="B227" s="56"/>
      <c r="C227" s="56"/>
      <c r="D227" s="56"/>
      <c r="E227" s="56"/>
      <c r="F227" s="56"/>
      <c r="G227" s="53">
        <f t="shared" ca="1" si="8"/>
        <v>1</v>
      </c>
      <c r="H227" s="56"/>
      <c r="I227" s="56"/>
      <c r="J227" s="46"/>
      <c r="K227" s="46"/>
      <c r="L227" s="46"/>
    </row>
    <row r="228" spans="1:12" x14ac:dyDescent="0.25">
      <c r="A228" s="56"/>
      <c r="B228" s="56"/>
      <c r="C228" s="56"/>
      <c r="D228" s="56"/>
      <c r="E228" s="56"/>
      <c r="F228" s="56"/>
      <c r="G228" s="53">
        <f t="shared" ca="1" si="8"/>
        <v>1</v>
      </c>
      <c r="H228" s="56"/>
      <c r="I228" s="56"/>
      <c r="J228" s="46"/>
      <c r="K228" s="46"/>
      <c r="L228" s="46"/>
    </row>
    <row r="229" spans="1:12" x14ac:dyDescent="0.25">
      <c r="A229" s="56"/>
      <c r="B229" s="56"/>
      <c r="C229" s="56"/>
      <c r="D229" s="56"/>
      <c r="E229" s="56"/>
      <c r="F229" s="56"/>
      <c r="G229" s="53">
        <f t="shared" ca="1" si="8"/>
        <v>1</v>
      </c>
      <c r="H229" s="56"/>
      <c r="I229" s="56"/>
      <c r="J229" s="46"/>
      <c r="K229" s="46"/>
      <c r="L229" s="46"/>
    </row>
    <row r="230" spans="1:12" x14ac:dyDescent="0.25">
      <c r="A230" s="56"/>
      <c r="B230" s="56"/>
      <c r="C230" s="56"/>
      <c r="D230" s="56"/>
      <c r="E230" s="56"/>
      <c r="F230" s="56"/>
      <c r="G230" s="53">
        <f t="shared" ca="1" si="8"/>
        <v>1</v>
      </c>
      <c r="H230" s="56"/>
      <c r="I230" s="56"/>
      <c r="J230" s="46"/>
      <c r="K230" s="46"/>
      <c r="L230" s="46"/>
    </row>
    <row r="231" spans="1:12" x14ac:dyDescent="0.25">
      <c r="A231" s="56"/>
      <c r="B231" s="56"/>
      <c r="C231" s="56"/>
      <c r="D231" s="56"/>
      <c r="E231" s="56"/>
      <c r="F231" s="56"/>
      <c r="G231" s="53">
        <f t="shared" ca="1" si="8"/>
        <v>1</v>
      </c>
      <c r="H231" s="56"/>
      <c r="I231" s="56"/>
      <c r="J231" s="46"/>
      <c r="K231" s="46"/>
      <c r="L231" s="46"/>
    </row>
    <row r="232" spans="1:12" x14ac:dyDescent="0.25">
      <c r="A232" s="56"/>
      <c r="B232" s="56"/>
      <c r="C232" s="56"/>
      <c r="D232" s="56"/>
      <c r="E232" s="56"/>
      <c r="F232" s="56"/>
      <c r="G232" s="53">
        <f t="shared" ca="1" si="8"/>
        <v>1</v>
      </c>
      <c r="H232" s="56"/>
      <c r="I232" s="56"/>
      <c r="J232" s="46"/>
      <c r="K232" s="46"/>
      <c r="L232" s="46"/>
    </row>
    <row r="233" spans="1:12" x14ac:dyDescent="0.25">
      <c r="A233" s="56"/>
      <c r="B233" s="56"/>
      <c r="C233" s="56"/>
      <c r="D233" s="56"/>
      <c r="E233" s="56"/>
      <c r="F233" s="56"/>
      <c r="G233" s="53">
        <f t="shared" ca="1" si="8"/>
        <v>1</v>
      </c>
      <c r="H233" s="56"/>
      <c r="I233" s="56"/>
      <c r="J233" s="46"/>
      <c r="K233" s="46"/>
      <c r="L233" s="46"/>
    </row>
    <row r="234" spans="1:12" x14ac:dyDescent="0.25">
      <c r="A234" s="56"/>
      <c r="B234" s="56"/>
      <c r="C234" s="56"/>
      <c r="D234" s="56"/>
      <c r="E234" s="56"/>
      <c r="F234" s="56"/>
      <c r="G234" s="53">
        <f t="shared" ref="G234:G245" ca="1" si="9">$E$90</f>
        <v>1</v>
      </c>
      <c r="H234" s="56"/>
      <c r="I234" s="56"/>
      <c r="J234" s="46"/>
      <c r="K234" s="46"/>
      <c r="L234" s="46"/>
    </row>
    <row r="235" spans="1:12" x14ac:dyDescent="0.25">
      <c r="A235" s="56"/>
      <c r="B235" s="56"/>
      <c r="C235" s="56"/>
      <c r="D235" s="56"/>
      <c r="E235" s="56"/>
      <c r="F235" s="56"/>
      <c r="G235" s="53">
        <f t="shared" ca="1" si="9"/>
        <v>1</v>
      </c>
      <c r="H235" s="56"/>
      <c r="I235" s="56"/>
      <c r="J235" s="46"/>
      <c r="K235" s="46"/>
      <c r="L235" s="46"/>
    </row>
    <row r="236" spans="1:12" x14ac:dyDescent="0.25">
      <c r="A236" s="56"/>
      <c r="B236" s="56"/>
      <c r="C236" s="56"/>
      <c r="D236" s="56"/>
      <c r="E236" s="56"/>
      <c r="F236" s="56"/>
      <c r="G236" s="53">
        <f t="shared" ca="1" si="9"/>
        <v>1</v>
      </c>
      <c r="H236" s="56"/>
      <c r="I236" s="56"/>
      <c r="J236" s="46"/>
      <c r="K236" s="46"/>
      <c r="L236" s="46"/>
    </row>
    <row r="237" spans="1:12" x14ac:dyDescent="0.25">
      <c r="A237" s="56"/>
      <c r="B237" s="56"/>
      <c r="C237" s="56"/>
      <c r="D237" s="56"/>
      <c r="E237" s="56"/>
      <c r="F237" s="56"/>
      <c r="G237" s="53">
        <f t="shared" ca="1" si="9"/>
        <v>1</v>
      </c>
      <c r="H237" s="56"/>
      <c r="I237" s="56"/>
      <c r="J237" s="46"/>
      <c r="K237" s="46"/>
      <c r="L237" s="46"/>
    </row>
    <row r="238" spans="1:12" x14ac:dyDescent="0.25">
      <c r="A238" s="56"/>
      <c r="B238" s="56"/>
      <c r="C238" s="56"/>
      <c r="D238" s="56"/>
      <c r="E238" s="56"/>
      <c r="F238" s="56"/>
      <c r="G238" s="53">
        <f t="shared" ca="1" si="9"/>
        <v>1</v>
      </c>
      <c r="H238" s="56"/>
      <c r="I238" s="56"/>
      <c r="J238" s="46"/>
      <c r="K238" s="46"/>
      <c r="L238" s="46"/>
    </row>
    <row r="239" spans="1:12" x14ac:dyDescent="0.25">
      <c r="A239" s="56"/>
      <c r="B239" s="56"/>
      <c r="C239" s="56"/>
      <c r="D239" s="56"/>
      <c r="E239" s="56"/>
      <c r="F239" s="56"/>
      <c r="G239" s="53">
        <f t="shared" ca="1" si="9"/>
        <v>1</v>
      </c>
      <c r="H239" s="56"/>
      <c r="I239" s="56"/>
      <c r="J239" s="46"/>
      <c r="K239" s="46"/>
      <c r="L239" s="46"/>
    </row>
    <row r="240" spans="1:12" x14ac:dyDescent="0.25">
      <c r="A240" s="56"/>
      <c r="B240" s="56"/>
      <c r="C240" s="56"/>
      <c r="D240" s="56"/>
      <c r="E240" s="56"/>
      <c r="F240" s="56"/>
      <c r="G240" s="53">
        <f t="shared" ca="1" si="9"/>
        <v>1</v>
      </c>
      <c r="H240" s="56"/>
      <c r="I240" s="56"/>
      <c r="J240" s="46"/>
      <c r="K240" s="46"/>
      <c r="L240" s="46"/>
    </row>
    <row r="241" spans="1:25" x14ac:dyDescent="0.25">
      <c r="A241" s="56"/>
      <c r="B241" s="56"/>
      <c r="C241" s="56"/>
      <c r="D241" s="56"/>
      <c r="E241" s="56"/>
      <c r="F241" s="56"/>
      <c r="G241" s="53">
        <f t="shared" ca="1" si="9"/>
        <v>1</v>
      </c>
      <c r="H241" s="56"/>
      <c r="I241" s="56"/>
      <c r="J241" s="46"/>
      <c r="K241" s="46"/>
      <c r="L241" s="46"/>
    </row>
    <row r="242" spans="1:25" x14ac:dyDescent="0.25">
      <c r="A242" s="56"/>
      <c r="B242" s="56"/>
      <c r="C242" s="56"/>
      <c r="D242" s="56"/>
      <c r="E242" s="56"/>
      <c r="F242" s="56"/>
      <c r="G242" s="53">
        <f t="shared" ca="1" si="9"/>
        <v>1</v>
      </c>
      <c r="H242" s="56"/>
      <c r="I242" s="56"/>
      <c r="J242" s="46"/>
      <c r="K242" s="46"/>
      <c r="L242" s="46"/>
    </row>
    <row r="243" spans="1:25" x14ac:dyDescent="0.25">
      <c r="A243" s="56"/>
      <c r="B243" s="56"/>
      <c r="C243" s="56"/>
      <c r="D243" s="56"/>
      <c r="E243" s="56"/>
      <c r="F243" s="56"/>
      <c r="G243" s="53">
        <f t="shared" ca="1" si="9"/>
        <v>1</v>
      </c>
      <c r="H243" s="56"/>
      <c r="I243" s="56"/>
      <c r="J243" s="46"/>
      <c r="K243" s="46"/>
      <c r="L243" s="46"/>
    </row>
    <row r="244" spans="1:25" x14ac:dyDescent="0.25">
      <c r="A244" s="9" t="s">
        <v>17</v>
      </c>
      <c r="B244" s="10" t="s">
        <v>18</v>
      </c>
      <c r="C244" s="28" t="s">
        <v>23</v>
      </c>
      <c r="D244" s="56"/>
      <c r="E244" s="56"/>
      <c r="F244" s="56"/>
      <c r="G244" s="53">
        <f t="shared" ca="1" si="9"/>
        <v>1</v>
      </c>
      <c r="H244" s="56"/>
      <c r="J244" s="46"/>
      <c r="K244" s="46"/>
      <c r="L244" s="46"/>
    </row>
    <row r="245" spans="1:25" x14ac:dyDescent="0.25">
      <c r="A245" s="11">
        <f>AVERAGEIFS(R251:R255,Q251:Q255,"&gt;2019")</f>
        <v>314</v>
      </c>
      <c r="B245" s="12">
        <f ca="1">C245</f>
        <v>314</v>
      </c>
      <c r="C245" s="12">
        <f ca="1">IF(P246="","",IF(P246=314,"",IF(P246="=314","",IF(Ques4=Answer4,Answer4,""))))</f>
        <v>314</v>
      </c>
      <c r="D245" s="13">
        <f ca="1">IF(A245=B245,1,0)</f>
        <v>1</v>
      </c>
      <c r="E245" s="14">
        <f ca="1">IF(E90=0,0,D245)</f>
        <v>1</v>
      </c>
      <c r="F245" s="15" t="s">
        <v>29</v>
      </c>
      <c r="G245" s="53">
        <f t="shared" ca="1" si="9"/>
        <v>1</v>
      </c>
      <c r="H245" s="56"/>
      <c r="J245" s="46"/>
      <c r="K245" s="46"/>
      <c r="L245" s="46"/>
    </row>
    <row r="246" spans="1:25" x14ac:dyDescent="0.25">
      <c r="A246" s="7"/>
      <c r="B246" s="56"/>
      <c r="C246" s="56"/>
      <c r="D246" s="56"/>
      <c r="E246" s="56"/>
      <c r="F246" s="56"/>
      <c r="G246" s="30">
        <f ca="1">IF(OR(Ques4="",$E$90=0),0,1)</f>
        <v>1</v>
      </c>
      <c r="H246" s="56"/>
      <c r="J246" s="46"/>
      <c r="K246" s="46"/>
      <c r="L246" s="46"/>
      <c r="N246" s="130" t="str">
        <f ca="1">IF(Score4=0,"Incorrect:","Correct Answer:")</f>
        <v>Correct Answer:</v>
      </c>
      <c r="O246" s="131"/>
      <c r="P246" s="134" t="str">
        <f ca="1">IF(ISERROR(IF(Ques4="","",_xlfn.FORMULATEXT(Ques4))),"",IF(Ques4="","",_xlfn.FORMULATEXT(Ques4)))</f>
        <v>=AVERAGEIFS(R251:R255,Q251:Q255,"&gt;2019")</v>
      </c>
      <c r="Q246" s="135"/>
      <c r="R246" s="135"/>
      <c r="S246" s="135"/>
      <c r="T246" s="135"/>
      <c r="U246" s="135"/>
      <c r="V246" s="135"/>
      <c r="W246" s="135"/>
      <c r="X246" s="135"/>
      <c r="Y246" s="136"/>
    </row>
    <row r="247" spans="1:25" x14ac:dyDescent="0.25">
      <c r="A247" s="7"/>
      <c r="B247" s="56"/>
      <c r="C247" s="56"/>
      <c r="D247" s="56"/>
      <c r="E247" s="56"/>
      <c r="F247" s="56"/>
      <c r="G247" s="30">
        <f ca="1">IF(OR(Ques4="",$E$90=0),0,1)</f>
        <v>1</v>
      </c>
      <c r="H247" s="56"/>
      <c r="J247" s="46"/>
      <c r="K247" s="46"/>
      <c r="L247" s="46"/>
      <c r="N247" s="132"/>
      <c r="O247" s="133"/>
      <c r="P247" s="137"/>
      <c r="Q247" s="138"/>
      <c r="R247" s="138"/>
      <c r="S247" s="138"/>
      <c r="T247" s="138"/>
      <c r="U247" s="138"/>
      <c r="V247" s="138"/>
      <c r="W247" s="138"/>
      <c r="X247" s="138"/>
      <c r="Y247" s="139"/>
    </row>
    <row r="248" spans="1:25" ht="15" x14ac:dyDescent="0.3">
      <c r="A248" s="56"/>
      <c r="B248" s="56"/>
      <c r="C248" s="56"/>
      <c r="D248" s="56"/>
      <c r="E248" s="56"/>
      <c r="F248" s="56"/>
      <c r="G248" s="53">
        <f t="shared" ref="G248:G259" ca="1" si="10">$E$90</f>
        <v>1</v>
      </c>
      <c r="H248" s="56"/>
      <c r="I248" s="56"/>
      <c r="J248" s="46"/>
      <c r="K248" s="46"/>
      <c r="L248" s="46"/>
      <c r="N248" s="140" t="s">
        <v>25</v>
      </c>
      <c r="O248" s="141"/>
      <c r="P248" s="4"/>
      <c r="Q248" s="5" t="str">
        <f>SUBSTITUTE(ADDRESS(1,COLUMN(),4),"1","")</f>
        <v>Q</v>
      </c>
      <c r="R248" s="5" t="str">
        <f t="shared" ref="R248:Y248" si="11">SUBSTITUTE(ADDRESS(1,COLUMN(),4),"1","")</f>
        <v>R</v>
      </c>
      <c r="S248" s="5" t="str">
        <f t="shared" si="11"/>
        <v>S</v>
      </c>
      <c r="T248" s="5" t="str">
        <f t="shared" si="11"/>
        <v>T</v>
      </c>
      <c r="U248" s="5" t="str">
        <f t="shared" si="11"/>
        <v>U</v>
      </c>
      <c r="V248" s="5" t="str">
        <f t="shared" si="11"/>
        <v>V</v>
      </c>
      <c r="W248" s="5" t="str">
        <f t="shared" si="11"/>
        <v>W</v>
      </c>
      <c r="X248" s="5" t="str">
        <f t="shared" si="11"/>
        <v>X</v>
      </c>
      <c r="Y248" s="5" t="str">
        <f t="shared" si="11"/>
        <v>Y</v>
      </c>
    </row>
    <row r="249" spans="1:25" ht="15" x14ac:dyDescent="0.3">
      <c r="A249" s="56"/>
      <c r="B249" s="56"/>
      <c r="C249" s="56"/>
      <c r="D249" s="56"/>
      <c r="E249" s="56"/>
      <c r="F249" s="56"/>
      <c r="G249" s="53">
        <f t="shared" ca="1" si="10"/>
        <v>1</v>
      </c>
      <c r="H249" s="56"/>
      <c r="I249" s="56"/>
      <c r="J249" s="46"/>
      <c r="K249" s="46"/>
      <c r="L249" s="46"/>
      <c r="N249" s="142"/>
      <c r="O249" s="143"/>
      <c r="P249" s="5">
        <f>ROW()</f>
        <v>249</v>
      </c>
      <c r="Q249" s="6"/>
      <c r="R249" s="6"/>
      <c r="S249" s="6"/>
      <c r="T249" s="6"/>
      <c r="U249" s="6"/>
      <c r="V249" s="6"/>
      <c r="W249" s="6"/>
      <c r="X249" s="6"/>
      <c r="Y249" s="6"/>
    </row>
    <row r="250" spans="1:25" ht="15" x14ac:dyDescent="0.3">
      <c r="A250" s="56"/>
      <c r="B250" s="56"/>
      <c r="C250" s="56"/>
      <c r="D250" s="56"/>
      <c r="E250" s="56"/>
      <c r="F250" s="56"/>
      <c r="G250" s="53">
        <f t="shared" ca="1" si="10"/>
        <v>1</v>
      </c>
      <c r="H250" s="56"/>
      <c r="I250" s="56"/>
      <c r="J250" s="46"/>
      <c r="K250" s="46"/>
      <c r="L250" s="46"/>
      <c r="N250" s="142"/>
      <c r="O250" s="143"/>
      <c r="P250" s="5">
        <f>ROW()</f>
        <v>250</v>
      </c>
      <c r="Q250" s="6" t="s">
        <v>61</v>
      </c>
      <c r="R250" s="6" t="s">
        <v>57</v>
      </c>
      <c r="S250" s="6"/>
      <c r="T250" s="6" t="s">
        <v>62</v>
      </c>
      <c r="U250" s="6"/>
      <c r="V250" s="6"/>
      <c r="W250" s="6"/>
      <c r="X250" s="6"/>
      <c r="Y250" s="6"/>
    </row>
    <row r="251" spans="1:25" ht="15" x14ac:dyDescent="0.3">
      <c r="A251" s="56"/>
      <c r="B251" s="56"/>
      <c r="C251" s="56"/>
      <c r="D251" s="56"/>
      <c r="E251" s="56"/>
      <c r="F251" s="56"/>
      <c r="G251" s="53">
        <f t="shared" ca="1" si="10"/>
        <v>1</v>
      </c>
      <c r="H251" s="56"/>
      <c r="I251" s="56"/>
      <c r="J251" s="46"/>
      <c r="K251" s="46"/>
      <c r="L251" s="46"/>
      <c r="N251" s="142"/>
      <c r="O251" s="143"/>
      <c r="P251" s="5">
        <f>ROW()</f>
        <v>251</v>
      </c>
      <c r="Q251" s="6">
        <v>2018</v>
      </c>
      <c r="R251" s="6">
        <v>273</v>
      </c>
      <c r="S251" s="6"/>
      <c r="T251" s="36">
        <f>AVERAGEIFS(R251:R255,Q251:Q255,"&gt;2019")</f>
        <v>314</v>
      </c>
      <c r="U251" s="6"/>
      <c r="V251" s="6"/>
      <c r="W251" s="6"/>
      <c r="X251" s="6"/>
      <c r="Y251" s="6"/>
    </row>
    <row r="252" spans="1:25" ht="15" x14ac:dyDescent="0.3">
      <c r="A252" s="56"/>
      <c r="B252" s="56"/>
      <c r="C252" s="56"/>
      <c r="D252" s="56"/>
      <c r="E252" s="56"/>
      <c r="F252" s="56"/>
      <c r="G252" s="53">
        <f t="shared" ca="1" si="10"/>
        <v>1</v>
      </c>
      <c r="H252" s="56"/>
      <c r="I252" s="56"/>
      <c r="J252" s="46"/>
      <c r="K252" s="46"/>
      <c r="L252" s="46"/>
      <c r="N252" s="142"/>
      <c r="O252" s="143"/>
      <c r="P252" s="5">
        <f>ROW()</f>
        <v>252</v>
      </c>
      <c r="Q252" s="6">
        <v>2019</v>
      </c>
      <c r="R252" s="6"/>
      <c r="S252" s="6"/>
      <c r="T252" s="6"/>
      <c r="U252" s="6"/>
      <c r="V252" s="6"/>
      <c r="W252" s="6"/>
      <c r="X252" s="6"/>
      <c r="Y252" s="6"/>
    </row>
    <row r="253" spans="1:25" ht="15" x14ac:dyDescent="0.3">
      <c r="A253" s="56"/>
      <c r="B253" s="56"/>
      <c r="C253" s="56"/>
      <c r="D253" s="56"/>
      <c r="E253" s="56"/>
      <c r="F253" s="56"/>
      <c r="G253" s="53">
        <f t="shared" ca="1" si="10"/>
        <v>1</v>
      </c>
      <c r="H253" s="56"/>
      <c r="I253" s="56"/>
      <c r="J253" s="46"/>
      <c r="K253" s="46"/>
      <c r="L253" s="46"/>
      <c r="N253" s="142"/>
      <c r="O253" s="143"/>
      <c r="P253" s="5">
        <f>ROW()</f>
        <v>253</v>
      </c>
      <c r="Q253" s="6">
        <v>2020</v>
      </c>
      <c r="R253" s="6">
        <v>130</v>
      </c>
      <c r="S253" s="6"/>
      <c r="T253" s="6"/>
      <c r="U253" s="6"/>
      <c r="V253" s="6"/>
      <c r="W253" s="6"/>
      <c r="X253" s="6"/>
      <c r="Y253" s="6"/>
    </row>
    <row r="254" spans="1:25" ht="15" x14ac:dyDescent="0.3">
      <c r="A254" s="56"/>
      <c r="B254" s="56"/>
      <c r="C254" s="56"/>
      <c r="D254" s="56"/>
      <c r="E254" s="56"/>
      <c r="F254" s="56"/>
      <c r="G254" s="53">
        <f t="shared" ca="1" si="10"/>
        <v>1</v>
      </c>
      <c r="H254" s="56"/>
      <c r="J254" s="46"/>
      <c r="K254" s="46"/>
      <c r="L254" s="46"/>
      <c r="N254" s="142"/>
      <c r="O254" s="143"/>
      <c r="P254" s="5">
        <f>ROW()</f>
        <v>254</v>
      </c>
      <c r="Q254" s="6">
        <v>2021</v>
      </c>
      <c r="R254" s="6">
        <v>500</v>
      </c>
      <c r="S254" s="6"/>
      <c r="T254" s="6"/>
      <c r="U254" s="6"/>
      <c r="V254" s="6"/>
      <c r="W254" s="6"/>
      <c r="X254" s="6"/>
      <c r="Y254" s="6"/>
    </row>
    <row r="255" spans="1:25" ht="15" x14ac:dyDescent="0.3">
      <c r="A255" s="56"/>
      <c r="B255" s="56"/>
      <c r="C255" s="56"/>
      <c r="D255" s="56"/>
      <c r="E255" s="56"/>
      <c r="F255" s="56"/>
      <c r="G255" s="53">
        <f t="shared" ca="1" si="10"/>
        <v>1</v>
      </c>
      <c r="H255" s="56"/>
      <c r="J255" s="46"/>
      <c r="K255" s="46"/>
      <c r="L255" s="46"/>
      <c r="N255" s="142"/>
      <c r="O255" s="143"/>
      <c r="P255" s="5">
        <f>ROW()</f>
        <v>255</v>
      </c>
      <c r="Q255" s="6">
        <v>2022</v>
      </c>
      <c r="R255" s="6">
        <v>312</v>
      </c>
      <c r="S255" s="6"/>
      <c r="T255" s="6"/>
      <c r="U255" s="6"/>
      <c r="V255" s="6"/>
      <c r="W255" s="6"/>
      <c r="X255" s="6"/>
      <c r="Y255" s="6"/>
    </row>
    <row r="256" spans="1:25" ht="15" x14ac:dyDescent="0.3">
      <c r="A256" s="56"/>
      <c r="B256" s="56"/>
      <c r="C256" s="56"/>
      <c r="D256" s="56"/>
      <c r="E256" s="56"/>
      <c r="F256" s="56"/>
      <c r="G256" s="53">
        <f t="shared" ca="1" si="10"/>
        <v>1</v>
      </c>
      <c r="H256" s="56"/>
      <c r="J256" s="46"/>
      <c r="K256" s="46"/>
      <c r="L256" s="46"/>
      <c r="N256" s="142"/>
      <c r="O256" s="143"/>
      <c r="P256" s="5">
        <f>ROW()</f>
        <v>256</v>
      </c>
      <c r="Q256" s="6"/>
      <c r="R256" s="6"/>
      <c r="S256" s="6"/>
      <c r="T256" s="6"/>
      <c r="U256" s="6"/>
      <c r="V256" s="6"/>
      <c r="W256" s="6"/>
      <c r="X256" s="6"/>
      <c r="Y256" s="6"/>
    </row>
    <row r="257" spans="1:25" ht="15" x14ac:dyDescent="0.3">
      <c r="A257" s="56"/>
      <c r="B257" s="56"/>
      <c r="C257" s="56"/>
      <c r="D257" s="56"/>
      <c r="E257" s="56"/>
      <c r="F257" s="56"/>
      <c r="G257" s="53">
        <f t="shared" ca="1" si="10"/>
        <v>1</v>
      </c>
      <c r="H257" s="56"/>
      <c r="J257" s="46"/>
      <c r="K257" s="46"/>
      <c r="L257" s="46"/>
      <c r="N257" s="142"/>
      <c r="O257" s="143"/>
      <c r="P257" s="5">
        <f>ROW()</f>
        <v>257</v>
      </c>
      <c r="Q257" s="6"/>
      <c r="R257" s="6"/>
      <c r="S257" s="6"/>
      <c r="T257" s="6"/>
      <c r="U257" s="6"/>
      <c r="V257" s="6"/>
      <c r="W257" s="6"/>
      <c r="X257" s="6"/>
      <c r="Y257" s="6"/>
    </row>
    <row r="258" spans="1:25" ht="15" x14ac:dyDescent="0.3">
      <c r="A258" s="56"/>
      <c r="B258" s="56"/>
      <c r="C258" s="56"/>
      <c r="D258" s="56"/>
      <c r="E258" s="56"/>
      <c r="F258" s="56"/>
      <c r="G258" s="53">
        <f t="shared" ca="1" si="10"/>
        <v>1</v>
      </c>
      <c r="H258" s="56"/>
      <c r="J258" s="46"/>
      <c r="K258" s="46"/>
      <c r="L258" s="46"/>
      <c r="N258" s="144"/>
      <c r="O258" s="145"/>
      <c r="P258" s="5">
        <f>ROW()</f>
        <v>258</v>
      </c>
      <c r="Q258" s="6"/>
      <c r="R258" s="6"/>
      <c r="S258" s="6"/>
      <c r="T258" s="6"/>
      <c r="U258" s="6"/>
      <c r="V258" s="6"/>
      <c r="W258" s="6"/>
      <c r="X258" s="6"/>
      <c r="Y258" s="6"/>
    </row>
    <row r="259" spans="1:25" x14ac:dyDescent="0.25">
      <c r="A259" s="56"/>
      <c r="B259" s="56"/>
      <c r="C259" s="56"/>
      <c r="D259" s="56"/>
      <c r="E259" s="56"/>
      <c r="F259" s="56"/>
      <c r="G259" s="53">
        <f t="shared" ca="1" si="10"/>
        <v>1</v>
      </c>
      <c r="H259" s="56"/>
      <c r="J259" s="46"/>
      <c r="K259" s="46"/>
      <c r="L259" s="46"/>
    </row>
    <row r="260" spans="1:25" x14ac:dyDescent="0.25">
      <c r="A260" s="56"/>
      <c r="B260" s="56"/>
      <c r="C260" s="56"/>
      <c r="D260" s="56"/>
      <c r="E260" s="56"/>
      <c r="F260" s="56"/>
      <c r="G260" s="54">
        <f ca="1">$E$245</f>
        <v>1</v>
      </c>
      <c r="H260" s="56"/>
      <c r="J260" s="46"/>
      <c r="K260" s="46"/>
      <c r="L260" s="46"/>
    </row>
    <row r="261" spans="1:25" x14ac:dyDescent="0.25">
      <c r="A261" s="56"/>
      <c r="B261" s="56"/>
      <c r="C261" s="56"/>
      <c r="D261" s="56"/>
      <c r="E261" s="56"/>
      <c r="F261" s="56"/>
      <c r="G261" s="54">
        <f t="shared" ref="G261:G265" ca="1" si="12">$E$245</f>
        <v>1</v>
      </c>
      <c r="H261" s="56"/>
      <c r="J261" s="46"/>
      <c r="K261" s="46"/>
      <c r="L261" s="46"/>
    </row>
    <row r="262" spans="1:25" x14ac:dyDescent="0.25">
      <c r="A262" s="56"/>
      <c r="B262" s="56"/>
      <c r="C262" s="56"/>
      <c r="D262" s="56"/>
      <c r="E262" s="56"/>
      <c r="F262" s="56"/>
      <c r="G262" s="54">
        <f t="shared" ca="1" si="12"/>
        <v>1</v>
      </c>
      <c r="H262" s="56"/>
      <c r="J262" s="46"/>
      <c r="K262" s="46"/>
      <c r="L262" s="46"/>
    </row>
    <row r="263" spans="1:25" x14ac:dyDescent="0.25">
      <c r="A263" s="56"/>
      <c r="B263" s="56"/>
      <c r="C263" s="56"/>
      <c r="D263" s="56"/>
      <c r="E263" s="56"/>
      <c r="F263" s="56"/>
      <c r="G263" s="54">
        <f t="shared" ca="1" si="12"/>
        <v>1</v>
      </c>
      <c r="H263" s="56"/>
      <c r="J263" s="46"/>
      <c r="K263" s="46"/>
      <c r="L263" s="46"/>
    </row>
    <row r="264" spans="1:25" x14ac:dyDescent="0.25">
      <c r="A264" s="9" t="s">
        <v>17</v>
      </c>
      <c r="B264" s="10" t="s">
        <v>18</v>
      </c>
      <c r="C264" s="28" t="s">
        <v>23</v>
      </c>
      <c r="D264" s="56"/>
      <c r="E264" s="56"/>
      <c r="F264" s="56"/>
      <c r="G264" s="54">
        <f t="shared" ca="1" si="12"/>
        <v>1</v>
      </c>
      <c r="H264" s="56"/>
      <c r="J264" s="46"/>
      <c r="K264" s="46"/>
      <c r="L264" s="46"/>
    </row>
    <row r="265" spans="1:25" x14ac:dyDescent="0.25">
      <c r="A265" s="11">
        <f>COUNTIFS(Q271:Q275,"&gt;2019",R271:R275,"&lt;300")</f>
        <v>1</v>
      </c>
      <c r="B265" s="12">
        <f ca="1">C265</f>
        <v>1</v>
      </c>
      <c r="C265" s="12">
        <f ca="1">IF(P266="","",IF(P266=1,"",IF(P266="=1","",IF(Ques5=Answer5,Answer5,""))))</f>
        <v>1</v>
      </c>
      <c r="D265" s="13">
        <f ca="1">IF(A265=B265,1,0)</f>
        <v>1</v>
      </c>
      <c r="E265" s="14">
        <f ca="1">IF(E245=0,0,D265)</f>
        <v>1</v>
      </c>
      <c r="F265" s="15" t="s">
        <v>30</v>
      </c>
      <c r="G265" s="54">
        <f t="shared" ca="1" si="12"/>
        <v>1</v>
      </c>
      <c r="H265" s="56"/>
      <c r="J265" s="46"/>
      <c r="K265" s="46"/>
      <c r="L265" s="46"/>
    </row>
    <row r="266" spans="1:25" x14ac:dyDescent="0.25">
      <c r="A266" s="7"/>
      <c r="B266" s="56"/>
      <c r="C266" s="56"/>
      <c r="D266" s="56"/>
      <c r="E266" s="56"/>
      <c r="F266" s="56"/>
      <c r="G266" s="30">
        <f ca="1">IF(OR(Ques5="",$E$245=0),0,1)</f>
        <v>1</v>
      </c>
      <c r="H266" s="56"/>
      <c r="J266" s="46"/>
      <c r="K266" s="46"/>
      <c r="L266" s="46"/>
      <c r="N266" s="130" t="str">
        <f ca="1">IF(Score5=0,"Incorrect:","Correct Answer:")</f>
        <v>Correct Answer:</v>
      </c>
      <c r="O266" s="131"/>
      <c r="P266" s="134" t="str">
        <f ca="1">IF(ISERROR(IF(Ques5="","",_xlfn.FORMULATEXT(Ques5))),"",IF(Ques5="","",_xlfn.FORMULATEXT(Ques5)))</f>
        <v>=COUNTIFS(Q271:Q275,"&gt;2019",R271:R275,"&lt;300")</v>
      </c>
      <c r="Q266" s="135"/>
      <c r="R266" s="135"/>
      <c r="S266" s="135"/>
      <c r="T266" s="135"/>
      <c r="U266" s="135"/>
      <c r="V266" s="135"/>
      <c r="W266" s="135"/>
      <c r="X266" s="135"/>
      <c r="Y266" s="136"/>
    </row>
    <row r="267" spans="1:25" x14ac:dyDescent="0.25">
      <c r="A267" s="7"/>
      <c r="B267" s="56"/>
      <c r="C267" s="56"/>
      <c r="D267" s="56"/>
      <c r="E267" s="56"/>
      <c r="F267" s="56"/>
      <c r="G267" s="30">
        <f ca="1">IF(OR(Ques5="",$E$245=0),0,1)</f>
        <v>1</v>
      </c>
      <c r="H267" s="56"/>
      <c r="J267" s="46"/>
      <c r="K267" s="46"/>
      <c r="L267" s="46"/>
      <c r="N267" s="132"/>
      <c r="O267" s="133"/>
      <c r="P267" s="137"/>
      <c r="Q267" s="138"/>
      <c r="R267" s="138"/>
      <c r="S267" s="138"/>
      <c r="T267" s="138"/>
      <c r="U267" s="138"/>
      <c r="V267" s="138"/>
      <c r="W267" s="138"/>
      <c r="X267" s="138"/>
      <c r="Y267" s="139"/>
    </row>
    <row r="268" spans="1:25" ht="15" x14ac:dyDescent="0.3">
      <c r="A268" s="56"/>
      <c r="B268" s="56"/>
      <c r="C268" s="56"/>
      <c r="D268" s="56"/>
      <c r="E268" s="56"/>
      <c r="F268" s="56"/>
      <c r="G268" s="54">
        <f t="shared" ref="G268:G279" ca="1" si="13">$E$245</f>
        <v>1</v>
      </c>
      <c r="H268" s="56"/>
      <c r="J268" s="46"/>
      <c r="K268" s="46"/>
      <c r="L268" s="46"/>
      <c r="N268" s="140" t="s">
        <v>25</v>
      </c>
      <c r="O268" s="141"/>
      <c r="P268" s="4"/>
      <c r="Q268" s="5" t="str">
        <f>SUBSTITUTE(ADDRESS(1,COLUMN(),4),"1","")</f>
        <v>Q</v>
      </c>
      <c r="R268" s="5" t="str">
        <f t="shared" ref="R268:Y268" si="14">SUBSTITUTE(ADDRESS(1,COLUMN(),4),"1","")</f>
        <v>R</v>
      </c>
      <c r="S268" s="5" t="str">
        <f t="shared" si="14"/>
        <v>S</v>
      </c>
      <c r="T268" s="5" t="str">
        <f t="shared" si="14"/>
        <v>T</v>
      </c>
      <c r="U268" s="5" t="str">
        <f t="shared" si="14"/>
        <v>U</v>
      </c>
      <c r="V268" s="5" t="str">
        <f t="shared" si="14"/>
        <v>V</v>
      </c>
      <c r="W268" s="5" t="str">
        <f t="shared" si="14"/>
        <v>W</v>
      </c>
      <c r="X268" s="5" t="str">
        <f t="shared" si="14"/>
        <v>X</v>
      </c>
      <c r="Y268" s="5" t="str">
        <f t="shared" si="14"/>
        <v>Y</v>
      </c>
    </row>
    <row r="269" spans="1:25" ht="15" x14ac:dyDescent="0.3">
      <c r="A269" s="56"/>
      <c r="B269" s="56"/>
      <c r="C269" s="56"/>
      <c r="D269" s="56"/>
      <c r="E269" s="56"/>
      <c r="F269" s="56"/>
      <c r="G269" s="54">
        <f t="shared" ca="1" si="13"/>
        <v>1</v>
      </c>
      <c r="H269" s="56"/>
      <c r="J269" s="46"/>
      <c r="K269" s="46"/>
      <c r="L269" s="46"/>
      <c r="N269" s="142"/>
      <c r="O269" s="143"/>
      <c r="P269" s="5">
        <f>ROW()</f>
        <v>269</v>
      </c>
      <c r="Q269" s="6"/>
      <c r="R269" s="6"/>
      <c r="S269" s="6"/>
      <c r="T269" s="6"/>
      <c r="U269" s="6"/>
      <c r="V269" s="6"/>
      <c r="W269" s="6"/>
      <c r="X269" s="6"/>
      <c r="Y269" s="6"/>
    </row>
    <row r="270" spans="1:25" ht="15" x14ac:dyDescent="0.3">
      <c r="A270" s="56"/>
      <c r="B270" s="56"/>
      <c r="C270" s="56"/>
      <c r="D270" s="56"/>
      <c r="E270" s="56"/>
      <c r="F270" s="56"/>
      <c r="G270" s="54">
        <f t="shared" ca="1" si="13"/>
        <v>1</v>
      </c>
      <c r="H270" s="56"/>
      <c r="J270" s="46"/>
      <c r="K270" s="46"/>
      <c r="L270" s="46"/>
      <c r="N270" s="142"/>
      <c r="O270" s="143"/>
      <c r="P270" s="5">
        <f>ROW()</f>
        <v>270</v>
      </c>
      <c r="Q270" s="6" t="s">
        <v>61</v>
      </c>
      <c r="R270" s="6" t="s">
        <v>57</v>
      </c>
      <c r="S270" s="6"/>
      <c r="T270" s="6" t="s">
        <v>63</v>
      </c>
      <c r="U270" s="6"/>
      <c r="V270" s="6"/>
      <c r="W270" s="6"/>
      <c r="X270" s="6"/>
      <c r="Y270" s="6"/>
    </row>
    <row r="271" spans="1:25" ht="15" x14ac:dyDescent="0.3">
      <c r="A271" s="56"/>
      <c r="B271" s="56"/>
      <c r="C271" s="56"/>
      <c r="D271" s="56"/>
      <c r="E271" s="56"/>
      <c r="F271" s="56"/>
      <c r="G271" s="54">
        <f t="shared" ca="1" si="13"/>
        <v>1</v>
      </c>
      <c r="H271" s="56"/>
      <c r="J271" s="46"/>
      <c r="K271" s="46"/>
      <c r="L271" s="46"/>
      <c r="N271" s="142"/>
      <c r="O271" s="143"/>
      <c r="P271" s="5">
        <f>ROW()</f>
        <v>271</v>
      </c>
      <c r="Q271" s="6">
        <v>2018</v>
      </c>
      <c r="R271" s="6">
        <v>273</v>
      </c>
      <c r="S271" s="6"/>
      <c r="T271" s="36">
        <f>COUNTIFS(Q271:Q275,"&gt;2019",R271:R275,"&lt;300")</f>
        <v>1</v>
      </c>
      <c r="U271" s="6"/>
      <c r="V271" s="6"/>
      <c r="W271" s="6"/>
      <c r="X271" s="6"/>
      <c r="Y271" s="6"/>
    </row>
    <row r="272" spans="1:25" ht="15" x14ac:dyDescent="0.3">
      <c r="A272" s="56"/>
      <c r="B272" s="56"/>
      <c r="C272" s="56"/>
      <c r="D272" s="56"/>
      <c r="E272" s="56"/>
      <c r="F272" s="56"/>
      <c r="G272" s="54">
        <f t="shared" ca="1" si="13"/>
        <v>1</v>
      </c>
      <c r="H272" s="56"/>
      <c r="J272" s="46"/>
      <c r="K272" s="46"/>
      <c r="L272" s="46"/>
      <c r="N272" s="142"/>
      <c r="O272" s="143"/>
      <c r="P272" s="5">
        <f>ROW()</f>
        <v>272</v>
      </c>
      <c r="Q272" s="6">
        <v>2019</v>
      </c>
      <c r="R272" s="6"/>
      <c r="S272" s="6"/>
      <c r="T272" s="6"/>
      <c r="U272" s="6"/>
      <c r="V272" s="6"/>
      <c r="W272" s="6"/>
      <c r="X272" s="6"/>
      <c r="Y272" s="6"/>
    </row>
    <row r="273" spans="1:25" ht="15" x14ac:dyDescent="0.3">
      <c r="A273" s="56"/>
      <c r="B273" s="56"/>
      <c r="C273" s="56"/>
      <c r="D273" s="56"/>
      <c r="E273" s="56"/>
      <c r="F273" s="56"/>
      <c r="G273" s="54">
        <f t="shared" ca="1" si="13"/>
        <v>1</v>
      </c>
      <c r="H273" s="56"/>
      <c r="J273" s="46"/>
      <c r="K273" s="46"/>
      <c r="L273" s="46"/>
      <c r="N273" s="142"/>
      <c r="O273" s="143"/>
      <c r="P273" s="5">
        <f>ROW()</f>
        <v>273</v>
      </c>
      <c r="Q273" s="6">
        <v>2020</v>
      </c>
      <c r="R273" s="6">
        <v>130</v>
      </c>
      <c r="S273" s="6"/>
      <c r="T273" s="6"/>
      <c r="U273" s="6"/>
      <c r="V273" s="6"/>
      <c r="W273" s="6"/>
      <c r="X273" s="6"/>
      <c r="Y273" s="6"/>
    </row>
    <row r="274" spans="1:25" ht="15" x14ac:dyDescent="0.3">
      <c r="A274" s="56"/>
      <c r="B274" s="56"/>
      <c r="C274" s="56"/>
      <c r="D274" s="56"/>
      <c r="E274" s="56"/>
      <c r="F274" s="56"/>
      <c r="G274" s="54">
        <f t="shared" ca="1" si="13"/>
        <v>1</v>
      </c>
      <c r="H274" s="56"/>
      <c r="J274" s="46"/>
      <c r="K274" s="46"/>
      <c r="L274" s="46"/>
      <c r="N274" s="142"/>
      <c r="O274" s="143"/>
      <c r="P274" s="5">
        <f>ROW()</f>
        <v>274</v>
      </c>
      <c r="Q274" s="6">
        <v>2021</v>
      </c>
      <c r="R274" s="6">
        <v>500</v>
      </c>
      <c r="S274" s="6"/>
      <c r="T274" s="6"/>
      <c r="U274" s="6"/>
      <c r="V274" s="6"/>
      <c r="W274" s="6"/>
      <c r="X274" s="6"/>
      <c r="Y274" s="6"/>
    </row>
    <row r="275" spans="1:25" ht="15" x14ac:dyDescent="0.3">
      <c r="A275" s="56"/>
      <c r="B275" s="56"/>
      <c r="C275" s="56"/>
      <c r="D275" s="56"/>
      <c r="E275" s="56"/>
      <c r="F275" s="56"/>
      <c r="G275" s="54">
        <f t="shared" ca="1" si="13"/>
        <v>1</v>
      </c>
      <c r="H275" s="56"/>
      <c r="J275" s="46"/>
      <c r="K275" s="46"/>
      <c r="L275" s="46"/>
      <c r="N275" s="142"/>
      <c r="O275" s="143"/>
      <c r="P275" s="5">
        <f>ROW()</f>
        <v>275</v>
      </c>
      <c r="Q275" s="6">
        <v>2022</v>
      </c>
      <c r="R275" s="6">
        <v>312</v>
      </c>
      <c r="S275" s="6"/>
      <c r="T275" s="6"/>
      <c r="U275" s="6"/>
      <c r="V275" s="6"/>
      <c r="W275" s="6"/>
      <c r="X275" s="6"/>
      <c r="Y275" s="6"/>
    </row>
    <row r="276" spans="1:25" ht="15" x14ac:dyDescent="0.3">
      <c r="A276" s="56"/>
      <c r="B276" s="56"/>
      <c r="C276" s="56"/>
      <c r="D276" s="56"/>
      <c r="E276" s="56"/>
      <c r="F276" s="56"/>
      <c r="G276" s="54">
        <f t="shared" ca="1" si="13"/>
        <v>1</v>
      </c>
      <c r="H276" s="56"/>
      <c r="J276" s="46"/>
      <c r="K276" s="46"/>
      <c r="L276" s="46"/>
      <c r="N276" s="142"/>
      <c r="O276" s="143"/>
      <c r="P276" s="5">
        <f>ROW()</f>
        <v>276</v>
      </c>
      <c r="Q276" s="6"/>
      <c r="R276" s="6"/>
      <c r="S276" s="6"/>
      <c r="T276" s="6"/>
      <c r="U276" s="6"/>
      <c r="V276" s="6"/>
      <c r="W276" s="6"/>
      <c r="X276" s="6"/>
      <c r="Y276" s="6"/>
    </row>
    <row r="277" spans="1:25" ht="15" x14ac:dyDescent="0.3">
      <c r="A277" s="56"/>
      <c r="B277" s="56"/>
      <c r="C277" s="56"/>
      <c r="D277" s="56"/>
      <c r="E277" s="56"/>
      <c r="F277" s="56"/>
      <c r="G277" s="54">
        <f t="shared" ca="1" si="13"/>
        <v>1</v>
      </c>
      <c r="H277" s="56"/>
      <c r="J277" s="46"/>
      <c r="K277" s="46"/>
      <c r="L277" s="46"/>
      <c r="N277" s="142"/>
      <c r="O277" s="143"/>
      <c r="P277" s="5">
        <f>ROW()</f>
        <v>277</v>
      </c>
      <c r="Q277" s="6"/>
      <c r="R277" s="6"/>
      <c r="S277" s="6"/>
      <c r="T277" s="6"/>
      <c r="U277" s="6"/>
      <c r="V277" s="6"/>
      <c r="W277" s="6"/>
      <c r="X277" s="6"/>
      <c r="Y277" s="6"/>
    </row>
    <row r="278" spans="1:25" ht="15" x14ac:dyDescent="0.3">
      <c r="A278" s="56"/>
      <c r="B278" s="56"/>
      <c r="C278" s="56"/>
      <c r="D278" s="56"/>
      <c r="E278" s="56"/>
      <c r="F278" s="56"/>
      <c r="G278" s="54">
        <f t="shared" ca="1" si="13"/>
        <v>1</v>
      </c>
      <c r="H278" s="56"/>
      <c r="J278" s="46"/>
      <c r="K278" s="46"/>
      <c r="L278" s="46"/>
      <c r="N278" s="144"/>
      <c r="O278" s="145"/>
      <c r="P278" s="5">
        <f>ROW()</f>
        <v>278</v>
      </c>
      <c r="Q278" s="6"/>
      <c r="R278" s="6"/>
      <c r="S278" s="6"/>
      <c r="T278" s="6"/>
      <c r="U278" s="6"/>
      <c r="V278" s="6"/>
      <c r="W278" s="6"/>
      <c r="X278" s="6"/>
      <c r="Y278" s="6"/>
    </row>
    <row r="279" spans="1:25" x14ac:dyDescent="0.25">
      <c r="A279" s="56"/>
      <c r="B279" s="56"/>
      <c r="C279" s="56"/>
      <c r="D279" s="56"/>
      <c r="E279" s="56"/>
      <c r="F279" s="56"/>
      <c r="G279" s="54">
        <f t="shared" ca="1" si="13"/>
        <v>1</v>
      </c>
      <c r="H279" s="56"/>
      <c r="J279" s="46"/>
      <c r="K279" s="46"/>
      <c r="L279" s="46"/>
    </row>
    <row r="280" spans="1:25" x14ac:dyDescent="0.25">
      <c r="A280" s="56"/>
      <c r="B280" s="56"/>
      <c r="C280" s="56"/>
      <c r="D280" s="56"/>
      <c r="E280" s="56"/>
      <c r="F280" s="56"/>
      <c r="G280" s="53">
        <f ca="1">$E$265</f>
        <v>1</v>
      </c>
      <c r="H280" s="56"/>
      <c r="J280" s="46"/>
      <c r="K280" s="46"/>
      <c r="L280" s="46"/>
    </row>
    <row r="281" spans="1:25" x14ac:dyDescent="0.25">
      <c r="A281" s="56"/>
      <c r="B281" s="56"/>
      <c r="C281" s="56"/>
      <c r="D281" s="56"/>
      <c r="E281" s="56"/>
      <c r="F281" s="56"/>
      <c r="G281" s="53">
        <f t="shared" ref="G281:G284" ca="1" si="15">$E$265</f>
        <v>1</v>
      </c>
      <c r="H281" s="56"/>
      <c r="J281" s="46"/>
      <c r="K281" s="46"/>
      <c r="L281" s="46"/>
    </row>
    <row r="282" spans="1:25" x14ac:dyDescent="0.25">
      <c r="A282" s="56"/>
      <c r="B282" s="56"/>
      <c r="C282" s="56"/>
      <c r="D282" s="56"/>
      <c r="E282" s="56"/>
      <c r="F282" s="56"/>
      <c r="G282" s="53">
        <f t="shared" ca="1" si="15"/>
        <v>1</v>
      </c>
      <c r="H282" s="56"/>
      <c r="J282" s="46"/>
      <c r="K282" s="46"/>
      <c r="L282" s="46"/>
    </row>
    <row r="283" spans="1:25" x14ac:dyDescent="0.25">
      <c r="A283" s="9" t="s">
        <v>17</v>
      </c>
      <c r="B283" s="10" t="s">
        <v>18</v>
      </c>
      <c r="C283" s="28" t="s">
        <v>23</v>
      </c>
      <c r="D283" s="56"/>
      <c r="E283" s="56"/>
      <c r="F283" s="56"/>
      <c r="G283" s="53">
        <f t="shared" ca="1" si="15"/>
        <v>1</v>
      </c>
      <c r="H283" s="56"/>
      <c r="J283" s="46"/>
      <c r="K283" s="46"/>
      <c r="L283" s="46"/>
    </row>
    <row r="284" spans="1:25" x14ac:dyDescent="0.25">
      <c r="A284" s="11">
        <f>SUMIFS(R290:R294,Q290:Q294,"&lt;2020")</f>
        <v>273</v>
      </c>
      <c r="B284" s="12">
        <f ca="1">C284</f>
        <v>273</v>
      </c>
      <c r="C284" s="12">
        <f ca="1">IF(P285="","",IF(P285=273,"",IF(P285="=273","",IF(Ques6=Answer6,Answer6,""))))</f>
        <v>273</v>
      </c>
      <c r="D284" s="13">
        <f ca="1">IF(A284=B284,1,0)</f>
        <v>1</v>
      </c>
      <c r="E284" s="14">
        <f ca="1">IF(E265=0,0,D284)</f>
        <v>1</v>
      </c>
      <c r="F284" s="15" t="s">
        <v>31</v>
      </c>
      <c r="G284" s="53">
        <f t="shared" ca="1" si="15"/>
        <v>1</v>
      </c>
      <c r="H284" s="56"/>
      <c r="J284" s="46"/>
      <c r="K284" s="46"/>
      <c r="L284" s="46"/>
    </row>
    <row r="285" spans="1:25" x14ac:dyDescent="0.25">
      <c r="A285" s="7"/>
      <c r="B285" s="56"/>
      <c r="C285" s="56"/>
      <c r="D285" s="56"/>
      <c r="E285" s="56"/>
      <c r="F285" s="56"/>
      <c r="G285" s="30">
        <f ca="1">IF(OR(Ques6="",$E$265=0),0,1)</f>
        <v>1</v>
      </c>
      <c r="H285" s="56"/>
      <c r="J285" s="46"/>
      <c r="K285" s="46"/>
      <c r="L285" s="46"/>
      <c r="N285" s="130" t="str">
        <f ca="1">IF(Score6=0,"Incorrect:","Correct Answer:")</f>
        <v>Correct Answer:</v>
      </c>
      <c r="O285" s="131"/>
      <c r="P285" s="134" t="str">
        <f ca="1">IF(ISERROR(IF(Ques6="","",_xlfn.FORMULATEXT(Ques6))),"",IF(Ques6="","",_xlfn.FORMULATEXT(Ques6)))</f>
        <v>=SUMIFS(R290:R294,Q290:Q294,"&lt;2020")</v>
      </c>
      <c r="Q285" s="135"/>
      <c r="R285" s="135"/>
      <c r="S285" s="135"/>
      <c r="T285" s="135"/>
      <c r="U285" s="135"/>
      <c r="V285" s="135"/>
      <c r="W285" s="135"/>
      <c r="X285" s="135"/>
      <c r="Y285" s="136"/>
    </row>
    <row r="286" spans="1:25" x14ac:dyDescent="0.25">
      <c r="A286" s="7"/>
      <c r="B286" s="56"/>
      <c r="C286" s="56"/>
      <c r="D286" s="56"/>
      <c r="E286" s="56"/>
      <c r="F286" s="56"/>
      <c r="G286" s="30">
        <f ca="1">IF(OR(Ques6="",$E$265=0),0,1)</f>
        <v>1</v>
      </c>
      <c r="H286" s="56"/>
      <c r="J286" s="46"/>
      <c r="K286" s="46"/>
      <c r="L286" s="46"/>
      <c r="N286" s="132"/>
      <c r="O286" s="133"/>
      <c r="P286" s="137"/>
      <c r="Q286" s="138"/>
      <c r="R286" s="138"/>
      <c r="S286" s="138"/>
      <c r="T286" s="138"/>
      <c r="U286" s="138"/>
      <c r="V286" s="138"/>
      <c r="W286" s="138"/>
      <c r="X286" s="138"/>
      <c r="Y286" s="139"/>
    </row>
    <row r="287" spans="1:25" ht="15" x14ac:dyDescent="0.3">
      <c r="A287" s="56"/>
      <c r="B287" s="56"/>
      <c r="C287" s="56"/>
      <c r="D287" s="56"/>
      <c r="E287" s="56"/>
      <c r="F287" s="56"/>
      <c r="G287" s="53">
        <f t="shared" ref="G287:G298" ca="1" si="16">$E$265</f>
        <v>1</v>
      </c>
      <c r="H287" s="56"/>
      <c r="J287" s="46"/>
      <c r="K287" s="46"/>
      <c r="L287" s="46"/>
      <c r="N287" s="140" t="s">
        <v>25</v>
      </c>
      <c r="O287" s="141"/>
      <c r="P287" s="4"/>
      <c r="Q287" s="5" t="str">
        <f>SUBSTITUTE(ADDRESS(1,COLUMN(),4),"1","")</f>
        <v>Q</v>
      </c>
      <c r="R287" s="5" t="str">
        <f t="shared" ref="R287:Y287" si="17">SUBSTITUTE(ADDRESS(1,COLUMN(),4),"1","")</f>
        <v>R</v>
      </c>
      <c r="S287" s="5" t="str">
        <f t="shared" si="17"/>
        <v>S</v>
      </c>
      <c r="T287" s="5" t="str">
        <f t="shared" si="17"/>
        <v>T</v>
      </c>
      <c r="U287" s="5" t="str">
        <f t="shared" si="17"/>
        <v>U</v>
      </c>
      <c r="V287" s="5" t="str">
        <f t="shared" si="17"/>
        <v>V</v>
      </c>
      <c r="W287" s="5" t="str">
        <f t="shared" si="17"/>
        <v>W</v>
      </c>
      <c r="X287" s="5" t="str">
        <f t="shared" si="17"/>
        <v>X</v>
      </c>
      <c r="Y287" s="5" t="str">
        <f t="shared" si="17"/>
        <v>Y</v>
      </c>
    </row>
    <row r="288" spans="1:25" ht="15" x14ac:dyDescent="0.3">
      <c r="A288" s="56"/>
      <c r="B288" s="56"/>
      <c r="C288" s="56"/>
      <c r="D288" s="56"/>
      <c r="E288" s="56"/>
      <c r="F288" s="56"/>
      <c r="G288" s="53">
        <f t="shared" ca="1" si="16"/>
        <v>1</v>
      </c>
      <c r="H288" s="56"/>
      <c r="J288" s="46"/>
      <c r="K288" s="46"/>
      <c r="L288" s="46"/>
      <c r="N288" s="142"/>
      <c r="O288" s="143"/>
      <c r="P288" s="5">
        <f>ROW()</f>
        <v>288</v>
      </c>
      <c r="Q288" s="6"/>
      <c r="R288" s="6"/>
      <c r="S288" s="6"/>
      <c r="T288" s="6"/>
      <c r="U288" s="6"/>
      <c r="V288" s="6"/>
      <c r="W288" s="6"/>
      <c r="X288" s="6"/>
      <c r="Y288" s="6"/>
    </row>
    <row r="289" spans="1:25" ht="15" x14ac:dyDescent="0.3">
      <c r="A289" s="56"/>
      <c r="B289" s="56"/>
      <c r="C289" s="56"/>
      <c r="D289" s="56"/>
      <c r="E289" s="56"/>
      <c r="F289" s="56"/>
      <c r="G289" s="53">
        <f t="shared" ca="1" si="16"/>
        <v>1</v>
      </c>
      <c r="H289" s="56"/>
      <c r="J289" s="46"/>
      <c r="K289" s="46"/>
      <c r="L289" s="46"/>
      <c r="N289" s="142"/>
      <c r="O289" s="143"/>
      <c r="P289" s="5">
        <f>ROW()</f>
        <v>289</v>
      </c>
      <c r="Q289" s="6" t="s">
        <v>61</v>
      </c>
      <c r="R289" s="6" t="s">
        <v>57</v>
      </c>
      <c r="S289" s="6"/>
      <c r="T289" s="6" t="s">
        <v>64</v>
      </c>
      <c r="U289" s="6"/>
      <c r="V289" s="6"/>
      <c r="W289" s="6"/>
      <c r="X289" s="6"/>
      <c r="Y289" s="6"/>
    </row>
    <row r="290" spans="1:25" ht="15" x14ac:dyDescent="0.3">
      <c r="A290" s="56"/>
      <c r="B290" s="56"/>
      <c r="C290" s="56"/>
      <c r="D290" s="56"/>
      <c r="E290" s="56"/>
      <c r="F290" s="56"/>
      <c r="G290" s="53">
        <f t="shared" ca="1" si="16"/>
        <v>1</v>
      </c>
      <c r="H290" s="56"/>
      <c r="J290" s="46"/>
      <c r="K290" s="46"/>
      <c r="L290" s="46"/>
      <c r="N290" s="142"/>
      <c r="O290" s="143"/>
      <c r="P290" s="5">
        <f>ROW()</f>
        <v>290</v>
      </c>
      <c r="Q290" s="6">
        <v>2018</v>
      </c>
      <c r="R290" s="6">
        <v>273</v>
      </c>
      <c r="S290" s="6"/>
      <c r="T290" s="36">
        <f>SUMIFS(R290:R294,Q290:Q294,"&lt;2020")</f>
        <v>273</v>
      </c>
      <c r="U290" s="6"/>
      <c r="V290" s="6"/>
      <c r="W290" s="6"/>
      <c r="X290" s="6"/>
      <c r="Y290" s="6"/>
    </row>
    <row r="291" spans="1:25" ht="15" x14ac:dyDescent="0.3">
      <c r="A291" s="56"/>
      <c r="B291" s="56"/>
      <c r="C291" s="56"/>
      <c r="D291" s="56"/>
      <c r="E291" s="56"/>
      <c r="F291" s="56"/>
      <c r="G291" s="53">
        <f t="shared" ca="1" si="16"/>
        <v>1</v>
      </c>
      <c r="H291" s="56"/>
      <c r="J291" s="46"/>
      <c r="K291" s="46"/>
      <c r="L291" s="46"/>
      <c r="N291" s="142"/>
      <c r="O291" s="143"/>
      <c r="P291" s="5">
        <f>ROW()</f>
        <v>291</v>
      </c>
      <c r="Q291" s="6">
        <v>2019</v>
      </c>
      <c r="R291" s="6"/>
      <c r="S291" s="6"/>
      <c r="T291" s="6"/>
      <c r="U291" s="6"/>
      <c r="V291" s="6"/>
      <c r="W291" s="6"/>
      <c r="X291" s="6"/>
      <c r="Y291" s="6"/>
    </row>
    <row r="292" spans="1:25" ht="15" x14ac:dyDescent="0.3">
      <c r="A292" s="56"/>
      <c r="B292" s="56"/>
      <c r="C292" s="56"/>
      <c r="D292" s="56"/>
      <c r="E292" s="56"/>
      <c r="F292" s="56"/>
      <c r="G292" s="53">
        <f t="shared" ca="1" si="16"/>
        <v>1</v>
      </c>
      <c r="H292" s="56"/>
      <c r="J292" s="46"/>
      <c r="K292" s="46"/>
      <c r="L292" s="46"/>
      <c r="N292" s="142"/>
      <c r="O292" s="143"/>
      <c r="P292" s="5">
        <f>ROW()</f>
        <v>292</v>
      </c>
      <c r="Q292" s="6">
        <v>2020</v>
      </c>
      <c r="R292" s="6">
        <v>130</v>
      </c>
      <c r="S292" s="6"/>
      <c r="T292" s="6"/>
      <c r="U292" s="6"/>
      <c r="V292" s="6"/>
      <c r="W292" s="6"/>
      <c r="X292" s="6"/>
      <c r="Y292" s="6"/>
    </row>
    <row r="293" spans="1:25" ht="15" x14ac:dyDescent="0.3">
      <c r="A293" s="56"/>
      <c r="B293" s="56"/>
      <c r="C293" s="56"/>
      <c r="D293" s="56"/>
      <c r="E293" s="56"/>
      <c r="F293" s="56"/>
      <c r="G293" s="53">
        <f t="shared" ca="1" si="16"/>
        <v>1</v>
      </c>
      <c r="H293" s="56"/>
      <c r="J293" s="46"/>
      <c r="K293" s="46"/>
      <c r="L293" s="46"/>
      <c r="N293" s="142"/>
      <c r="O293" s="143"/>
      <c r="P293" s="5">
        <f>ROW()</f>
        <v>293</v>
      </c>
      <c r="Q293" s="6">
        <v>2021</v>
      </c>
      <c r="R293" s="6">
        <v>500</v>
      </c>
      <c r="S293" s="6"/>
      <c r="T293" s="6"/>
      <c r="U293" s="6"/>
      <c r="V293" s="6"/>
      <c r="W293" s="6"/>
      <c r="X293" s="6"/>
      <c r="Y293" s="6"/>
    </row>
    <row r="294" spans="1:25" ht="15" x14ac:dyDescent="0.3">
      <c r="A294" s="56"/>
      <c r="B294" s="56"/>
      <c r="C294" s="56"/>
      <c r="D294" s="56"/>
      <c r="E294" s="56"/>
      <c r="F294" s="56"/>
      <c r="G294" s="53">
        <f t="shared" ca="1" si="16"/>
        <v>1</v>
      </c>
      <c r="H294" s="56"/>
      <c r="J294" s="46"/>
      <c r="K294" s="46"/>
      <c r="L294" s="46"/>
      <c r="N294" s="142"/>
      <c r="O294" s="143"/>
      <c r="P294" s="5">
        <f>ROW()</f>
        <v>294</v>
      </c>
      <c r="Q294" s="6">
        <v>2022</v>
      </c>
      <c r="R294" s="6">
        <v>312</v>
      </c>
      <c r="S294" s="6"/>
      <c r="T294" s="6"/>
      <c r="U294" s="6"/>
      <c r="V294" s="6"/>
      <c r="W294" s="6"/>
      <c r="X294" s="6"/>
      <c r="Y294" s="6"/>
    </row>
    <row r="295" spans="1:25" ht="15" x14ac:dyDescent="0.3">
      <c r="A295" s="56"/>
      <c r="B295" s="56"/>
      <c r="C295" s="56"/>
      <c r="D295" s="56"/>
      <c r="E295" s="56"/>
      <c r="F295" s="56"/>
      <c r="G295" s="53">
        <f t="shared" ca="1" si="16"/>
        <v>1</v>
      </c>
      <c r="H295" s="56"/>
      <c r="J295" s="46"/>
      <c r="K295" s="46"/>
      <c r="L295" s="46"/>
      <c r="N295" s="142"/>
      <c r="O295" s="143"/>
      <c r="P295" s="5">
        <f>ROW()</f>
        <v>295</v>
      </c>
      <c r="Q295" s="6"/>
      <c r="R295" s="6"/>
      <c r="S295" s="6"/>
      <c r="T295" s="6"/>
      <c r="U295" s="6"/>
      <c r="V295" s="6"/>
      <c r="W295" s="6"/>
      <c r="X295" s="6"/>
      <c r="Y295" s="6"/>
    </row>
    <row r="296" spans="1:25" ht="15" x14ac:dyDescent="0.3">
      <c r="A296" s="56"/>
      <c r="B296" s="56"/>
      <c r="C296" s="56"/>
      <c r="D296" s="56"/>
      <c r="E296" s="56"/>
      <c r="F296" s="56"/>
      <c r="G296" s="53">
        <f t="shared" ca="1" si="16"/>
        <v>1</v>
      </c>
      <c r="H296" s="56"/>
      <c r="J296" s="46"/>
      <c r="K296" s="46"/>
      <c r="L296" s="46"/>
      <c r="N296" s="142"/>
      <c r="O296" s="143"/>
      <c r="P296" s="5">
        <f>ROW()</f>
        <v>296</v>
      </c>
      <c r="Q296" s="6"/>
      <c r="R296" s="6"/>
      <c r="S296" s="6"/>
      <c r="T296" s="6"/>
      <c r="U296" s="6"/>
      <c r="V296" s="6"/>
      <c r="W296" s="6"/>
      <c r="X296" s="6"/>
      <c r="Y296" s="6"/>
    </row>
    <row r="297" spans="1:25" ht="15" x14ac:dyDescent="0.3">
      <c r="A297" s="56"/>
      <c r="B297" s="56"/>
      <c r="C297" s="56"/>
      <c r="D297" s="56"/>
      <c r="E297" s="56"/>
      <c r="F297" s="56"/>
      <c r="G297" s="53">
        <f t="shared" ca="1" si="16"/>
        <v>1</v>
      </c>
      <c r="H297" s="56"/>
      <c r="J297" s="46"/>
      <c r="K297" s="46"/>
      <c r="L297" s="46"/>
      <c r="N297" s="144"/>
      <c r="O297" s="145"/>
      <c r="P297" s="5">
        <f>ROW()</f>
        <v>297</v>
      </c>
      <c r="Q297" s="6"/>
      <c r="R297" s="6"/>
      <c r="S297" s="6"/>
      <c r="T297" s="6"/>
      <c r="U297" s="6"/>
      <c r="V297" s="6"/>
      <c r="W297" s="6"/>
      <c r="X297" s="6"/>
      <c r="Y297" s="6"/>
    </row>
    <row r="298" spans="1:25" x14ac:dyDescent="0.25">
      <c r="A298" s="56"/>
      <c r="B298" s="56"/>
      <c r="C298" s="56"/>
      <c r="D298" s="56"/>
      <c r="E298" s="56"/>
      <c r="F298" s="56"/>
      <c r="G298" s="53">
        <f t="shared" ca="1" si="16"/>
        <v>1</v>
      </c>
      <c r="H298" s="56"/>
      <c r="J298" s="46"/>
      <c r="K298" s="46"/>
      <c r="L298" s="46"/>
    </row>
    <row r="299" spans="1:25" x14ac:dyDescent="0.25">
      <c r="A299" s="56"/>
      <c r="B299" s="56"/>
      <c r="C299" s="56"/>
      <c r="D299" s="56"/>
      <c r="E299" s="56"/>
      <c r="F299" s="56"/>
      <c r="G299" s="54">
        <f ca="1">$E$284</f>
        <v>1</v>
      </c>
      <c r="H299" s="56"/>
      <c r="J299" s="46"/>
      <c r="K299" s="46"/>
      <c r="L299" s="46"/>
    </row>
    <row r="300" spans="1:25" x14ac:dyDescent="0.25">
      <c r="A300" s="56"/>
      <c r="B300" s="56"/>
      <c r="C300" s="56"/>
      <c r="D300" s="56"/>
      <c r="E300" s="56"/>
      <c r="F300" s="56"/>
      <c r="G300" s="54">
        <f t="shared" ref="G300:G347" ca="1" si="18">$E$284</f>
        <v>1</v>
      </c>
      <c r="H300" s="56"/>
      <c r="J300" s="46"/>
      <c r="K300" s="46"/>
      <c r="L300" s="46"/>
    </row>
    <row r="301" spans="1:25" x14ac:dyDescent="0.25">
      <c r="A301" s="56"/>
      <c r="B301" s="56"/>
      <c r="C301" s="56"/>
      <c r="D301" s="56"/>
      <c r="E301" s="56"/>
      <c r="F301" s="56"/>
      <c r="G301" s="54">
        <f t="shared" ca="1" si="18"/>
        <v>1</v>
      </c>
      <c r="H301" s="56"/>
      <c r="J301" s="46"/>
      <c r="K301" s="46"/>
      <c r="L301" s="46"/>
    </row>
    <row r="302" spans="1:25" x14ac:dyDescent="0.25">
      <c r="A302" s="56"/>
      <c r="B302" s="56"/>
      <c r="C302" s="56"/>
      <c r="D302" s="56"/>
      <c r="E302" s="56"/>
      <c r="F302" s="56"/>
      <c r="G302" s="54">
        <f t="shared" ca="1" si="18"/>
        <v>1</v>
      </c>
      <c r="H302" s="56"/>
      <c r="J302" s="46"/>
      <c r="K302" s="46"/>
      <c r="L302" s="46"/>
    </row>
    <row r="303" spans="1:25" x14ac:dyDescent="0.25">
      <c r="A303" s="56"/>
      <c r="B303" s="56"/>
      <c r="C303" s="56"/>
      <c r="D303" s="56"/>
      <c r="E303" s="56"/>
      <c r="F303" s="56"/>
      <c r="G303" s="54">
        <f t="shared" ca="1" si="18"/>
        <v>1</v>
      </c>
      <c r="H303" s="56"/>
      <c r="J303" s="46"/>
      <c r="K303" s="46"/>
      <c r="L303" s="46"/>
    </row>
    <row r="304" spans="1:25" x14ac:dyDescent="0.25">
      <c r="A304" s="56"/>
      <c r="B304" s="56"/>
      <c r="C304" s="56"/>
      <c r="D304" s="56"/>
      <c r="E304" s="56"/>
      <c r="F304" s="56"/>
      <c r="G304" s="54">
        <f t="shared" ca="1" si="18"/>
        <v>1</v>
      </c>
      <c r="H304" s="56"/>
      <c r="J304" s="46"/>
      <c r="K304" s="46"/>
      <c r="L304" s="46"/>
    </row>
    <row r="305" spans="1:12" x14ac:dyDescent="0.25">
      <c r="A305" s="56"/>
      <c r="B305" s="56"/>
      <c r="C305" s="56"/>
      <c r="D305" s="56"/>
      <c r="E305" s="56"/>
      <c r="F305" s="56"/>
      <c r="G305" s="54">
        <f t="shared" ca="1" si="18"/>
        <v>1</v>
      </c>
      <c r="H305" s="56"/>
      <c r="J305" s="46"/>
      <c r="K305" s="46"/>
      <c r="L305" s="46"/>
    </row>
    <row r="306" spans="1:12" x14ac:dyDescent="0.25">
      <c r="A306" s="56"/>
      <c r="B306" s="56"/>
      <c r="C306" s="56"/>
      <c r="D306" s="56"/>
      <c r="E306" s="56"/>
      <c r="F306" s="56"/>
      <c r="G306" s="54">
        <f t="shared" ca="1" si="18"/>
        <v>1</v>
      </c>
      <c r="H306" s="56"/>
      <c r="J306" s="46"/>
      <c r="K306" s="46"/>
      <c r="L306" s="46"/>
    </row>
    <row r="307" spans="1:12" x14ac:dyDescent="0.25">
      <c r="A307" s="56"/>
      <c r="B307" s="56"/>
      <c r="C307" s="56"/>
      <c r="D307" s="56"/>
      <c r="E307" s="56"/>
      <c r="F307" s="56"/>
      <c r="G307" s="54">
        <f t="shared" ca="1" si="18"/>
        <v>1</v>
      </c>
      <c r="H307" s="56"/>
      <c r="J307" s="46"/>
      <c r="K307" s="46"/>
      <c r="L307" s="46"/>
    </row>
    <row r="308" spans="1:12" x14ac:dyDescent="0.25">
      <c r="A308" s="56"/>
      <c r="B308" s="56"/>
      <c r="C308" s="56"/>
      <c r="D308" s="56"/>
      <c r="E308" s="56"/>
      <c r="F308" s="56"/>
      <c r="G308" s="54">
        <f t="shared" ca="1" si="18"/>
        <v>1</v>
      </c>
      <c r="H308" s="56"/>
      <c r="J308" s="46"/>
      <c r="K308" s="46"/>
      <c r="L308" s="46"/>
    </row>
    <row r="309" spans="1:12" x14ac:dyDescent="0.25">
      <c r="A309" s="56"/>
      <c r="B309" s="56"/>
      <c r="C309" s="56"/>
      <c r="D309" s="56"/>
      <c r="E309" s="56"/>
      <c r="F309" s="56"/>
      <c r="G309" s="54">
        <f t="shared" ca="1" si="18"/>
        <v>1</v>
      </c>
      <c r="H309" s="56"/>
      <c r="J309" s="46"/>
      <c r="K309" s="46"/>
      <c r="L309" s="46"/>
    </row>
    <row r="310" spans="1:12" x14ac:dyDescent="0.25">
      <c r="A310" s="56"/>
      <c r="B310" s="56"/>
      <c r="C310" s="56"/>
      <c r="D310" s="56"/>
      <c r="E310" s="56"/>
      <c r="F310" s="56"/>
      <c r="G310" s="54">
        <f t="shared" ca="1" si="18"/>
        <v>1</v>
      </c>
      <c r="H310" s="56"/>
      <c r="J310" s="46"/>
      <c r="K310" s="46"/>
      <c r="L310" s="46"/>
    </row>
    <row r="311" spans="1:12" x14ac:dyDescent="0.25">
      <c r="A311" s="56"/>
      <c r="B311" s="56"/>
      <c r="C311" s="56"/>
      <c r="D311" s="56"/>
      <c r="E311" s="56"/>
      <c r="F311" s="56"/>
      <c r="G311" s="54">
        <f t="shared" ca="1" si="18"/>
        <v>1</v>
      </c>
      <c r="H311" s="56"/>
      <c r="J311" s="46"/>
      <c r="K311" s="46"/>
      <c r="L311" s="46"/>
    </row>
    <row r="312" spans="1:12" x14ac:dyDescent="0.25">
      <c r="A312" s="56"/>
      <c r="B312" s="56"/>
      <c r="C312" s="56"/>
      <c r="D312" s="56"/>
      <c r="E312" s="56"/>
      <c r="F312" s="56"/>
      <c r="G312" s="54">
        <f t="shared" ca="1" si="18"/>
        <v>1</v>
      </c>
      <c r="H312" s="56"/>
      <c r="J312" s="46"/>
      <c r="K312" s="46"/>
      <c r="L312" s="46"/>
    </row>
    <row r="313" spans="1:12" x14ac:dyDescent="0.25">
      <c r="A313" s="56"/>
      <c r="B313" s="56"/>
      <c r="C313" s="56"/>
      <c r="D313" s="56"/>
      <c r="E313" s="56"/>
      <c r="F313" s="56"/>
      <c r="G313" s="54">
        <f t="shared" ca="1" si="18"/>
        <v>1</v>
      </c>
      <c r="H313" s="56"/>
      <c r="J313" s="46"/>
      <c r="K313" s="46"/>
      <c r="L313" s="46"/>
    </row>
    <row r="314" spans="1:12" x14ac:dyDescent="0.25">
      <c r="A314" s="56"/>
      <c r="B314" s="56"/>
      <c r="C314" s="56"/>
      <c r="D314" s="56"/>
      <c r="E314" s="56"/>
      <c r="F314" s="56"/>
      <c r="G314" s="54">
        <f t="shared" ca="1" si="18"/>
        <v>1</v>
      </c>
      <c r="H314" s="56"/>
      <c r="J314" s="46"/>
      <c r="K314" s="46"/>
      <c r="L314" s="46"/>
    </row>
    <row r="315" spans="1:12" x14ac:dyDescent="0.25">
      <c r="A315" s="56"/>
      <c r="B315" s="56"/>
      <c r="C315" s="56"/>
      <c r="D315" s="56"/>
      <c r="E315" s="56"/>
      <c r="F315" s="56"/>
      <c r="G315" s="54">
        <f t="shared" ca="1" si="18"/>
        <v>1</v>
      </c>
      <c r="H315" s="56"/>
      <c r="J315" s="46"/>
      <c r="K315" s="46"/>
      <c r="L315" s="46"/>
    </row>
    <row r="316" spans="1:12" x14ac:dyDescent="0.25">
      <c r="A316" s="56"/>
      <c r="B316" s="56"/>
      <c r="C316" s="56"/>
      <c r="D316" s="56"/>
      <c r="E316" s="56"/>
      <c r="F316" s="56"/>
      <c r="G316" s="54">
        <f t="shared" ca="1" si="18"/>
        <v>1</v>
      </c>
      <c r="H316" s="56"/>
      <c r="J316" s="46"/>
      <c r="K316" s="46"/>
      <c r="L316" s="46"/>
    </row>
    <row r="317" spans="1:12" x14ac:dyDescent="0.25">
      <c r="A317" s="56"/>
      <c r="B317" s="56"/>
      <c r="C317" s="56"/>
      <c r="D317" s="56"/>
      <c r="E317" s="56"/>
      <c r="F317" s="56"/>
      <c r="G317" s="54">
        <f t="shared" ca="1" si="18"/>
        <v>1</v>
      </c>
      <c r="H317" s="56"/>
      <c r="J317" s="46"/>
      <c r="K317" s="46"/>
      <c r="L317" s="46"/>
    </row>
    <row r="318" spans="1:12" x14ac:dyDescent="0.25">
      <c r="A318" s="56"/>
      <c r="B318" s="56"/>
      <c r="C318" s="56"/>
      <c r="D318" s="56"/>
      <c r="E318" s="56"/>
      <c r="F318" s="56"/>
      <c r="G318" s="54">
        <f t="shared" ca="1" si="18"/>
        <v>1</v>
      </c>
      <c r="H318" s="56"/>
      <c r="J318" s="46"/>
      <c r="K318" s="46"/>
      <c r="L318" s="46"/>
    </row>
    <row r="319" spans="1:12" x14ac:dyDescent="0.25">
      <c r="A319" s="56"/>
      <c r="B319" s="56"/>
      <c r="C319" s="56"/>
      <c r="D319" s="56"/>
      <c r="E319" s="56"/>
      <c r="F319" s="56"/>
      <c r="G319" s="54">
        <f t="shared" ca="1" si="18"/>
        <v>1</v>
      </c>
      <c r="H319" s="56"/>
      <c r="J319" s="46"/>
      <c r="K319" s="46"/>
      <c r="L319" s="46"/>
    </row>
    <row r="320" spans="1:12" x14ac:dyDescent="0.25">
      <c r="A320" s="56"/>
      <c r="B320" s="56"/>
      <c r="C320" s="56"/>
      <c r="D320" s="56"/>
      <c r="E320" s="56"/>
      <c r="F320" s="56"/>
      <c r="G320" s="54">
        <f t="shared" ca="1" si="18"/>
        <v>1</v>
      </c>
      <c r="H320" s="56"/>
      <c r="J320" s="46"/>
      <c r="K320" s="46"/>
      <c r="L320" s="46"/>
    </row>
    <row r="321" spans="1:12" x14ac:dyDescent="0.25">
      <c r="A321" s="56"/>
      <c r="B321" s="56"/>
      <c r="C321" s="56"/>
      <c r="D321" s="56"/>
      <c r="E321" s="56"/>
      <c r="F321" s="56"/>
      <c r="G321" s="54">
        <f t="shared" ca="1" si="18"/>
        <v>1</v>
      </c>
      <c r="H321" s="56"/>
      <c r="J321" s="46"/>
      <c r="K321" s="46"/>
      <c r="L321" s="46"/>
    </row>
    <row r="322" spans="1:12" x14ac:dyDescent="0.25">
      <c r="A322" s="56"/>
      <c r="B322" s="56"/>
      <c r="C322" s="56"/>
      <c r="D322" s="56"/>
      <c r="E322" s="56"/>
      <c r="F322" s="56"/>
      <c r="G322" s="54">
        <f t="shared" ca="1" si="18"/>
        <v>1</v>
      </c>
      <c r="H322" s="56"/>
      <c r="J322" s="46"/>
      <c r="K322" s="46"/>
      <c r="L322" s="46"/>
    </row>
    <row r="323" spans="1:12" x14ac:dyDescent="0.25">
      <c r="A323" s="56"/>
      <c r="B323" s="56"/>
      <c r="C323" s="56"/>
      <c r="D323" s="56"/>
      <c r="E323" s="56"/>
      <c r="F323" s="56"/>
      <c r="G323" s="54">
        <f t="shared" ca="1" si="18"/>
        <v>1</v>
      </c>
      <c r="H323" s="56"/>
      <c r="J323" s="46"/>
      <c r="K323" s="46"/>
      <c r="L323" s="46"/>
    </row>
    <row r="324" spans="1:12" x14ac:dyDescent="0.25">
      <c r="A324" s="56"/>
      <c r="B324" s="56"/>
      <c r="C324" s="56"/>
      <c r="D324" s="56"/>
      <c r="E324" s="56"/>
      <c r="F324" s="56"/>
      <c r="G324" s="54">
        <f t="shared" ca="1" si="18"/>
        <v>1</v>
      </c>
      <c r="H324" s="56"/>
      <c r="J324" s="46"/>
      <c r="K324" s="46"/>
      <c r="L324" s="46"/>
    </row>
    <row r="325" spans="1:12" x14ac:dyDescent="0.25">
      <c r="A325" s="56"/>
      <c r="B325" s="56"/>
      <c r="C325" s="56"/>
      <c r="D325" s="56"/>
      <c r="E325" s="56"/>
      <c r="F325" s="56"/>
      <c r="G325" s="54">
        <f t="shared" ca="1" si="18"/>
        <v>1</v>
      </c>
      <c r="H325" s="56"/>
      <c r="J325" s="46"/>
      <c r="K325" s="46"/>
      <c r="L325" s="46"/>
    </row>
    <row r="326" spans="1:12" x14ac:dyDescent="0.25">
      <c r="A326" s="56"/>
      <c r="B326" s="56"/>
      <c r="C326" s="56"/>
      <c r="D326" s="56"/>
      <c r="E326" s="56"/>
      <c r="F326" s="56"/>
      <c r="G326" s="54">
        <f t="shared" ca="1" si="18"/>
        <v>1</v>
      </c>
      <c r="H326" s="56"/>
      <c r="J326" s="46"/>
      <c r="K326" s="46"/>
      <c r="L326" s="46"/>
    </row>
    <row r="327" spans="1:12" x14ac:dyDescent="0.25">
      <c r="A327" s="56"/>
      <c r="B327" s="56"/>
      <c r="C327" s="56"/>
      <c r="D327" s="56"/>
      <c r="E327" s="56"/>
      <c r="F327" s="56"/>
      <c r="G327" s="54">
        <f t="shared" ca="1" si="18"/>
        <v>1</v>
      </c>
      <c r="H327" s="56"/>
      <c r="J327" s="46"/>
      <c r="K327" s="46"/>
      <c r="L327" s="46"/>
    </row>
    <row r="328" spans="1:12" x14ac:dyDescent="0.25">
      <c r="A328" s="56"/>
      <c r="B328" s="56"/>
      <c r="C328" s="56"/>
      <c r="D328" s="56"/>
      <c r="E328" s="56"/>
      <c r="F328" s="56"/>
      <c r="G328" s="54">
        <f t="shared" ca="1" si="18"/>
        <v>1</v>
      </c>
      <c r="H328" s="56"/>
      <c r="J328" s="46"/>
      <c r="K328" s="46"/>
      <c r="L328" s="46"/>
    </row>
    <row r="329" spans="1:12" x14ac:dyDescent="0.25">
      <c r="A329" s="56"/>
      <c r="B329" s="56"/>
      <c r="C329" s="56"/>
      <c r="D329" s="56"/>
      <c r="E329" s="56"/>
      <c r="F329" s="56"/>
      <c r="G329" s="54">
        <f t="shared" ca="1" si="18"/>
        <v>1</v>
      </c>
      <c r="H329" s="56"/>
      <c r="J329" s="46"/>
      <c r="K329" s="46"/>
      <c r="L329" s="46"/>
    </row>
    <row r="330" spans="1:12" x14ac:dyDescent="0.25">
      <c r="A330" s="56"/>
      <c r="B330" s="56"/>
      <c r="C330" s="56"/>
      <c r="D330" s="56"/>
      <c r="E330" s="56"/>
      <c r="F330" s="56"/>
      <c r="G330" s="54">
        <f t="shared" ca="1" si="18"/>
        <v>1</v>
      </c>
      <c r="H330" s="56"/>
      <c r="J330" s="46"/>
      <c r="K330" s="46"/>
      <c r="L330" s="46"/>
    </row>
    <row r="331" spans="1:12" x14ac:dyDescent="0.25">
      <c r="A331" s="56"/>
      <c r="B331" s="56"/>
      <c r="C331" s="56"/>
      <c r="D331" s="56"/>
      <c r="E331" s="56"/>
      <c r="F331" s="56"/>
      <c r="G331" s="54">
        <f t="shared" ca="1" si="18"/>
        <v>1</v>
      </c>
      <c r="H331" s="56"/>
      <c r="J331" s="46"/>
      <c r="K331" s="46"/>
      <c r="L331" s="46"/>
    </row>
    <row r="332" spans="1:12" x14ac:dyDescent="0.25">
      <c r="A332" s="56"/>
      <c r="B332" s="56"/>
      <c r="C332" s="56"/>
      <c r="D332" s="56"/>
      <c r="E332" s="56"/>
      <c r="F332" s="56"/>
      <c r="G332" s="54">
        <f t="shared" ca="1" si="18"/>
        <v>1</v>
      </c>
      <c r="H332" s="56"/>
      <c r="J332" s="46"/>
      <c r="K332" s="46"/>
      <c r="L332" s="46"/>
    </row>
    <row r="333" spans="1:12" x14ac:dyDescent="0.25">
      <c r="A333" s="56"/>
      <c r="B333" s="56"/>
      <c r="C333" s="56"/>
      <c r="D333" s="56"/>
      <c r="E333" s="56"/>
      <c r="F333" s="56"/>
      <c r="G333" s="54">
        <f t="shared" ca="1" si="18"/>
        <v>1</v>
      </c>
      <c r="H333" s="56"/>
      <c r="J333" s="46"/>
      <c r="K333" s="46"/>
      <c r="L333" s="46"/>
    </row>
    <row r="334" spans="1:12" x14ac:dyDescent="0.25">
      <c r="A334" s="56"/>
      <c r="B334" s="56"/>
      <c r="C334" s="56"/>
      <c r="D334" s="56"/>
      <c r="E334" s="56"/>
      <c r="F334" s="56"/>
      <c r="G334" s="54">
        <f t="shared" ca="1" si="18"/>
        <v>1</v>
      </c>
      <c r="H334" s="56"/>
      <c r="J334" s="46"/>
      <c r="K334" s="46"/>
      <c r="L334" s="46"/>
    </row>
    <row r="335" spans="1:12" x14ac:dyDescent="0.25">
      <c r="A335" s="56"/>
      <c r="B335" s="56"/>
      <c r="C335" s="56"/>
      <c r="D335" s="56"/>
      <c r="E335" s="56"/>
      <c r="F335" s="56"/>
      <c r="G335" s="54">
        <f t="shared" ca="1" si="18"/>
        <v>1</v>
      </c>
      <c r="H335" s="56"/>
      <c r="J335" s="46"/>
      <c r="K335" s="46"/>
      <c r="L335" s="46"/>
    </row>
    <row r="336" spans="1:12" x14ac:dyDescent="0.25">
      <c r="A336" s="56"/>
      <c r="B336" s="56"/>
      <c r="C336" s="56"/>
      <c r="D336" s="56"/>
      <c r="E336" s="56"/>
      <c r="F336" s="56"/>
      <c r="G336" s="54">
        <f t="shared" ca="1" si="18"/>
        <v>1</v>
      </c>
      <c r="H336" s="56"/>
      <c r="J336" s="46"/>
      <c r="K336" s="46"/>
      <c r="L336" s="46"/>
    </row>
    <row r="337" spans="1:25" x14ac:dyDescent="0.25">
      <c r="A337" s="56"/>
      <c r="B337" s="56"/>
      <c r="C337" s="56"/>
      <c r="D337" s="56"/>
      <c r="E337" s="56"/>
      <c r="F337" s="56"/>
      <c r="G337" s="54">
        <f t="shared" ca="1" si="18"/>
        <v>1</v>
      </c>
      <c r="H337" s="56"/>
      <c r="J337" s="46"/>
      <c r="K337" s="46"/>
      <c r="L337" s="46"/>
    </row>
    <row r="338" spans="1:25" x14ac:dyDescent="0.25">
      <c r="A338" s="56"/>
      <c r="B338" s="56"/>
      <c r="C338" s="56"/>
      <c r="D338" s="56"/>
      <c r="E338" s="56"/>
      <c r="F338" s="56"/>
      <c r="G338" s="54">
        <f t="shared" ca="1" si="18"/>
        <v>1</v>
      </c>
      <c r="H338" s="56"/>
      <c r="J338" s="46"/>
      <c r="K338" s="46"/>
      <c r="L338" s="46"/>
    </row>
    <row r="339" spans="1:25" x14ac:dyDescent="0.25">
      <c r="A339" s="56"/>
      <c r="B339" s="56"/>
      <c r="C339" s="56"/>
      <c r="D339" s="56"/>
      <c r="E339" s="56"/>
      <c r="F339" s="56"/>
      <c r="G339" s="54">
        <f t="shared" ca="1" si="18"/>
        <v>1</v>
      </c>
      <c r="H339" s="56"/>
      <c r="J339" s="46"/>
      <c r="K339" s="46"/>
      <c r="L339" s="46"/>
    </row>
    <row r="340" spans="1:25" x14ac:dyDescent="0.25">
      <c r="A340" s="56"/>
      <c r="B340" s="56"/>
      <c r="C340" s="56"/>
      <c r="D340" s="56"/>
      <c r="E340" s="56"/>
      <c r="F340" s="56"/>
      <c r="G340" s="54">
        <f t="shared" ca="1" si="18"/>
        <v>1</v>
      </c>
      <c r="H340" s="56"/>
      <c r="J340" s="46"/>
      <c r="K340" s="46"/>
      <c r="L340" s="46"/>
    </row>
    <row r="341" spans="1:25" x14ac:dyDescent="0.25">
      <c r="A341" s="56"/>
      <c r="B341" s="56"/>
      <c r="C341" s="56"/>
      <c r="D341" s="56"/>
      <c r="E341" s="56"/>
      <c r="F341" s="56"/>
      <c r="G341" s="54">
        <f t="shared" ca="1" si="18"/>
        <v>1</v>
      </c>
      <c r="H341" s="56"/>
      <c r="J341" s="46"/>
      <c r="K341" s="46"/>
      <c r="L341" s="46"/>
    </row>
    <row r="342" spans="1:25" x14ac:dyDescent="0.25">
      <c r="A342" s="56"/>
      <c r="B342" s="56"/>
      <c r="C342" s="56"/>
      <c r="D342" s="56"/>
      <c r="E342" s="56"/>
      <c r="F342" s="56"/>
      <c r="G342" s="54">
        <f t="shared" ca="1" si="18"/>
        <v>1</v>
      </c>
      <c r="H342" s="56"/>
      <c r="J342" s="46"/>
      <c r="K342" s="46"/>
      <c r="L342" s="46"/>
    </row>
    <row r="343" spans="1:25" x14ac:dyDescent="0.25">
      <c r="A343" s="56"/>
      <c r="B343" s="56"/>
      <c r="C343" s="56"/>
      <c r="D343" s="56"/>
      <c r="E343" s="56"/>
      <c r="F343" s="56"/>
      <c r="G343" s="54">
        <f t="shared" ca="1" si="18"/>
        <v>1</v>
      </c>
      <c r="H343" s="56"/>
      <c r="J343" s="46"/>
      <c r="K343" s="46"/>
      <c r="L343" s="46"/>
    </row>
    <row r="344" spans="1:25" x14ac:dyDescent="0.25">
      <c r="A344" s="56"/>
      <c r="B344" s="56"/>
      <c r="C344" s="56"/>
      <c r="D344" s="56"/>
      <c r="E344" s="56"/>
      <c r="F344" s="56"/>
      <c r="G344" s="54">
        <f t="shared" ca="1" si="18"/>
        <v>1</v>
      </c>
      <c r="H344" s="56"/>
      <c r="J344" s="46"/>
      <c r="K344" s="46"/>
      <c r="L344" s="46"/>
    </row>
    <row r="345" spans="1:25" x14ac:dyDescent="0.25">
      <c r="A345" s="56"/>
      <c r="B345" s="56"/>
      <c r="C345" s="56"/>
      <c r="D345" s="56"/>
      <c r="E345" s="56"/>
      <c r="F345" s="56"/>
      <c r="G345" s="54">
        <f t="shared" ca="1" si="18"/>
        <v>1</v>
      </c>
      <c r="H345" s="56"/>
      <c r="J345" s="46"/>
      <c r="K345" s="46"/>
      <c r="L345" s="46"/>
    </row>
    <row r="346" spans="1:25" x14ac:dyDescent="0.25">
      <c r="A346" s="9" t="s">
        <v>17</v>
      </c>
      <c r="B346" s="10" t="s">
        <v>18</v>
      </c>
      <c r="C346" s="28" t="s">
        <v>23</v>
      </c>
      <c r="D346" s="56"/>
      <c r="E346" s="56"/>
      <c r="F346" s="56"/>
      <c r="G346" s="54">
        <f t="shared" ca="1" si="18"/>
        <v>1</v>
      </c>
      <c r="H346" s="56"/>
      <c r="J346" s="46"/>
      <c r="K346" s="46"/>
      <c r="L346" s="46"/>
    </row>
    <row r="347" spans="1:25" x14ac:dyDescent="0.25">
      <c r="A347" s="11">
        <f>COUNTIFS(R353:R357,"*APPLE")</f>
        <v>2</v>
      </c>
      <c r="B347" s="12">
        <f ca="1">C347</f>
        <v>2</v>
      </c>
      <c r="C347" s="12">
        <f ca="1">IF(P348="","",IF(P348=2,"",IF(P348="=2","",IF(Ques7=Answer7,Answer7,""))))</f>
        <v>2</v>
      </c>
      <c r="D347" s="13">
        <f ca="1">IF(A347=B347,1,0)</f>
        <v>1</v>
      </c>
      <c r="E347" s="14">
        <f ca="1">IF(E284=0,0,D347)</f>
        <v>1</v>
      </c>
      <c r="F347" s="15" t="s">
        <v>32</v>
      </c>
      <c r="G347" s="54">
        <f t="shared" ca="1" si="18"/>
        <v>1</v>
      </c>
      <c r="H347" s="56"/>
      <c r="J347" s="46"/>
      <c r="K347" s="46"/>
      <c r="L347" s="46"/>
    </row>
    <row r="348" spans="1:25" x14ac:dyDescent="0.25">
      <c r="A348" s="7"/>
      <c r="B348" s="56"/>
      <c r="C348" s="56"/>
      <c r="D348" s="56"/>
      <c r="E348" s="56"/>
      <c r="F348" s="56"/>
      <c r="G348" s="30">
        <f ca="1">IF(OR(Ques7="",$E$284=0),0,1)</f>
        <v>1</v>
      </c>
      <c r="H348" s="56"/>
      <c r="J348" s="46"/>
      <c r="K348" s="46"/>
      <c r="L348" s="46"/>
      <c r="N348" s="130" t="str">
        <f ca="1">IF(Score7=0,"Incorrect:","Correct Answer:")</f>
        <v>Correct Answer:</v>
      </c>
      <c r="O348" s="131"/>
      <c r="P348" s="162" t="str">
        <f ca="1">IF(ISERROR(IF(Ques7="","",_xlfn.FORMULATEXT(Ques7))),"",IF(Ques7="","",_xlfn.FORMULATEXT(Ques7)))</f>
        <v>=COUNTIFS(R353:R357,"*APPLE")</v>
      </c>
      <c r="Q348" s="163"/>
      <c r="R348" s="163"/>
      <c r="S348" s="163"/>
      <c r="T348" s="163"/>
      <c r="U348" s="163"/>
      <c r="V348" s="163"/>
      <c r="W348" s="163"/>
      <c r="X348" s="163"/>
      <c r="Y348" s="164"/>
    </row>
    <row r="349" spans="1:25" x14ac:dyDescent="0.25">
      <c r="A349" s="7"/>
      <c r="B349" s="56"/>
      <c r="C349" s="56"/>
      <c r="D349" s="56"/>
      <c r="E349" s="56"/>
      <c r="F349" s="56"/>
      <c r="G349" s="30">
        <f ca="1">IF(OR(Ques7="",$E$284=0),0,1)</f>
        <v>1</v>
      </c>
      <c r="H349" s="56"/>
      <c r="J349" s="46"/>
      <c r="K349" s="46"/>
      <c r="L349" s="46"/>
      <c r="N349" s="132"/>
      <c r="O349" s="133"/>
      <c r="P349" s="165"/>
      <c r="Q349" s="166"/>
      <c r="R349" s="166"/>
      <c r="S349" s="166"/>
      <c r="T349" s="166"/>
      <c r="U349" s="166"/>
      <c r="V349" s="166"/>
      <c r="W349" s="166"/>
      <c r="X349" s="166"/>
      <c r="Y349" s="167"/>
    </row>
    <row r="350" spans="1:25" ht="15" x14ac:dyDescent="0.3">
      <c r="A350" s="56"/>
      <c r="B350" s="56"/>
      <c r="C350" s="56"/>
      <c r="D350" s="56"/>
      <c r="E350" s="56"/>
      <c r="F350" s="56"/>
      <c r="G350" s="54">
        <f t="shared" ref="G350:G361" ca="1" si="19">$E$284</f>
        <v>1</v>
      </c>
      <c r="H350" s="56"/>
      <c r="J350" s="46"/>
      <c r="K350" s="46"/>
      <c r="L350" s="46"/>
      <c r="N350" s="140" t="s">
        <v>25</v>
      </c>
      <c r="O350" s="141"/>
      <c r="P350" s="4"/>
      <c r="Q350" s="5" t="str">
        <f>SUBSTITUTE(ADDRESS(1,COLUMN(),4),"1","")</f>
        <v>Q</v>
      </c>
      <c r="R350" s="5" t="str">
        <f t="shared" ref="R350:Y350" si="20">SUBSTITUTE(ADDRESS(1,COLUMN(),4),"1","")</f>
        <v>R</v>
      </c>
      <c r="S350" s="5" t="str">
        <f t="shared" si="20"/>
        <v>S</v>
      </c>
      <c r="T350" s="5" t="str">
        <f t="shared" si="20"/>
        <v>T</v>
      </c>
      <c r="U350" s="5" t="str">
        <f t="shared" si="20"/>
        <v>U</v>
      </c>
      <c r="V350" s="5" t="str">
        <f t="shared" si="20"/>
        <v>V</v>
      </c>
      <c r="W350" s="5" t="str">
        <f t="shared" si="20"/>
        <v>W</v>
      </c>
      <c r="X350" s="5" t="str">
        <f t="shared" si="20"/>
        <v>X</v>
      </c>
      <c r="Y350" s="5" t="str">
        <f t="shared" si="20"/>
        <v>Y</v>
      </c>
    </row>
    <row r="351" spans="1:25" ht="15" x14ac:dyDescent="0.3">
      <c r="A351" s="56"/>
      <c r="B351" s="56"/>
      <c r="C351" s="56"/>
      <c r="D351" s="56"/>
      <c r="E351" s="56"/>
      <c r="F351" s="56"/>
      <c r="G351" s="54">
        <f t="shared" ca="1" si="19"/>
        <v>1</v>
      </c>
      <c r="H351" s="56"/>
      <c r="J351" s="46"/>
      <c r="K351" s="46"/>
      <c r="L351" s="46"/>
      <c r="N351" s="142"/>
      <c r="O351" s="143"/>
      <c r="P351" s="5">
        <f>ROW()</f>
        <v>351</v>
      </c>
      <c r="Q351" s="6"/>
      <c r="R351" s="6"/>
      <c r="S351" s="6"/>
      <c r="T351" s="6"/>
      <c r="U351" s="6"/>
      <c r="V351" s="6"/>
      <c r="W351" s="6"/>
      <c r="X351" s="6"/>
      <c r="Y351" s="6"/>
    </row>
    <row r="352" spans="1:25" ht="15" x14ac:dyDescent="0.3">
      <c r="A352" s="56"/>
      <c r="B352" s="56"/>
      <c r="C352" s="56"/>
      <c r="D352" s="56"/>
      <c r="E352" s="56"/>
      <c r="F352" s="56"/>
      <c r="G352" s="54">
        <f t="shared" ca="1" si="19"/>
        <v>1</v>
      </c>
      <c r="H352" s="56"/>
      <c r="J352" s="46"/>
      <c r="K352" s="46"/>
      <c r="L352" s="46"/>
      <c r="N352" s="142"/>
      <c r="O352" s="143"/>
      <c r="P352" s="5">
        <f>ROW()</f>
        <v>352</v>
      </c>
      <c r="Q352" s="6"/>
      <c r="R352" s="50" t="s">
        <v>65</v>
      </c>
      <c r="S352" s="6"/>
      <c r="T352" s="6" t="s">
        <v>71</v>
      </c>
      <c r="U352" s="6"/>
      <c r="V352" s="6"/>
      <c r="W352" s="6"/>
      <c r="X352" s="6"/>
      <c r="Y352" s="6"/>
    </row>
    <row r="353" spans="1:25" ht="15" x14ac:dyDescent="0.3">
      <c r="A353" s="56"/>
      <c r="B353" s="56"/>
      <c r="C353" s="56"/>
      <c r="D353" s="56"/>
      <c r="E353" s="56"/>
      <c r="F353" s="56"/>
      <c r="G353" s="54">
        <f t="shared" ca="1" si="19"/>
        <v>1</v>
      </c>
      <c r="H353" s="56"/>
      <c r="J353" s="46"/>
      <c r="K353" s="46"/>
      <c r="L353" s="46"/>
      <c r="N353" s="142"/>
      <c r="O353" s="143"/>
      <c r="P353" s="5">
        <f>ROW()</f>
        <v>353</v>
      </c>
      <c r="Q353" s="6"/>
      <c r="R353" s="6" t="s">
        <v>66</v>
      </c>
      <c r="S353" s="6"/>
      <c r="T353" s="36">
        <f>COUNTIFS(R353:R357,"*APPLE")</f>
        <v>2</v>
      </c>
      <c r="U353" s="6"/>
      <c r="V353" s="6"/>
      <c r="W353" s="6"/>
      <c r="X353" s="6"/>
      <c r="Y353" s="6"/>
    </row>
    <row r="354" spans="1:25" ht="15" x14ac:dyDescent="0.3">
      <c r="A354" s="56"/>
      <c r="B354" s="56"/>
      <c r="C354" s="56"/>
      <c r="D354" s="56"/>
      <c r="E354" s="56"/>
      <c r="F354" s="56"/>
      <c r="G354" s="54">
        <f t="shared" ca="1" si="19"/>
        <v>1</v>
      </c>
      <c r="H354" s="56"/>
      <c r="J354" s="46"/>
      <c r="K354" s="46"/>
      <c r="L354" s="46"/>
      <c r="N354" s="142"/>
      <c r="O354" s="143"/>
      <c r="P354" s="5">
        <f>ROW()</f>
        <v>354</v>
      </c>
      <c r="Q354" s="6"/>
      <c r="R354" s="6" t="s">
        <v>67</v>
      </c>
      <c r="S354" s="6"/>
      <c r="T354" s="6"/>
      <c r="U354" s="6"/>
      <c r="V354" s="6"/>
      <c r="W354" s="6"/>
      <c r="X354" s="6"/>
      <c r="Y354" s="6"/>
    </row>
    <row r="355" spans="1:25" ht="15" x14ac:dyDescent="0.3">
      <c r="A355" s="56"/>
      <c r="B355" s="56"/>
      <c r="C355" s="56"/>
      <c r="D355" s="56"/>
      <c r="E355" s="56"/>
      <c r="F355" s="56"/>
      <c r="G355" s="54">
        <f t="shared" ca="1" si="19"/>
        <v>1</v>
      </c>
      <c r="H355" s="56"/>
      <c r="J355" s="46"/>
      <c r="K355" s="46"/>
      <c r="L355" s="46"/>
      <c r="N355" s="142"/>
      <c r="O355" s="143"/>
      <c r="P355" s="5">
        <f>ROW()</f>
        <v>355</v>
      </c>
      <c r="Q355" s="6"/>
      <c r="R355" s="6" t="s">
        <v>68</v>
      </c>
      <c r="S355" s="6"/>
      <c r="T355" s="6"/>
      <c r="U355" s="6"/>
      <c r="V355" s="6"/>
      <c r="W355" s="6"/>
      <c r="X355" s="6"/>
      <c r="Y355" s="6"/>
    </row>
    <row r="356" spans="1:25" ht="15" x14ac:dyDescent="0.3">
      <c r="A356" s="56"/>
      <c r="B356" s="56"/>
      <c r="C356" s="56"/>
      <c r="D356" s="56"/>
      <c r="E356" s="56"/>
      <c r="F356" s="56"/>
      <c r="G356" s="54">
        <f t="shared" ca="1" si="19"/>
        <v>1</v>
      </c>
      <c r="H356" s="56"/>
      <c r="J356" s="46"/>
      <c r="K356" s="46"/>
      <c r="L356" s="46"/>
      <c r="N356" s="142"/>
      <c r="O356" s="143"/>
      <c r="P356" s="5">
        <f>ROW()</f>
        <v>356</v>
      </c>
      <c r="Q356" s="6"/>
      <c r="R356" s="6" t="s">
        <v>69</v>
      </c>
      <c r="S356" s="6"/>
      <c r="T356" s="6"/>
      <c r="U356" s="6"/>
      <c r="V356" s="6"/>
      <c r="W356" s="6"/>
      <c r="X356" s="6"/>
      <c r="Y356" s="6"/>
    </row>
    <row r="357" spans="1:25" ht="15" x14ac:dyDescent="0.3">
      <c r="A357" s="56"/>
      <c r="B357" s="56"/>
      <c r="C357" s="56"/>
      <c r="D357" s="56"/>
      <c r="E357" s="56"/>
      <c r="F357" s="56"/>
      <c r="G357" s="54">
        <f t="shared" ca="1" si="19"/>
        <v>1</v>
      </c>
      <c r="H357" s="56"/>
      <c r="J357" s="46"/>
      <c r="K357" s="46"/>
      <c r="L357" s="46"/>
      <c r="N357" s="142"/>
      <c r="O357" s="143"/>
      <c r="P357" s="5">
        <f>ROW()</f>
        <v>357</v>
      </c>
      <c r="Q357" s="6"/>
      <c r="R357" s="6" t="s">
        <v>70</v>
      </c>
      <c r="S357" s="6"/>
      <c r="T357" s="6"/>
      <c r="U357" s="6"/>
      <c r="V357" s="6"/>
      <c r="W357" s="6"/>
      <c r="X357" s="6"/>
      <c r="Y357" s="6"/>
    </row>
    <row r="358" spans="1:25" ht="15" x14ac:dyDescent="0.3">
      <c r="A358" s="56"/>
      <c r="B358" s="56"/>
      <c r="C358" s="56"/>
      <c r="D358" s="56"/>
      <c r="E358" s="56"/>
      <c r="F358" s="56"/>
      <c r="G358" s="54">
        <f t="shared" ca="1" si="19"/>
        <v>1</v>
      </c>
      <c r="H358" s="56"/>
      <c r="J358" s="46"/>
      <c r="K358" s="46"/>
      <c r="L358" s="46"/>
      <c r="N358" s="142"/>
      <c r="O358" s="143"/>
      <c r="P358" s="5">
        <f>ROW()</f>
        <v>358</v>
      </c>
      <c r="Q358" s="6"/>
      <c r="R358" s="6"/>
      <c r="S358" s="6"/>
      <c r="T358" s="6"/>
      <c r="U358" s="6"/>
      <c r="V358" s="6"/>
      <c r="W358" s="6"/>
      <c r="X358" s="6"/>
      <c r="Y358" s="6"/>
    </row>
    <row r="359" spans="1:25" ht="15" x14ac:dyDescent="0.3">
      <c r="A359" s="56"/>
      <c r="B359" s="56"/>
      <c r="C359" s="56"/>
      <c r="D359" s="56"/>
      <c r="E359" s="56"/>
      <c r="F359" s="56"/>
      <c r="G359" s="54">
        <f t="shared" ca="1" si="19"/>
        <v>1</v>
      </c>
      <c r="H359" s="56"/>
      <c r="J359" s="46"/>
      <c r="K359" s="46"/>
      <c r="L359" s="46"/>
      <c r="N359" s="142"/>
      <c r="O359" s="143"/>
      <c r="P359" s="5">
        <f>ROW()</f>
        <v>359</v>
      </c>
      <c r="Q359" s="6"/>
      <c r="R359" s="6"/>
      <c r="S359" s="6"/>
      <c r="T359" s="6"/>
      <c r="U359" s="6"/>
      <c r="V359" s="6"/>
      <c r="W359" s="6"/>
      <c r="X359" s="6"/>
      <c r="Y359" s="6"/>
    </row>
    <row r="360" spans="1:25" ht="15" x14ac:dyDescent="0.3">
      <c r="A360" s="56"/>
      <c r="B360" s="56"/>
      <c r="C360" s="56"/>
      <c r="D360" s="56"/>
      <c r="E360" s="56"/>
      <c r="F360" s="56"/>
      <c r="G360" s="54">
        <f t="shared" ca="1" si="19"/>
        <v>1</v>
      </c>
      <c r="H360" s="56"/>
      <c r="J360" s="46"/>
      <c r="K360" s="46"/>
      <c r="L360" s="46"/>
      <c r="N360" s="144"/>
      <c r="O360" s="145"/>
      <c r="P360" s="5">
        <f>ROW()</f>
        <v>360</v>
      </c>
      <c r="Q360" s="6"/>
      <c r="R360" s="6"/>
      <c r="S360" s="6"/>
      <c r="T360" s="6"/>
      <c r="U360" s="6"/>
      <c r="V360" s="6"/>
      <c r="W360" s="6"/>
      <c r="X360" s="6"/>
      <c r="Y360" s="6"/>
    </row>
    <row r="361" spans="1:25" x14ac:dyDescent="0.25">
      <c r="A361" s="56"/>
      <c r="B361" s="56"/>
      <c r="C361" s="56"/>
      <c r="D361" s="56"/>
      <c r="E361" s="56"/>
      <c r="F361" s="56"/>
      <c r="G361" s="54">
        <f t="shared" ca="1" si="19"/>
        <v>1</v>
      </c>
      <c r="H361" s="56"/>
      <c r="J361" s="46"/>
      <c r="K361" s="46"/>
      <c r="L361" s="46"/>
    </row>
    <row r="362" spans="1:25" x14ac:dyDescent="0.25">
      <c r="A362" s="56"/>
      <c r="B362" s="56"/>
      <c r="C362" s="56"/>
      <c r="D362" s="56"/>
      <c r="E362" s="56"/>
      <c r="F362" s="56"/>
      <c r="G362" s="53">
        <f ca="1">$E$347</f>
        <v>1</v>
      </c>
      <c r="H362" s="56"/>
      <c r="J362" s="46"/>
      <c r="K362" s="46"/>
      <c r="L362" s="46"/>
    </row>
    <row r="363" spans="1:25" x14ac:dyDescent="0.25">
      <c r="A363" s="56"/>
      <c r="B363" s="56"/>
      <c r="C363" s="56"/>
      <c r="D363" s="56"/>
      <c r="E363" s="56"/>
      <c r="F363" s="56"/>
      <c r="G363" s="53">
        <f t="shared" ref="G363:G386" ca="1" si="21">$E$347</f>
        <v>1</v>
      </c>
      <c r="H363" s="56"/>
      <c r="J363" s="46"/>
      <c r="K363" s="46"/>
      <c r="L363" s="46"/>
    </row>
    <row r="364" spans="1:25" x14ac:dyDescent="0.25">
      <c r="A364" s="56"/>
      <c r="B364" s="56"/>
      <c r="C364" s="56"/>
      <c r="D364" s="56"/>
      <c r="E364" s="56"/>
      <c r="F364" s="56"/>
      <c r="G364" s="53">
        <f t="shared" ca="1" si="21"/>
        <v>1</v>
      </c>
      <c r="H364" s="56"/>
      <c r="J364" s="46"/>
      <c r="K364" s="46"/>
      <c r="L364" s="46"/>
    </row>
    <row r="365" spans="1:25" x14ac:dyDescent="0.25">
      <c r="A365" s="56"/>
      <c r="B365" s="56"/>
      <c r="C365" s="56"/>
      <c r="D365" s="56"/>
      <c r="E365" s="56"/>
      <c r="F365" s="56"/>
      <c r="G365" s="53">
        <f t="shared" ca="1" si="21"/>
        <v>1</v>
      </c>
      <c r="H365" s="56"/>
      <c r="J365" s="46"/>
      <c r="K365" s="46"/>
      <c r="L365" s="46"/>
    </row>
    <row r="366" spans="1:25" x14ac:dyDescent="0.25">
      <c r="A366" s="56"/>
      <c r="B366" s="56"/>
      <c r="C366" s="56"/>
      <c r="D366" s="56"/>
      <c r="E366" s="56"/>
      <c r="F366" s="56"/>
      <c r="G366" s="53">
        <f t="shared" ca="1" si="21"/>
        <v>1</v>
      </c>
      <c r="H366" s="56"/>
      <c r="J366" s="46"/>
      <c r="K366" s="46"/>
      <c r="L366" s="46"/>
    </row>
    <row r="367" spans="1:25" x14ac:dyDescent="0.25">
      <c r="A367" s="56"/>
      <c r="B367" s="56"/>
      <c r="C367" s="56"/>
      <c r="D367" s="56"/>
      <c r="E367" s="56"/>
      <c r="F367" s="56"/>
      <c r="G367" s="53">
        <f t="shared" ca="1" si="21"/>
        <v>1</v>
      </c>
      <c r="H367" s="56"/>
      <c r="J367" s="46"/>
      <c r="K367" s="46"/>
      <c r="L367" s="46"/>
    </row>
    <row r="368" spans="1:25" x14ac:dyDescent="0.25">
      <c r="A368" s="56"/>
      <c r="B368" s="56"/>
      <c r="C368" s="56"/>
      <c r="D368" s="56"/>
      <c r="E368" s="56"/>
      <c r="F368" s="56"/>
      <c r="G368" s="53">
        <f t="shared" ca="1" si="21"/>
        <v>1</v>
      </c>
      <c r="H368" s="56"/>
      <c r="J368" s="46"/>
      <c r="K368" s="46"/>
      <c r="L368" s="46"/>
    </row>
    <row r="369" spans="1:12" x14ac:dyDescent="0.25">
      <c r="A369" s="56"/>
      <c r="B369" s="56"/>
      <c r="C369" s="56"/>
      <c r="D369" s="56"/>
      <c r="E369" s="56"/>
      <c r="F369" s="56"/>
      <c r="G369" s="53">
        <f t="shared" ca="1" si="21"/>
        <v>1</v>
      </c>
      <c r="H369" s="56"/>
      <c r="J369" s="46"/>
      <c r="K369" s="46"/>
      <c r="L369" s="46"/>
    </row>
    <row r="370" spans="1:12" x14ac:dyDescent="0.25">
      <c r="A370" s="56"/>
      <c r="B370" s="56"/>
      <c r="C370" s="56"/>
      <c r="D370" s="56"/>
      <c r="E370" s="56"/>
      <c r="F370" s="56"/>
      <c r="G370" s="53">
        <f t="shared" ca="1" si="21"/>
        <v>1</v>
      </c>
      <c r="H370" s="56"/>
      <c r="J370" s="46"/>
      <c r="K370" s="46"/>
      <c r="L370" s="46"/>
    </row>
    <row r="371" spans="1:12" x14ac:dyDescent="0.25">
      <c r="A371" s="56"/>
      <c r="B371" s="56"/>
      <c r="C371" s="56"/>
      <c r="D371" s="56"/>
      <c r="E371" s="56"/>
      <c r="F371" s="56"/>
      <c r="G371" s="53">
        <f t="shared" ca="1" si="21"/>
        <v>1</v>
      </c>
      <c r="H371" s="56"/>
      <c r="J371" s="46"/>
      <c r="K371" s="46"/>
      <c r="L371" s="46"/>
    </row>
    <row r="372" spans="1:12" x14ac:dyDescent="0.25">
      <c r="A372" s="56"/>
      <c r="B372" s="56"/>
      <c r="C372" s="56"/>
      <c r="D372" s="56"/>
      <c r="E372" s="56"/>
      <c r="F372" s="56"/>
      <c r="G372" s="53">
        <f t="shared" ca="1" si="21"/>
        <v>1</v>
      </c>
      <c r="H372" s="56"/>
      <c r="J372" s="46"/>
      <c r="K372" s="46"/>
      <c r="L372" s="46"/>
    </row>
    <row r="373" spans="1:12" x14ac:dyDescent="0.25">
      <c r="A373" s="56"/>
      <c r="B373" s="56"/>
      <c r="C373" s="56"/>
      <c r="D373" s="56"/>
      <c r="E373" s="56"/>
      <c r="F373" s="56"/>
      <c r="G373" s="53">
        <f t="shared" ca="1" si="21"/>
        <v>1</v>
      </c>
      <c r="H373" s="56"/>
      <c r="J373" s="46"/>
      <c r="K373" s="46"/>
      <c r="L373" s="46"/>
    </row>
    <row r="374" spans="1:12" x14ac:dyDescent="0.25">
      <c r="A374" s="56"/>
      <c r="B374" s="56"/>
      <c r="C374" s="56"/>
      <c r="D374" s="56"/>
      <c r="E374" s="56"/>
      <c r="F374" s="56"/>
      <c r="G374" s="53">
        <f t="shared" ca="1" si="21"/>
        <v>1</v>
      </c>
      <c r="H374" s="56"/>
      <c r="J374" s="46"/>
      <c r="K374" s="46"/>
      <c r="L374" s="46"/>
    </row>
    <row r="375" spans="1:12" x14ac:dyDescent="0.25">
      <c r="A375" s="56"/>
      <c r="B375" s="56"/>
      <c r="C375" s="56"/>
      <c r="D375" s="56"/>
      <c r="E375" s="56"/>
      <c r="F375" s="56"/>
      <c r="G375" s="53">
        <f t="shared" ca="1" si="21"/>
        <v>1</v>
      </c>
      <c r="H375" s="56"/>
      <c r="J375" s="46"/>
      <c r="K375" s="46"/>
      <c r="L375" s="46"/>
    </row>
    <row r="376" spans="1:12" x14ac:dyDescent="0.25">
      <c r="A376" s="56"/>
      <c r="B376" s="56"/>
      <c r="C376" s="56"/>
      <c r="D376" s="56"/>
      <c r="E376" s="56"/>
      <c r="F376" s="56"/>
      <c r="G376" s="53">
        <f t="shared" ca="1" si="21"/>
        <v>1</v>
      </c>
      <c r="H376" s="56"/>
      <c r="J376" s="46"/>
      <c r="K376" s="46"/>
      <c r="L376" s="46"/>
    </row>
    <row r="377" spans="1:12" x14ac:dyDescent="0.25">
      <c r="A377" s="56"/>
      <c r="B377" s="56"/>
      <c r="C377" s="56"/>
      <c r="D377" s="56"/>
      <c r="E377" s="56"/>
      <c r="F377" s="56"/>
      <c r="G377" s="53">
        <f t="shared" ca="1" si="21"/>
        <v>1</v>
      </c>
      <c r="H377" s="56"/>
      <c r="J377" s="46"/>
      <c r="K377" s="46"/>
      <c r="L377" s="46"/>
    </row>
    <row r="378" spans="1:12" x14ac:dyDescent="0.25">
      <c r="A378" s="56"/>
      <c r="B378" s="56"/>
      <c r="C378" s="56"/>
      <c r="D378" s="56"/>
      <c r="E378" s="56"/>
      <c r="F378" s="56"/>
      <c r="G378" s="53">
        <f t="shared" ca="1" si="21"/>
        <v>1</v>
      </c>
      <c r="H378" s="56"/>
      <c r="J378" s="46"/>
      <c r="K378" s="46"/>
      <c r="L378" s="46"/>
    </row>
    <row r="379" spans="1:12" x14ac:dyDescent="0.25">
      <c r="A379" s="56"/>
      <c r="B379" s="56"/>
      <c r="C379" s="56"/>
      <c r="D379" s="56"/>
      <c r="E379" s="56"/>
      <c r="F379" s="56"/>
      <c r="G379" s="53">
        <f t="shared" ca="1" si="21"/>
        <v>1</v>
      </c>
      <c r="H379" s="56"/>
      <c r="J379" s="46"/>
      <c r="K379" s="46"/>
      <c r="L379" s="46"/>
    </row>
    <row r="380" spans="1:12" x14ac:dyDescent="0.25">
      <c r="A380" s="56"/>
      <c r="B380" s="56"/>
      <c r="C380" s="56"/>
      <c r="D380" s="56"/>
      <c r="E380" s="56"/>
      <c r="F380" s="56"/>
      <c r="G380" s="53">
        <f t="shared" ca="1" si="21"/>
        <v>1</v>
      </c>
      <c r="H380" s="56"/>
      <c r="J380" s="46"/>
      <c r="K380" s="46"/>
      <c r="L380" s="46"/>
    </row>
    <row r="381" spans="1:12" x14ac:dyDescent="0.25">
      <c r="A381" s="56"/>
      <c r="B381" s="56"/>
      <c r="C381" s="56"/>
      <c r="D381" s="56"/>
      <c r="E381" s="56"/>
      <c r="F381" s="56"/>
      <c r="G381" s="53">
        <f t="shared" ca="1" si="21"/>
        <v>1</v>
      </c>
      <c r="H381" s="56"/>
      <c r="J381" s="46"/>
      <c r="K381" s="46"/>
      <c r="L381" s="46"/>
    </row>
    <row r="382" spans="1:12" x14ac:dyDescent="0.25">
      <c r="A382" s="56"/>
      <c r="B382" s="56"/>
      <c r="C382" s="56"/>
      <c r="D382" s="56"/>
      <c r="E382" s="56"/>
      <c r="F382" s="56"/>
      <c r="G382" s="53">
        <f t="shared" ca="1" si="21"/>
        <v>1</v>
      </c>
      <c r="H382" s="56"/>
      <c r="J382" s="46"/>
      <c r="K382" s="46"/>
      <c r="L382" s="46"/>
    </row>
    <row r="383" spans="1:12" x14ac:dyDescent="0.25">
      <c r="A383" s="56"/>
      <c r="B383" s="56"/>
      <c r="C383" s="56"/>
      <c r="D383" s="56"/>
      <c r="E383" s="56"/>
      <c r="F383" s="56"/>
      <c r="G383" s="53">
        <f t="shared" ca="1" si="21"/>
        <v>1</v>
      </c>
      <c r="H383" s="56"/>
      <c r="J383" s="46"/>
      <c r="K383" s="46"/>
      <c r="L383" s="46"/>
    </row>
    <row r="384" spans="1:12" x14ac:dyDescent="0.25">
      <c r="A384" s="56"/>
      <c r="B384" s="56"/>
      <c r="C384" s="56"/>
      <c r="D384" s="56"/>
      <c r="E384" s="56"/>
      <c r="F384" s="56"/>
      <c r="G384" s="53">
        <f t="shared" ca="1" si="21"/>
        <v>1</v>
      </c>
      <c r="H384" s="56"/>
      <c r="J384" s="46"/>
      <c r="K384" s="46"/>
      <c r="L384" s="46"/>
    </row>
    <row r="385" spans="1:25" x14ac:dyDescent="0.25">
      <c r="A385" s="9" t="s">
        <v>17</v>
      </c>
      <c r="B385" s="10" t="s">
        <v>18</v>
      </c>
      <c r="C385" s="28" t="s">
        <v>23</v>
      </c>
      <c r="D385" s="56"/>
      <c r="E385" s="56"/>
      <c r="F385" s="56"/>
      <c r="G385" s="53">
        <f t="shared" ca="1" si="21"/>
        <v>1</v>
      </c>
      <c r="H385" s="56"/>
      <c r="J385" s="46"/>
      <c r="K385" s="46"/>
      <c r="L385" s="46"/>
    </row>
    <row r="386" spans="1:25" x14ac:dyDescent="0.25">
      <c r="A386" s="11">
        <f>SUMPRODUCT(R392:R396,S392:S396)</f>
        <v>79865</v>
      </c>
      <c r="B386" s="12">
        <f ca="1">C386</f>
        <v>79865</v>
      </c>
      <c r="C386" s="12">
        <f ca="1">IF(P387="","",IF(P387=79865,"",IF(P387="=79865","",IF(Ques8=Answer8,Answer8,""))))</f>
        <v>79865</v>
      </c>
      <c r="D386" s="13">
        <f ca="1">IF(A386=B386,1,0)</f>
        <v>1</v>
      </c>
      <c r="E386" s="14">
        <f ca="1">IF(E347=0,0,D386)</f>
        <v>1</v>
      </c>
      <c r="F386" s="15" t="s">
        <v>35</v>
      </c>
      <c r="G386" s="53">
        <f t="shared" ca="1" si="21"/>
        <v>1</v>
      </c>
      <c r="H386" s="56"/>
      <c r="J386" s="46"/>
      <c r="K386" s="46"/>
      <c r="L386" s="46"/>
    </row>
    <row r="387" spans="1:25" x14ac:dyDescent="0.25">
      <c r="A387" s="7"/>
      <c r="B387" s="56"/>
      <c r="C387" s="56"/>
      <c r="D387" s="56"/>
      <c r="E387" s="56"/>
      <c r="F387" s="56"/>
      <c r="G387" s="30">
        <f ca="1">IF(OR(Ques8="",$E$347=0),0,1)</f>
        <v>1</v>
      </c>
      <c r="H387" s="56"/>
      <c r="J387" s="46"/>
      <c r="K387" s="46"/>
      <c r="L387" s="46"/>
      <c r="N387" s="130" t="str">
        <f ca="1">IF(Score8=0,"Incorrect:","Correct Answer:")</f>
        <v>Correct Answer:</v>
      </c>
      <c r="O387" s="131"/>
      <c r="P387" s="134" t="str">
        <f ca="1">IF(ISERROR(IF(Ques8="","",_xlfn.FORMULATEXT(Ques8))),"",IF(Ques8="","",_xlfn.FORMULATEXT(Ques8)))</f>
        <v>=SUMPRODUCT(R392:R396,S392:S396)</v>
      </c>
      <c r="Q387" s="135"/>
      <c r="R387" s="135"/>
      <c r="S387" s="135"/>
      <c r="T387" s="135"/>
      <c r="U387" s="135"/>
      <c r="V387" s="135"/>
      <c r="W387" s="135"/>
      <c r="X387" s="135"/>
      <c r="Y387" s="136"/>
    </row>
    <row r="388" spans="1:25" x14ac:dyDescent="0.25">
      <c r="A388" s="7"/>
      <c r="B388" s="56"/>
      <c r="C388" s="56"/>
      <c r="D388" s="56"/>
      <c r="E388" s="56"/>
      <c r="F388" s="56"/>
      <c r="G388" s="30">
        <f ca="1">IF(OR(Ques8="",$E$347=0),0,1)</f>
        <v>1</v>
      </c>
      <c r="H388" s="56"/>
      <c r="J388" s="46"/>
      <c r="K388" s="46"/>
      <c r="L388" s="46"/>
      <c r="N388" s="132"/>
      <c r="O388" s="133"/>
      <c r="P388" s="137"/>
      <c r="Q388" s="138"/>
      <c r="R388" s="138"/>
      <c r="S388" s="138"/>
      <c r="T388" s="138"/>
      <c r="U388" s="138"/>
      <c r="V388" s="138"/>
      <c r="W388" s="138"/>
      <c r="X388" s="138"/>
      <c r="Y388" s="139"/>
    </row>
    <row r="389" spans="1:25" ht="15" x14ac:dyDescent="0.3">
      <c r="G389" s="53">
        <f t="shared" ref="G389:G400" ca="1" si="22">$E$347</f>
        <v>1</v>
      </c>
      <c r="J389" s="46"/>
      <c r="K389" s="46"/>
      <c r="L389" s="46"/>
      <c r="N389" s="140" t="s">
        <v>25</v>
      </c>
      <c r="O389" s="141"/>
      <c r="P389" s="4"/>
      <c r="Q389" s="5" t="str">
        <f>SUBSTITUTE(ADDRESS(1,COLUMN(),4),"1","")</f>
        <v>Q</v>
      </c>
      <c r="R389" s="5" t="str">
        <f t="shared" ref="R389:Y389" si="23">SUBSTITUTE(ADDRESS(1,COLUMN(),4),"1","")</f>
        <v>R</v>
      </c>
      <c r="S389" s="5" t="str">
        <f t="shared" si="23"/>
        <v>S</v>
      </c>
      <c r="T389" s="5" t="str">
        <f t="shared" si="23"/>
        <v>T</v>
      </c>
      <c r="U389" s="5" t="str">
        <f t="shared" si="23"/>
        <v>U</v>
      </c>
      <c r="V389" s="5" t="str">
        <f t="shared" si="23"/>
        <v>V</v>
      </c>
      <c r="W389" s="5" t="str">
        <f t="shared" si="23"/>
        <v>W</v>
      </c>
      <c r="X389" s="5" t="str">
        <f t="shared" si="23"/>
        <v>X</v>
      </c>
      <c r="Y389" s="5" t="str">
        <f t="shared" si="23"/>
        <v>Y</v>
      </c>
    </row>
    <row r="390" spans="1:25" ht="15" x14ac:dyDescent="0.3">
      <c r="G390" s="53">
        <f t="shared" ca="1" si="22"/>
        <v>1</v>
      </c>
      <c r="J390" s="46"/>
      <c r="K390" s="46"/>
      <c r="L390" s="46"/>
      <c r="N390" s="142"/>
      <c r="O390" s="143"/>
      <c r="P390" s="5">
        <f>ROW()</f>
        <v>390</v>
      </c>
      <c r="Q390" s="6"/>
      <c r="R390" s="6"/>
      <c r="S390" s="6"/>
      <c r="T390" s="6"/>
      <c r="U390" s="6"/>
      <c r="V390" s="6"/>
      <c r="W390" s="6"/>
      <c r="X390" s="6"/>
      <c r="Y390" s="6"/>
    </row>
    <row r="391" spans="1:25" ht="15" x14ac:dyDescent="0.3">
      <c r="G391" s="53">
        <f t="shared" ca="1" si="22"/>
        <v>1</v>
      </c>
      <c r="J391" s="46"/>
      <c r="K391" s="46"/>
      <c r="L391" s="46"/>
      <c r="N391" s="142"/>
      <c r="O391" s="143"/>
      <c r="P391" s="5">
        <f>ROW()</f>
        <v>391</v>
      </c>
      <c r="Q391" s="50" t="s">
        <v>72</v>
      </c>
      <c r="R391" s="50" t="s">
        <v>73</v>
      </c>
      <c r="S391" s="50" t="s">
        <v>74</v>
      </c>
      <c r="T391" s="50"/>
      <c r="U391" s="50" t="s">
        <v>75</v>
      </c>
      <c r="V391" s="50"/>
      <c r="W391" s="6"/>
      <c r="X391" s="6"/>
      <c r="Y391" s="6"/>
    </row>
    <row r="392" spans="1:25" ht="15" x14ac:dyDescent="0.3">
      <c r="G392" s="53">
        <f t="shared" ca="1" si="22"/>
        <v>1</v>
      </c>
      <c r="J392" s="46"/>
      <c r="K392" s="46"/>
      <c r="L392" s="46"/>
      <c r="N392" s="142"/>
      <c r="O392" s="143"/>
      <c r="P392" s="5">
        <f>ROW()</f>
        <v>392</v>
      </c>
      <c r="Q392" s="6" t="s">
        <v>76</v>
      </c>
      <c r="R392" s="6">
        <v>392</v>
      </c>
      <c r="S392" s="51">
        <v>64.5</v>
      </c>
      <c r="T392" s="6"/>
      <c r="U392" s="78">
        <f>SUMPRODUCT(R392:R396,S392:S396)</f>
        <v>79865</v>
      </c>
      <c r="V392" s="6"/>
      <c r="W392" s="6"/>
      <c r="X392" s="6"/>
      <c r="Y392" s="6"/>
    </row>
    <row r="393" spans="1:25" ht="15" x14ac:dyDescent="0.3">
      <c r="G393" s="53">
        <f t="shared" ca="1" si="22"/>
        <v>1</v>
      </c>
      <c r="J393" s="46"/>
      <c r="K393" s="46"/>
      <c r="L393" s="46"/>
      <c r="N393" s="142"/>
      <c r="O393" s="143"/>
      <c r="P393" s="5">
        <f>ROW()</f>
        <v>393</v>
      </c>
      <c r="Q393" s="6" t="s">
        <v>77</v>
      </c>
      <c r="R393" s="6">
        <v>200</v>
      </c>
      <c r="S393" s="51">
        <v>36</v>
      </c>
      <c r="T393" s="6"/>
      <c r="U393" s="6"/>
      <c r="V393" s="6"/>
      <c r="W393" s="6"/>
      <c r="X393" s="6"/>
      <c r="Y393" s="6"/>
    </row>
    <row r="394" spans="1:25" ht="15" x14ac:dyDescent="0.3">
      <c r="G394" s="53">
        <f t="shared" ca="1" si="22"/>
        <v>1</v>
      </c>
      <c r="J394" s="46"/>
      <c r="K394" s="46"/>
      <c r="L394" s="46"/>
      <c r="N394" s="142"/>
      <c r="O394" s="143"/>
      <c r="P394" s="5">
        <f>ROW()</f>
        <v>394</v>
      </c>
      <c r="Q394" s="6" t="s">
        <v>78</v>
      </c>
      <c r="R394" s="6">
        <v>298</v>
      </c>
      <c r="S394" s="51">
        <v>54.5</v>
      </c>
      <c r="T394" s="6"/>
      <c r="U394" s="6"/>
      <c r="V394" s="6"/>
      <c r="W394" s="6"/>
      <c r="X394" s="6"/>
      <c r="Y394" s="6"/>
    </row>
    <row r="395" spans="1:25" ht="15" x14ac:dyDescent="0.3">
      <c r="G395" s="53">
        <f t="shared" ca="1" si="22"/>
        <v>1</v>
      </c>
      <c r="J395" s="46"/>
      <c r="K395" s="46"/>
      <c r="L395" s="46"/>
      <c r="N395" s="142"/>
      <c r="O395" s="143"/>
      <c r="P395" s="5">
        <f>ROW()</f>
        <v>395</v>
      </c>
      <c r="Q395" s="6" t="s">
        <v>79</v>
      </c>
      <c r="R395" s="6">
        <v>320</v>
      </c>
      <c r="S395" s="51">
        <v>77.099999999999994</v>
      </c>
      <c r="T395" s="6"/>
      <c r="U395" s="6"/>
      <c r="V395" s="6"/>
      <c r="W395" s="6"/>
      <c r="X395" s="6"/>
      <c r="Y395" s="6"/>
    </row>
    <row r="396" spans="1:25" ht="15" x14ac:dyDescent="0.3">
      <c r="G396" s="53">
        <f t="shared" ca="1" si="22"/>
        <v>1</v>
      </c>
      <c r="J396" s="46"/>
      <c r="K396" s="46"/>
      <c r="L396" s="46"/>
      <c r="N396" s="142"/>
      <c r="O396" s="143"/>
      <c r="P396" s="5">
        <f>ROW()</f>
        <v>396</v>
      </c>
      <c r="Q396" s="6" t="s">
        <v>80</v>
      </c>
      <c r="R396" s="6">
        <v>154</v>
      </c>
      <c r="S396" s="51">
        <v>42</v>
      </c>
      <c r="T396" s="6"/>
      <c r="U396" s="6"/>
      <c r="V396" s="6"/>
      <c r="W396" s="6"/>
      <c r="X396" s="6"/>
      <c r="Y396" s="6"/>
    </row>
    <row r="397" spans="1:25" ht="15" x14ac:dyDescent="0.3">
      <c r="G397" s="53">
        <f t="shared" ca="1" si="22"/>
        <v>1</v>
      </c>
      <c r="J397" s="46"/>
      <c r="K397" s="46"/>
      <c r="L397" s="46"/>
      <c r="N397" s="142"/>
      <c r="O397" s="143"/>
      <c r="P397" s="5">
        <f>ROW()</f>
        <v>397</v>
      </c>
      <c r="Q397" s="6"/>
      <c r="R397" s="6"/>
      <c r="S397" s="6"/>
      <c r="T397" s="6"/>
      <c r="U397" s="6"/>
      <c r="V397" s="6"/>
      <c r="W397" s="6"/>
      <c r="X397" s="6"/>
      <c r="Y397" s="6"/>
    </row>
    <row r="398" spans="1:25" ht="15" x14ac:dyDescent="0.3">
      <c r="G398" s="53">
        <f t="shared" ca="1" si="22"/>
        <v>1</v>
      </c>
      <c r="J398" s="46"/>
      <c r="K398" s="46"/>
      <c r="L398" s="46"/>
      <c r="N398" s="142"/>
      <c r="O398" s="143"/>
      <c r="P398" s="5">
        <f>ROW()</f>
        <v>398</v>
      </c>
      <c r="Q398" s="6"/>
      <c r="R398" s="6"/>
      <c r="S398" s="6"/>
      <c r="T398" s="6"/>
      <c r="U398" s="6"/>
      <c r="V398" s="6"/>
      <c r="W398" s="6"/>
      <c r="X398" s="6"/>
      <c r="Y398" s="6"/>
    </row>
    <row r="399" spans="1:25" ht="15" x14ac:dyDescent="0.3">
      <c r="G399" s="53">
        <f t="shared" ca="1" si="22"/>
        <v>1</v>
      </c>
      <c r="J399" s="46"/>
      <c r="K399" s="46"/>
      <c r="L399" s="46"/>
      <c r="N399" s="144"/>
      <c r="O399" s="145"/>
      <c r="P399" s="5">
        <f>ROW()</f>
        <v>399</v>
      </c>
      <c r="Q399" s="6"/>
      <c r="R399" s="6"/>
      <c r="S399" s="6"/>
      <c r="T399" s="6"/>
      <c r="U399" s="6"/>
      <c r="V399" s="6"/>
      <c r="W399" s="6"/>
      <c r="X399" s="6"/>
      <c r="Y399" s="6"/>
    </row>
    <row r="400" spans="1:25" x14ac:dyDescent="0.25">
      <c r="G400" s="53">
        <f t="shared" ca="1" si="22"/>
        <v>1</v>
      </c>
      <c r="J400" s="46"/>
      <c r="K400" s="46"/>
      <c r="L400" s="46"/>
    </row>
    <row r="401" spans="7:12" x14ac:dyDescent="0.25">
      <c r="G401" s="54">
        <f ca="1">$E$386</f>
        <v>1</v>
      </c>
      <c r="J401" s="46"/>
      <c r="K401" s="46"/>
      <c r="L401" s="46"/>
    </row>
    <row r="402" spans="7:12" x14ac:dyDescent="0.25">
      <c r="G402" s="54">
        <f t="shared" ref="G402:G403" ca="1" si="24">$E$386</f>
        <v>1</v>
      </c>
      <c r="J402" s="46"/>
      <c r="K402" s="46"/>
      <c r="L402" s="46"/>
    </row>
    <row r="403" spans="7:12" x14ac:dyDescent="0.25">
      <c r="G403" s="54">
        <f t="shared" ca="1" si="24"/>
        <v>1</v>
      </c>
      <c r="J403" s="46"/>
      <c r="K403" s="46"/>
      <c r="L403" s="46"/>
    </row>
    <row r="404" spans="7:12" x14ac:dyDescent="0.25"/>
    <row r="405" spans="7:12" x14ac:dyDescent="0.25"/>
    <row r="406" spans="7:12" x14ac:dyDescent="0.25"/>
    <row r="407" spans="7:12" x14ac:dyDescent="0.25"/>
    <row r="408" spans="7:12" x14ac:dyDescent="0.25"/>
    <row r="409" spans="7:12" x14ac:dyDescent="0.25"/>
    <row r="410" spans="7:12" x14ac:dyDescent="0.25"/>
    <row r="411" spans="7:12" x14ac:dyDescent="0.25"/>
    <row r="412" spans="7:12" x14ac:dyDescent="0.25"/>
    <row r="413" spans="7:12" x14ac:dyDescent="0.25"/>
    <row r="414" spans="7:12" x14ac:dyDescent="0.25"/>
    <row r="415" spans="7:12" x14ac:dyDescent="0.25"/>
  </sheetData>
  <sheetProtection algorithmName="SHA-512" hashValue="7ra73iqPypSSEt3prAc+R5rJUMtcCgSZmb8SzZNoLvxs0fQU1FzX3ORxjhxW6rRpLV5BsDMixoOWDktpcX7+zQ==" saltValue="TNb8EgE9PZmL7ci3zQM6HA==" spinCount="100000" sheet="1" objects="1" scenarios="1"/>
  <autoFilter ref="G35:G403" xr:uid="{CCFF3FC0-F41A-4B19-999D-C78959C1DE5A}">
    <filterColumn colId="0">
      <filters>
        <filter val="1"/>
      </filters>
    </filterColumn>
  </autoFilter>
  <mergeCells count="32">
    <mergeCell ref="N38:O48"/>
    <mergeCell ref="N3:Z5"/>
    <mergeCell ref="J6:L7"/>
    <mergeCell ref="J8:L9"/>
    <mergeCell ref="J10:L11"/>
    <mergeCell ref="J12:L13"/>
    <mergeCell ref="J14:L15"/>
    <mergeCell ref="J16:L17"/>
    <mergeCell ref="J18:L19"/>
    <mergeCell ref="N36:O37"/>
    <mergeCell ref="P36:Y37"/>
    <mergeCell ref="N268:O278"/>
    <mergeCell ref="N71:O72"/>
    <mergeCell ref="P71:Y72"/>
    <mergeCell ref="N73:O83"/>
    <mergeCell ref="N91:O92"/>
    <mergeCell ref="P91:Y92"/>
    <mergeCell ref="N93:O103"/>
    <mergeCell ref="N246:O247"/>
    <mergeCell ref="P246:Y247"/>
    <mergeCell ref="N248:O258"/>
    <mergeCell ref="N266:O267"/>
    <mergeCell ref="P266:Y267"/>
    <mergeCell ref="N387:O388"/>
    <mergeCell ref="P387:Y388"/>
    <mergeCell ref="N389:O399"/>
    <mergeCell ref="N285:O286"/>
    <mergeCell ref="P285:Y286"/>
    <mergeCell ref="N287:O297"/>
    <mergeCell ref="N348:O349"/>
    <mergeCell ref="P348:Y349"/>
    <mergeCell ref="N350:O360"/>
  </mergeCells>
  <conditionalFormatting sqref="N36:O37">
    <cfRule type="cellIs" dxfId="104" priority="23" operator="equal">
      <formula>"Incorrect:"</formula>
    </cfRule>
    <cfRule type="cellIs" dxfId="103" priority="24" operator="equal">
      <formula>"Correct Answer:"</formula>
    </cfRule>
  </conditionalFormatting>
  <conditionalFormatting sqref="P36:Y37">
    <cfRule type="expression" dxfId="102" priority="22">
      <formula>N36="Correct Answer:"</formula>
    </cfRule>
  </conditionalFormatting>
  <conditionalFormatting sqref="N71:O72">
    <cfRule type="cellIs" dxfId="101" priority="20" operator="equal">
      <formula>"Incorrect:"</formula>
    </cfRule>
    <cfRule type="cellIs" dxfId="100" priority="21" operator="equal">
      <formula>"Correct Answer:"</formula>
    </cfRule>
  </conditionalFormatting>
  <conditionalFormatting sqref="P71:Y72">
    <cfRule type="expression" dxfId="99" priority="19">
      <formula>N71="Correct Answer:"</formula>
    </cfRule>
  </conditionalFormatting>
  <conditionalFormatting sqref="N91:O92">
    <cfRule type="cellIs" dxfId="98" priority="17" operator="equal">
      <formula>"Incorrect:"</formula>
    </cfRule>
    <cfRule type="cellIs" dxfId="97" priority="18" operator="equal">
      <formula>"Correct Answer:"</formula>
    </cfRule>
  </conditionalFormatting>
  <conditionalFormatting sqref="N246:O247">
    <cfRule type="cellIs" dxfId="96" priority="15" operator="equal">
      <formula>"Incorrect:"</formula>
    </cfRule>
    <cfRule type="cellIs" dxfId="95" priority="16" operator="equal">
      <formula>"Correct Answer:"</formula>
    </cfRule>
  </conditionalFormatting>
  <conditionalFormatting sqref="N266:O267">
    <cfRule type="cellIs" dxfId="94" priority="13" operator="equal">
      <formula>"Incorrect:"</formula>
    </cfRule>
    <cfRule type="cellIs" dxfId="93" priority="14" operator="equal">
      <formula>"Correct Answer:"</formula>
    </cfRule>
  </conditionalFormatting>
  <conditionalFormatting sqref="N285:O286">
    <cfRule type="cellIs" dxfId="92" priority="11" operator="equal">
      <formula>"Incorrect:"</formula>
    </cfRule>
    <cfRule type="cellIs" dxfId="91" priority="12" operator="equal">
      <formula>"Correct Answer:"</formula>
    </cfRule>
  </conditionalFormatting>
  <conditionalFormatting sqref="N348:O349">
    <cfRule type="cellIs" dxfId="90" priority="9" operator="equal">
      <formula>"Incorrect:"</formula>
    </cfRule>
    <cfRule type="cellIs" dxfId="89" priority="10" operator="equal">
      <formula>"Correct Answer:"</formula>
    </cfRule>
  </conditionalFormatting>
  <conditionalFormatting sqref="N387:O388">
    <cfRule type="cellIs" dxfId="88" priority="7" operator="equal">
      <formula>"Incorrect:"</formula>
    </cfRule>
    <cfRule type="cellIs" dxfId="87" priority="8" operator="equal">
      <formula>"Correct Answer:"</formula>
    </cfRule>
  </conditionalFormatting>
  <conditionalFormatting sqref="P91:Y92">
    <cfRule type="expression" dxfId="86" priority="6">
      <formula>N91="Correct Answer:"</formula>
    </cfRule>
  </conditionalFormatting>
  <conditionalFormatting sqref="P246:Y247">
    <cfRule type="expression" dxfId="85" priority="5">
      <formula>N246="Correct Answer:"</formula>
    </cfRule>
  </conditionalFormatting>
  <conditionalFormatting sqref="P266:Y267">
    <cfRule type="expression" dxfId="84" priority="4">
      <formula>N266="Correct Answer:"</formula>
    </cfRule>
  </conditionalFormatting>
  <conditionalFormatting sqref="P285:Y286">
    <cfRule type="expression" dxfId="83" priority="3">
      <formula>N285="Correct Answer:"</formula>
    </cfRule>
  </conditionalFormatting>
  <conditionalFormatting sqref="P348:Y349">
    <cfRule type="expression" dxfId="82" priority="2">
      <formula>N348="Correct Answer:"</formula>
    </cfRule>
  </conditionalFormatting>
  <conditionalFormatting sqref="P387:Y388">
    <cfRule type="expression" dxfId="81" priority="1">
      <formula>N387="Correct Answer:"</formula>
    </cfRule>
  </conditionalFormatting>
  <pageMargins left="0.7" right="0.7" top="0.75" bottom="0.75" header="0.3" footer="0.3"/>
  <pageSetup paperSize="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RESET">
                <anchor moveWithCells="1">
                  <from>
                    <xdr:col>9</xdr:col>
                    <xdr:colOff>222250</xdr:colOff>
                    <xdr:row>26</xdr:row>
                    <xdr:rowOff>133350</xdr:rowOff>
                  </from>
                  <to>
                    <xdr:col>11</xdr:col>
                    <xdr:colOff>704850</xdr:colOff>
                    <xdr:row>28</xdr:row>
                    <xdr:rowOff>133350</xdr:rowOff>
                  </to>
                </anchor>
              </controlPr>
            </control>
          </mc:Choice>
        </mc:AlternateContent>
        <mc:AlternateContent xmlns:mc="http://schemas.openxmlformats.org/markup-compatibility/2006">
          <mc:Choice Requires="x14">
            <control shapeId="20482" r:id="rId5" name="Button 2">
              <controlPr defaultSize="0" print="0" autoFill="0" autoPict="0" macro="[0]!Sheet11.SHOWALLCHAPTER03">
                <anchor moveWithCells="1">
                  <from>
                    <xdr:col>9</xdr:col>
                    <xdr:colOff>222250</xdr:colOff>
                    <xdr:row>29</xdr:row>
                    <xdr:rowOff>114300</xdr:rowOff>
                  </from>
                  <to>
                    <xdr:col>11</xdr:col>
                    <xdr:colOff>704850</xdr:colOff>
                    <xdr:row>31</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EE6B7-09F6-46EA-BE06-BC062066EF80}">
  <sheetPr codeName="Sheet5" filterMode="1">
    <tabColor rgb="FF00B050"/>
  </sheetPr>
  <dimension ref="A1:AA315"/>
  <sheetViews>
    <sheetView showGridLines="0" topLeftCell="J1" zoomScale="91" zoomScaleNormal="91" workbookViewId="0">
      <pane xSplit="3" ySplit="5" topLeftCell="M6" activePane="bottomRight" state="frozen"/>
      <selection activeCell="D6" sqref="D6"/>
      <selection pane="topRight" activeCell="D6" sqref="D6"/>
      <selection pane="bottomLeft" activeCell="D6" sqref="D6"/>
      <selection pane="bottomRight" activeCell="U300" sqref="U300"/>
    </sheetView>
  </sheetViews>
  <sheetFormatPr defaultColWidth="0" defaultRowHeight="13.5" zeroHeight="1" x14ac:dyDescent="0.25"/>
  <cols>
    <col min="1" max="1" width="10.5" hidden="1" customWidth="1"/>
    <col min="2" max="2" width="9.28515625" hidden="1" customWidth="1"/>
    <col min="3" max="3" width="10.42578125" hidden="1" customWidth="1"/>
    <col min="4" max="9" width="8.78515625" hidden="1" customWidth="1"/>
    <col min="10" max="12" width="9.7109375" customWidth="1"/>
    <col min="13" max="13" width="0.92578125" customWidth="1"/>
    <col min="14" max="14" width="10.2109375" customWidth="1"/>
    <col min="15" max="15" width="8.5703125" customWidth="1"/>
    <col min="16" max="16" width="4.92578125" customWidth="1"/>
    <col min="17" max="17" width="10" customWidth="1"/>
    <col min="18" max="18" width="12.5703125" customWidth="1"/>
    <col min="19" max="19" width="13.0703125" customWidth="1"/>
    <col min="20" max="20" width="11.7109375" customWidth="1"/>
    <col min="21" max="21" width="12.7109375" customWidth="1"/>
    <col min="22" max="22" width="7.0703125" customWidth="1"/>
    <col min="23" max="23" width="10.5" customWidth="1"/>
    <col min="24" max="24" width="10" customWidth="1"/>
    <col min="25" max="25" width="8.0703125" bestFit="1" customWidth="1"/>
    <col min="26" max="26" width="1" customWidth="1"/>
    <col min="27" max="27" width="0.78515625" customWidth="1"/>
    <col min="28" max="16384" width="8.78515625" hidden="1"/>
  </cols>
  <sheetData>
    <row r="1" spans="1:26" x14ac:dyDescent="0.25">
      <c r="A1" s="7"/>
      <c r="B1" s="7"/>
      <c r="C1" s="7"/>
      <c r="D1" s="7"/>
      <c r="E1" s="7"/>
      <c r="F1" s="7"/>
      <c r="G1" s="7"/>
      <c r="H1" s="7"/>
      <c r="I1" s="1"/>
    </row>
    <row r="2" spans="1:26" x14ac:dyDescent="0.25">
      <c r="A2" s="7"/>
      <c r="B2" s="7"/>
      <c r="C2" s="7"/>
      <c r="D2" s="7"/>
      <c r="E2" s="7"/>
      <c r="F2" s="7"/>
      <c r="G2" s="7"/>
      <c r="H2" s="7"/>
      <c r="I2" s="1"/>
    </row>
    <row r="3" spans="1:26" ht="14.25" customHeight="1" x14ac:dyDescent="0.25">
      <c r="A3" s="7"/>
      <c r="B3" s="7"/>
      <c r="C3" s="7"/>
      <c r="D3" s="7"/>
      <c r="E3" s="7"/>
      <c r="F3" s="7"/>
      <c r="G3" s="7"/>
      <c r="H3" s="7"/>
      <c r="I3" s="1"/>
      <c r="N3" s="168" t="s">
        <v>4</v>
      </c>
      <c r="O3" s="169"/>
      <c r="P3" s="169"/>
      <c r="Q3" s="169"/>
      <c r="R3" s="169"/>
      <c r="S3" s="169"/>
      <c r="T3" s="169"/>
      <c r="U3" s="169"/>
      <c r="V3" s="169"/>
      <c r="W3" s="169"/>
      <c r="X3" s="169"/>
      <c r="Y3" s="169"/>
      <c r="Z3" s="169"/>
    </row>
    <row r="4" spans="1:26" ht="14.25" customHeight="1" x14ac:dyDescent="0.25">
      <c r="A4" s="7"/>
      <c r="B4" s="7"/>
      <c r="C4" s="7"/>
      <c r="D4" s="7"/>
      <c r="E4" s="7"/>
      <c r="F4" s="7"/>
      <c r="G4" s="7"/>
      <c r="H4" s="7"/>
      <c r="I4" s="1"/>
      <c r="N4" s="168"/>
      <c r="O4" s="169"/>
      <c r="P4" s="169"/>
      <c r="Q4" s="169"/>
      <c r="R4" s="169"/>
      <c r="S4" s="169"/>
      <c r="T4" s="169"/>
      <c r="U4" s="169"/>
      <c r="V4" s="169"/>
      <c r="W4" s="169"/>
      <c r="X4" s="169"/>
      <c r="Y4" s="169"/>
      <c r="Z4" s="169"/>
    </row>
    <row r="5" spans="1:26" ht="14.25" customHeight="1" x14ac:dyDescent="0.25">
      <c r="A5" s="7"/>
      <c r="B5" s="7"/>
      <c r="C5" s="7"/>
      <c r="D5" s="7"/>
      <c r="E5" s="7"/>
      <c r="F5" s="7"/>
      <c r="G5" s="7"/>
      <c r="H5" s="7"/>
      <c r="I5" s="1"/>
      <c r="J5" s="43"/>
      <c r="K5" s="44"/>
      <c r="L5" s="45"/>
      <c r="N5" s="168"/>
      <c r="O5" s="169"/>
      <c r="P5" s="169"/>
      <c r="Q5" s="169"/>
      <c r="R5" s="169"/>
      <c r="S5" s="169"/>
      <c r="T5" s="169"/>
      <c r="U5" s="169"/>
      <c r="V5" s="169"/>
      <c r="W5" s="169"/>
      <c r="X5" s="169"/>
      <c r="Y5" s="169"/>
      <c r="Z5" s="169"/>
    </row>
    <row r="6" spans="1:26" x14ac:dyDescent="0.25">
      <c r="A6" s="7"/>
      <c r="B6" s="7"/>
      <c r="C6" s="7"/>
      <c r="D6" s="7"/>
      <c r="E6" s="7"/>
      <c r="F6" s="7"/>
      <c r="G6" s="7"/>
      <c r="H6" s="7"/>
      <c r="I6" s="1"/>
      <c r="J6" s="170"/>
      <c r="K6" s="170"/>
      <c r="L6" s="171"/>
    </row>
    <row r="7" spans="1:26" x14ac:dyDescent="0.25">
      <c r="A7" s="7"/>
      <c r="B7" s="1"/>
      <c r="C7" s="1"/>
      <c r="D7" s="1"/>
      <c r="E7" s="1"/>
      <c r="F7" s="1"/>
      <c r="G7" s="1"/>
      <c r="H7" s="1"/>
      <c r="I7" s="1"/>
      <c r="J7" s="170"/>
      <c r="K7" s="170"/>
      <c r="L7" s="171"/>
    </row>
    <row r="8" spans="1:26" x14ac:dyDescent="0.25">
      <c r="A8" s="7"/>
      <c r="B8" s="1"/>
      <c r="C8" s="1"/>
      <c r="D8" s="1"/>
      <c r="E8" s="1"/>
      <c r="F8" s="1"/>
      <c r="G8" s="1"/>
      <c r="H8" s="1"/>
      <c r="I8" s="1"/>
      <c r="J8" s="170"/>
      <c r="K8" s="170"/>
      <c r="L8" s="171"/>
    </row>
    <row r="9" spans="1:26" x14ac:dyDescent="0.25">
      <c r="A9" s="7"/>
      <c r="B9" s="1"/>
      <c r="C9" s="1"/>
      <c r="D9" s="1"/>
      <c r="E9" s="1"/>
      <c r="F9" s="1"/>
      <c r="G9" s="1"/>
      <c r="H9" s="1"/>
      <c r="I9" s="1"/>
      <c r="J9" s="170"/>
      <c r="K9" s="170"/>
      <c r="L9" s="171"/>
    </row>
    <row r="10" spans="1:26" x14ac:dyDescent="0.25">
      <c r="A10" s="7"/>
      <c r="B10" s="1"/>
      <c r="C10" s="1"/>
      <c r="D10" s="1"/>
      <c r="E10" s="1"/>
      <c r="F10" s="1"/>
      <c r="G10" s="1"/>
      <c r="H10" s="1"/>
      <c r="I10" s="1"/>
      <c r="J10" s="170"/>
      <c r="K10" s="170"/>
      <c r="L10" s="171"/>
    </row>
    <row r="11" spans="1:26" x14ac:dyDescent="0.25">
      <c r="A11" s="7"/>
      <c r="B11" s="1"/>
      <c r="C11" s="1"/>
      <c r="D11" s="1"/>
      <c r="E11" s="1"/>
      <c r="F11" s="1"/>
      <c r="G11" s="1"/>
      <c r="H11" s="1"/>
      <c r="I11" s="1"/>
      <c r="J11" s="170"/>
      <c r="K11" s="170"/>
      <c r="L11" s="171"/>
    </row>
    <row r="12" spans="1:26" x14ac:dyDescent="0.25">
      <c r="A12" s="7"/>
      <c r="B12" s="1"/>
      <c r="C12" s="1"/>
      <c r="D12" s="1"/>
      <c r="E12" s="1"/>
      <c r="F12" s="1"/>
      <c r="G12" s="1"/>
      <c r="H12" s="1"/>
      <c r="I12" s="1"/>
      <c r="J12" s="170"/>
      <c r="K12" s="170"/>
      <c r="L12" s="171"/>
    </row>
    <row r="13" spans="1:26" x14ac:dyDescent="0.25">
      <c r="A13" s="7"/>
      <c r="B13" s="1"/>
      <c r="C13" s="1"/>
      <c r="D13" s="1"/>
      <c r="E13" s="1"/>
      <c r="F13" s="1"/>
      <c r="G13" s="1"/>
      <c r="H13" s="1"/>
      <c r="I13" s="1"/>
      <c r="J13" s="170"/>
      <c r="K13" s="170"/>
      <c r="L13" s="171"/>
    </row>
    <row r="14" spans="1:26" x14ac:dyDescent="0.25">
      <c r="A14" s="7"/>
      <c r="B14" s="1"/>
      <c r="C14" s="1"/>
      <c r="D14" s="1"/>
      <c r="E14" s="1"/>
      <c r="F14" s="1"/>
      <c r="G14" s="1"/>
      <c r="H14" s="1"/>
      <c r="I14" s="1"/>
      <c r="J14" s="172"/>
      <c r="K14" s="172"/>
      <c r="L14" s="178"/>
    </row>
    <row r="15" spans="1:26" x14ac:dyDescent="0.25">
      <c r="A15" s="7"/>
      <c r="B15" s="1"/>
      <c r="C15" s="1"/>
      <c r="D15" s="1"/>
      <c r="E15" s="1"/>
      <c r="F15" s="1"/>
      <c r="G15" s="1"/>
      <c r="H15" s="1"/>
      <c r="I15" s="1"/>
      <c r="J15" s="173"/>
      <c r="K15" s="173"/>
      <c r="L15" s="179"/>
    </row>
    <row r="16" spans="1:26" x14ac:dyDescent="0.25">
      <c r="A16" s="7"/>
      <c r="B16" s="1"/>
      <c r="C16" s="1"/>
      <c r="D16" s="1"/>
      <c r="E16" s="1"/>
      <c r="F16" s="1"/>
      <c r="G16" s="1"/>
      <c r="H16" s="1"/>
      <c r="I16" s="1"/>
      <c r="J16" s="170"/>
      <c r="K16" s="170"/>
      <c r="L16" s="171"/>
    </row>
    <row r="17" spans="1:12" x14ac:dyDescent="0.25">
      <c r="A17" s="7"/>
      <c r="B17" s="1"/>
      <c r="C17" s="1"/>
      <c r="D17" s="1"/>
      <c r="E17" s="1"/>
      <c r="F17" s="1"/>
      <c r="G17" s="1"/>
      <c r="H17" s="1"/>
      <c r="I17" s="1"/>
      <c r="J17" s="170"/>
      <c r="K17" s="170"/>
      <c r="L17" s="171"/>
    </row>
    <row r="18" spans="1:12" x14ac:dyDescent="0.25">
      <c r="A18" s="7"/>
      <c r="B18" s="1"/>
      <c r="C18" s="1"/>
      <c r="D18" s="1"/>
      <c r="E18" s="14">
        <f ca="1">SUM(E21:E303)</f>
        <v>8</v>
      </c>
      <c r="F18" s="1"/>
      <c r="G18" s="41" t="str">
        <f ca="1">Section4&amp;"/"&amp;"8"</f>
        <v>8/8</v>
      </c>
      <c r="H18" s="40"/>
      <c r="I18" s="1"/>
      <c r="J18" s="170"/>
      <c r="K18" s="170"/>
      <c r="L18" s="171"/>
    </row>
    <row r="19" spans="1:12" x14ac:dyDescent="0.25">
      <c r="A19" s="42" t="s">
        <v>33</v>
      </c>
      <c r="B19" s="1"/>
      <c r="C19" s="1"/>
      <c r="D19" s="1"/>
      <c r="E19" s="1"/>
      <c r="F19" s="42" t="s">
        <v>34</v>
      </c>
      <c r="G19" s="1"/>
      <c r="H19" s="1"/>
      <c r="I19" s="1"/>
      <c r="J19" s="170"/>
      <c r="K19" s="170"/>
      <c r="L19" s="171"/>
    </row>
    <row r="20" spans="1:12" x14ac:dyDescent="0.25">
      <c r="A20" s="56"/>
      <c r="B20" s="56"/>
      <c r="C20" s="56"/>
      <c r="D20" s="56"/>
      <c r="E20" s="56"/>
      <c r="F20" s="56"/>
      <c r="G20" s="56"/>
      <c r="H20" s="1"/>
      <c r="I20" s="1"/>
      <c r="J20" s="176"/>
      <c r="K20" s="176"/>
      <c r="L20" s="177"/>
    </row>
    <row r="21" spans="1:12" x14ac:dyDescent="0.25">
      <c r="A21" s="56"/>
      <c r="B21" s="56"/>
      <c r="C21" s="56"/>
      <c r="D21" s="56"/>
      <c r="E21" s="56"/>
      <c r="F21" s="56"/>
      <c r="G21" s="56"/>
      <c r="H21" s="56"/>
      <c r="I21" s="1"/>
      <c r="J21" s="176"/>
      <c r="K21" s="176"/>
      <c r="L21" s="177"/>
    </row>
    <row r="22" spans="1:12" x14ac:dyDescent="0.25">
      <c r="A22" s="56"/>
      <c r="B22" s="56"/>
      <c r="C22" s="56"/>
      <c r="D22" s="56"/>
      <c r="E22" s="56"/>
      <c r="F22" s="56"/>
      <c r="G22" s="56"/>
      <c r="H22" s="56"/>
      <c r="I22" s="1"/>
      <c r="J22" s="176"/>
      <c r="K22" s="176"/>
      <c r="L22" s="177"/>
    </row>
    <row r="23" spans="1:12" x14ac:dyDescent="0.25">
      <c r="J23" s="176"/>
      <c r="K23" s="176"/>
      <c r="L23" s="177"/>
    </row>
    <row r="24" spans="1:12" x14ac:dyDescent="0.25">
      <c r="J24" s="176"/>
      <c r="K24" s="176"/>
      <c r="L24" s="177"/>
    </row>
    <row r="25" spans="1:12" x14ac:dyDescent="0.25">
      <c r="J25" s="176"/>
      <c r="K25" s="176"/>
      <c r="L25" s="177"/>
    </row>
    <row r="26" spans="1:12" x14ac:dyDescent="0.25">
      <c r="J26" s="176"/>
      <c r="K26" s="176"/>
      <c r="L26" s="177"/>
    </row>
    <row r="27" spans="1:12" x14ac:dyDescent="0.25">
      <c r="J27" s="176"/>
      <c r="K27" s="176"/>
      <c r="L27" s="177"/>
    </row>
    <row r="28" spans="1:12" x14ac:dyDescent="0.25">
      <c r="J28" s="176"/>
      <c r="K28" s="176"/>
      <c r="L28" s="177"/>
    </row>
    <row r="29" spans="1:12" x14ac:dyDescent="0.25">
      <c r="J29" s="176"/>
      <c r="K29" s="176"/>
      <c r="L29" s="177"/>
    </row>
    <row r="30" spans="1:12" x14ac:dyDescent="0.25">
      <c r="J30" s="176"/>
      <c r="K30" s="176"/>
      <c r="L30" s="177"/>
    </row>
    <row r="31" spans="1:12" x14ac:dyDescent="0.25">
      <c r="J31" s="176"/>
      <c r="K31" s="176"/>
      <c r="L31" s="177"/>
    </row>
    <row r="32" spans="1:12" x14ac:dyDescent="0.25">
      <c r="J32" s="176"/>
      <c r="K32" s="176"/>
      <c r="L32" s="177"/>
    </row>
    <row r="33" spans="10:12" x14ac:dyDescent="0.25">
      <c r="J33" s="176"/>
      <c r="K33" s="176"/>
      <c r="L33" s="177"/>
    </row>
    <row r="34" spans="10:12" x14ac:dyDescent="0.25">
      <c r="J34" s="176"/>
      <c r="K34" s="176"/>
      <c r="L34" s="177"/>
    </row>
    <row r="35" spans="10:12" x14ac:dyDescent="0.25">
      <c r="J35" s="176"/>
      <c r="K35" s="176"/>
      <c r="L35" s="177"/>
    </row>
    <row r="36" spans="10:12" x14ac:dyDescent="0.25">
      <c r="J36" s="176"/>
      <c r="K36" s="176"/>
      <c r="L36" s="177"/>
    </row>
    <row r="37" spans="10:12" x14ac:dyDescent="0.25">
      <c r="J37" s="176"/>
      <c r="K37" s="176"/>
      <c r="L37" s="177"/>
    </row>
    <row r="38" spans="10:12" x14ac:dyDescent="0.25">
      <c r="J38" s="176"/>
      <c r="K38" s="176"/>
      <c r="L38" s="177"/>
    </row>
    <row r="39" spans="10:12" x14ac:dyDescent="0.25">
      <c r="J39" s="176"/>
      <c r="K39" s="176"/>
      <c r="L39" s="177"/>
    </row>
    <row r="40" spans="10:12" x14ac:dyDescent="0.25">
      <c r="J40" s="176"/>
      <c r="K40" s="176"/>
      <c r="L40" s="177"/>
    </row>
    <row r="41" spans="10:12" x14ac:dyDescent="0.25">
      <c r="J41" s="176"/>
      <c r="K41" s="176"/>
      <c r="L41" s="177"/>
    </row>
    <row r="42" spans="10:12" x14ac:dyDescent="0.25">
      <c r="J42" s="176"/>
      <c r="K42" s="176"/>
      <c r="L42" s="177"/>
    </row>
    <row r="43" spans="10:12" x14ac:dyDescent="0.25">
      <c r="J43" s="176"/>
      <c r="K43" s="176"/>
      <c r="L43" s="177"/>
    </row>
    <row r="44" spans="10:12" x14ac:dyDescent="0.25">
      <c r="J44" s="176"/>
      <c r="K44" s="176"/>
      <c r="L44" s="177"/>
    </row>
    <row r="45" spans="10:12" x14ac:dyDescent="0.25">
      <c r="J45" s="176"/>
      <c r="K45" s="176"/>
      <c r="L45" s="177"/>
    </row>
    <row r="46" spans="10:12" x14ac:dyDescent="0.25">
      <c r="J46" s="176"/>
      <c r="K46" s="176"/>
      <c r="L46" s="177"/>
    </row>
    <row r="47" spans="10:12" x14ac:dyDescent="0.25">
      <c r="J47" s="176"/>
      <c r="K47" s="176"/>
      <c r="L47" s="177"/>
    </row>
    <row r="48" spans="10:12" x14ac:dyDescent="0.25">
      <c r="J48" s="176"/>
      <c r="K48" s="176"/>
      <c r="L48" s="177"/>
    </row>
    <row r="49" spans="1:25" x14ac:dyDescent="0.25">
      <c r="J49" s="176"/>
      <c r="K49" s="176"/>
      <c r="L49" s="177"/>
    </row>
    <row r="50" spans="1:25" x14ac:dyDescent="0.25">
      <c r="J50" s="176"/>
      <c r="K50" s="176"/>
      <c r="L50" s="177"/>
    </row>
    <row r="51" spans="1:25" x14ac:dyDescent="0.25">
      <c r="J51" s="176"/>
      <c r="K51" s="176"/>
      <c r="L51" s="177"/>
    </row>
    <row r="52" spans="1:25" x14ac:dyDescent="0.25">
      <c r="J52" s="176"/>
      <c r="K52" s="176"/>
      <c r="L52" s="177"/>
    </row>
    <row r="53" spans="1:25" x14ac:dyDescent="0.25">
      <c r="J53" s="176"/>
      <c r="K53" s="176"/>
      <c r="L53" s="177"/>
    </row>
    <row r="54" spans="1:25" x14ac:dyDescent="0.25">
      <c r="J54" s="176"/>
      <c r="K54" s="176"/>
      <c r="L54" s="177"/>
    </row>
    <row r="55" spans="1:25" x14ac:dyDescent="0.25">
      <c r="J55" s="176"/>
      <c r="K55" s="176"/>
      <c r="L55" s="177"/>
    </row>
    <row r="56" spans="1:25" x14ac:dyDescent="0.25">
      <c r="J56" s="176"/>
      <c r="K56" s="176"/>
      <c r="L56" s="177"/>
    </row>
    <row r="57" spans="1:25" x14ac:dyDescent="0.25">
      <c r="J57" s="176"/>
      <c r="K57" s="176"/>
      <c r="L57" s="177"/>
    </row>
    <row r="58" spans="1:25" x14ac:dyDescent="0.25">
      <c r="J58" s="176"/>
      <c r="K58" s="176"/>
      <c r="L58" s="177"/>
    </row>
    <row r="59" spans="1:25" x14ac:dyDescent="0.25">
      <c r="J59" s="176"/>
      <c r="K59" s="176"/>
      <c r="L59" s="177"/>
    </row>
    <row r="60" spans="1:25" x14ac:dyDescent="0.25">
      <c r="A60" s="9" t="s">
        <v>17</v>
      </c>
      <c r="B60" s="10" t="s">
        <v>18</v>
      </c>
      <c r="C60" s="28" t="s">
        <v>23</v>
      </c>
      <c r="D60" s="56"/>
      <c r="E60" s="56"/>
      <c r="F60" s="56"/>
      <c r="G60" s="56"/>
      <c r="J60" s="176"/>
      <c r="K60" s="176"/>
      <c r="L60" s="177"/>
    </row>
    <row r="61" spans="1:25" x14ac:dyDescent="0.25">
      <c r="A61" s="11">
        <f>VLOOKUP(4,Q66:U70,5,FALSE)</f>
        <v>52000</v>
      </c>
      <c r="B61" s="12">
        <f ca="1">C61</f>
        <v>52000</v>
      </c>
      <c r="C61" s="12">
        <f ca="1">IF(P62="","",IF(P62=52000,"",IF(P62="=52000","",IF(Ques1=Answer1,Answer1,""))))</f>
        <v>52000</v>
      </c>
      <c r="D61" s="13">
        <f ca="1">IF(A61=B61,1,0)</f>
        <v>1</v>
      </c>
      <c r="E61" s="14">
        <f ca="1">D61</f>
        <v>1</v>
      </c>
      <c r="F61" s="15" t="s">
        <v>26</v>
      </c>
      <c r="G61" s="2" t="s">
        <v>19</v>
      </c>
      <c r="J61" s="176"/>
      <c r="K61" s="176"/>
      <c r="L61" s="177"/>
    </row>
    <row r="62" spans="1:25" x14ac:dyDescent="0.25">
      <c r="A62" s="7"/>
      <c r="B62" s="56"/>
      <c r="C62" s="56"/>
      <c r="D62" s="56"/>
      <c r="E62" s="56"/>
      <c r="F62" s="56"/>
      <c r="G62" s="30">
        <f>IF(Ques1="",0,1)</f>
        <v>1</v>
      </c>
      <c r="J62" s="176"/>
      <c r="K62" s="176"/>
      <c r="L62" s="177"/>
      <c r="N62" s="130" t="str">
        <f ca="1">IF(Score1=0,"Incorrect:","Correct Answer:")</f>
        <v>Correct Answer:</v>
      </c>
      <c r="O62" s="131"/>
      <c r="P62" s="134" t="str">
        <f ca="1">IF(ISERROR(IF(Ques1="","",_xlfn.FORMULATEXT(Ques1))),"",IF(Ques1="","",_xlfn.FORMULATEXT(Ques1)))</f>
        <v>=VLOOKUP(4,Q66:U70,5,FALSE)</v>
      </c>
      <c r="Q62" s="135"/>
      <c r="R62" s="135"/>
      <c r="S62" s="135"/>
      <c r="T62" s="135"/>
      <c r="U62" s="135"/>
      <c r="V62" s="135"/>
      <c r="W62" s="135"/>
      <c r="X62" s="135"/>
      <c r="Y62" s="136"/>
    </row>
    <row r="63" spans="1:25" x14ac:dyDescent="0.25">
      <c r="A63" s="7"/>
      <c r="B63" s="56"/>
      <c r="C63" s="56"/>
      <c r="D63" s="56"/>
      <c r="E63" s="56"/>
      <c r="F63" s="56"/>
      <c r="G63" s="30">
        <f>IF(Ques1="",0,1)</f>
        <v>1</v>
      </c>
      <c r="J63" s="176"/>
      <c r="K63" s="176"/>
      <c r="L63" s="177"/>
      <c r="N63" s="132"/>
      <c r="O63" s="133"/>
      <c r="P63" s="137"/>
      <c r="Q63" s="138"/>
      <c r="R63" s="138"/>
      <c r="S63" s="138"/>
      <c r="T63" s="138"/>
      <c r="U63" s="138"/>
      <c r="V63" s="138"/>
      <c r="W63" s="138"/>
      <c r="X63" s="138"/>
      <c r="Y63" s="139"/>
    </row>
    <row r="64" spans="1:25" ht="15" x14ac:dyDescent="0.3">
      <c r="G64" s="75">
        <v>1</v>
      </c>
      <c r="J64" s="176"/>
      <c r="K64" s="176"/>
      <c r="L64" s="177"/>
      <c r="N64" s="140" t="s">
        <v>25</v>
      </c>
      <c r="O64" s="141"/>
      <c r="P64" s="4"/>
      <c r="Q64" s="5" t="str">
        <f>SUBSTITUTE(ADDRESS(1,COLUMN(),4),"1","")</f>
        <v>Q</v>
      </c>
      <c r="R64" s="5" t="str">
        <f t="shared" ref="R64:Y64" si="0">SUBSTITUTE(ADDRESS(1,COLUMN(),4),"1","")</f>
        <v>R</v>
      </c>
      <c r="S64" s="5" t="str">
        <f t="shared" si="0"/>
        <v>S</v>
      </c>
      <c r="T64" s="5" t="str">
        <f t="shared" si="0"/>
        <v>T</v>
      </c>
      <c r="U64" s="5" t="str">
        <f t="shared" si="0"/>
        <v>U</v>
      </c>
      <c r="V64" s="5" t="str">
        <f t="shared" si="0"/>
        <v>V</v>
      </c>
      <c r="W64" s="5" t="str">
        <f t="shared" si="0"/>
        <v>W</v>
      </c>
      <c r="X64" s="5" t="str">
        <f t="shared" si="0"/>
        <v>X</v>
      </c>
      <c r="Y64" s="5" t="str">
        <f t="shared" si="0"/>
        <v>Y</v>
      </c>
    </row>
    <row r="65" spans="1:25" ht="15" x14ac:dyDescent="0.3">
      <c r="G65" s="75">
        <v>1</v>
      </c>
      <c r="J65" s="176"/>
      <c r="K65" s="176"/>
      <c r="L65" s="177"/>
      <c r="N65" s="142"/>
      <c r="O65" s="143"/>
      <c r="P65" s="5">
        <f>ROW()</f>
        <v>65</v>
      </c>
      <c r="Q65" s="6"/>
      <c r="R65" s="6"/>
      <c r="S65" s="6"/>
      <c r="T65" s="6"/>
      <c r="U65" s="6"/>
      <c r="V65" s="6"/>
      <c r="W65" s="6"/>
      <c r="X65" s="6"/>
      <c r="Y65" s="6"/>
    </row>
    <row r="66" spans="1:25" ht="15" x14ac:dyDescent="0.3">
      <c r="G66" s="75">
        <v>1</v>
      </c>
      <c r="J66" s="176"/>
      <c r="K66" s="176"/>
      <c r="L66" s="177"/>
      <c r="N66" s="142"/>
      <c r="O66" s="143"/>
      <c r="P66" s="5">
        <f>ROW()</f>
        <v>66</v>
      </c>
      <c r="Q66" s="6" t="s">
        <v>81</v>
      </c>
      <c r="R66" s="6" t="s">
        <v>82</v>
      </c>
      <c r="S66" s="6" t="s">
        <v>83</v>
      </c>
      <c r="T66" s="6" t="s">
        <v>88</v>
      </c>
      <c r="U66" s="6" t="s">
        <v>89</v>
      </c>
      <c r="V66" s="6"/>
      <c r="W66" s="6" t="s">
        <v>90</v>
      </c>
      <c r="X66" s="6"/>
      <c r="Y66" s="6"/>
    </row>
    <row r="67" spans="1:25" ht="15" x14ac:dyDescent="0.3">
      <c r="G67" s="75">
        <v>1</v>
      </c>
      <c r="J67" s="176"/>
      <c r="K67" s="176"/>
      <c r="L67" s="177"/>
      <c r="N67" s="142"/>
      <c r="O67" s="143"/>
      <c r="P67" s="5">
        <f>ROW()</f>
        <v>67</v>
      </c>
      <c r="Q67" s="6">
        <v>1</v>
      </c>
      <c r="R67" s="59">
        <v>22251</v>
      </c>
      <c r="S67" s="59">
        <v>36529</v>
      </c>
      <c r="T67" t="s">
        <v>84</v>
      </c>
      <c r="U67" s="65">
        <v>65000</v>
      </c>
      <c r="V67" s="6"/>
      <c r="W67" s="73">
        <f>VLOOKUP(4,Q66:U70,5,FALSE)</f>
        <v>52000</v>
      </c>
      <c r="X67" s="6"/>
      <c r="Y67" s="6"/>
    </row>
    <row r="68" spans="1:25" ht="15" x14ac:dyDescent="0.3">
      <c r="G68" s="75">
        <v>1</v>
      </c>
      <c r="J68" s="176"/>
      <c r="K68" s="176"/>
      <c r="L68" s="177"/>
      <c r="N68" s="142"/>
      <c r="O68" s="143"/>
      <c r="P68" s="5">
        <f>ROW()</f>
        <v>68</v>
      </c>
      <c r="Q68" s="6">
        <v>2</v>
      </c>
      <c r="R68" s="59">
        <v>29221</v>
      </c>
      <c r="S68" s="59">
        <v>38719</v>
      </c>
      <c r="T68" s="6" t="s">
        <v>85</v>
      </c>
      <c r="U68" s="65">
        <v>75000</v>
      </c>
      <c r="V68" s="6"/>
      <c r="W68" s="6"/>
      <c r="X68" s="6"/>
      <c r="Y68" s="6"/>
    </row>
    <row r="69" spans="1:25" ht="15" x14ac:dyDescent="0.3">
      <c r="G69" s="75">
        <v>1</v>
      </c>
      <c r="J69" s="176"/>
      <c r="K69" s="176"/>
      <c r="L69" s="177"/>
      <c r="N69" s="142"/>
      <c r="O69" s="143"/>
      <c r="P69" s="5">
        <f>ROW()</f>
        <v>69</v>
      </c>
      <c r="Q69" s="6">
        <v>3</v>
      </c>
      <c r="R69" s="59">
        <v>27514</v>
      </c>
      <c r="S69" s="59">
        <v>36894</v>
      </c>
      <c r="T69" s="6" t="s">
        <v>86</v>
      </c>
      <c r="U69" s="65">
        <v>125000</v>
      </c>
      <c r="V69" s="6"/>
      <c r="W69" s="6"/>
      <c r="X69" s="6"/>
      <c r="Y69" s="6"/>
    </row>
    <row r="70" spans="1:25" ht="15" x14ac:dyDescent="0.3">
      <c r="G70" s="75">
        <v>1</v>
      </c>
      <c r="J70" s="176"/>
      <c r="K70" s="176"/>
      <c r="L70" s="177"/>
      <c r="N70" s="142"/>
      <c r="O70" s="143"/>
      <c r="P70" s="5">
        <f>ROW()</f>
        <v>70</v>
      </c>
      <c r="Q70" s="6">
        <v>4</v>
      </c>
      <c r="R70" s="59">
        <v>31180</v>
      </c>
      <c r="S70" s="59">
        <v>40544</v>
      </c>
      <c r="T70" s="6" t="s">
        <v>87</v>
      </c>
      <c r="U70" s="65">
        <v>52000</v>
      </c>
      <c r="V70" s="6"/>
      <c r="W70" s="6"/>
      <c r="X70" s="6"/>
      <c r="Y70" s="6"/>
    </row>
    <row r="71" spans="1:25" ht="15" x14ac:dyDescent="0.3">
      <c r="G71" s="75">
        <v>1</v>
      </c>
      <c r="J71" s="176"/>
      <c r="K71" s="176"/>
      <c r="L71" s="177"/>
      <c r="N71" s="142"/>
      <c r="O71" s="143"/>
      <c r="P71" s="5">
        <f>ROW()</f>
        <v>71</v>
      </c>
      <c r="Q71" s="6"/>
      <c r="R71" s="6"/>
      <c r="S71" s="6"/>
      <c r="T71" s="6"/>
      <c r="U71" s="6"/>
      <c r="V71" s="6"/>
      <c r="W71" s="6"/>
      <c r="X71" s="6"/>
      <c r="Y71" s="6"/>
    </row>
    <row r="72" spans="1:25" ht="15" x14ac:dyDescent="0.3">
      <c r="G72" s="75">
        <v>1</v>
      </c>
      <c r="J72" s="176"/>
      <c r="K72" s="176"/>
      <c r="L72" s="177"/>
      <c r="N72" s="142"/>
      <c r="O72" s="143"/>
      <c r="P72" s="5">
        <f>ROW()</f>
        <v>72</v>
      </c>
      <c r="Q72" s="6"/>
      <c r="R72" s="6"/>
      <c r="S72" s="6"/>
      <c r="T72" s="6"/>
      <c r="U72" s="6"/>
      <c r="V72" s="6"/>
      <c r="W72" s="6"/>
      <c r="X72" s="6"/>
      <c r="Y72" s="6"/>
    </row>
    <row r="73" spans="1:25" ht="15" x14ac:dyDescent="0.3">
      <c r="G73" s="75">
        <v>1</v>
      </c>
      <c r="J73" s="176"/>
      <c r="K73" s="176"/>
      <c r="L73" s="177"/>
      <c r="N73" s="142"/>
      <c r="O73" s="143"/>
      <c r="P73" s="5">
        <f>ROW()</f>
        <v>73</v>
      </c>
      <c r="Q73" s="6"/>
      <c r="R73" s="6"/>
      <c r="S73" s="6"/>
      <c r="T73" s="6"/>
      <c r="U73" s="6"/>
      <c r="V73" s="6"/>
      <c r="W73" s="6"/>
      <c r="X73" s="6"/>
      <c r="Y73" s="6"/>
    </row>
    <row r="74" spans="1:25" ht="15" x14ac:dyDescent="0.3">
      <c r="G74" s="75">
        <v>1</v>
      </c>
      <c r="J74" s="176"/>
      <c r="K74" s="176"/>
      <c r="L74" s="177"/>
      <c r="N74" s="144"/>
      <c r="O74" s="145"/>
      <c r="P74" s="5">
        <f>ROW()</f>
        <v>74</v>
      </c>
      <c r="Q74" s="6"/>
      <c r="R74" s="6"/>
      <c r="S74" s="6"/>
      <c r="T74" s="6"/>
      <c r="U74" s="6"/>
      <c r="V74" s="6"/>
      <c r="W74" s="6"/>
      <c r="X74" s="6"/>
      <c r="Y74" s="6"/>
    </row>
    <row r="75" spans="1:25" x14ac:dyDescent="0.25">
      <c r="G75" s="75">
        <v>1</v>
      </c>
      <c r="J75" s="176"/>
      <c r="K75" s="176"/>
      <c r="L75" s="177"/>
    </row>
    <row r="76" spans="1:25" x14ac:dyDescent="0.25">
      <c r="G76" s="76">
        <f ca="1">$E$61</f>
        <v>1</v>
      </c>
      <c r="J76" s="176"/>
      <c r="K76" s="176"/>
      <c r="L76" s="177"/>
    </row>
    <row r="77" spans="1:25" x14ac:dyDescent="0.25">
      <c r="G77" s="76">
        <f t="shared" ref="G77:G81" ca="1" si="1">$E$61</f>
        <v>1</v>
      </c>
      <c r="J77" s="176"/>
      <c r="K77" s="176"/>
      <c r="L77" s="177"/>
    </row>
    <row r="78" spans="1:25" x14ac:dyDescent="0.25">
      <c r="G78" s="76">
        <f t="shared" ca="1" si="1"/>
        <v>1</v>
      </c>
      <c r="J78" s="176"/>
      <c r="K78" s="176"/>
      <c r="L78" s="177"/>
    </row>
    <row r="79" spans="1:25" x14ac:dyDescent="0.25">
      <c r="G79" s="76">
        <f t="shared" ca="1" si="1"/>
        <v>1</v>
      </c>
      <c r="J79" s="176"/>
      <c r="K79" s="176"/>
      <c r="L79" s="177"/>
    </row>
    <row r="80" spans="1:25" x14ac:dyDescent="0.25">
      <c r="A80" s="9" t="s">
        <v>17</v>
      </c>
      <c r="B80" s="10" t="s">
        <v>18</v>
      </c>
      <c r="C80" s="28" t="s">
        <v>23</v>
      </c>
      <c r="D80" s="56"/>
      <c r="E80" s="56"/>
      <c r="F80" s="56"/>
      <c r="G80" s="76">
        <f t="shared" ca="1" si="1"/>
        <v>1</v>
      </c>
      <c r="J80" s="176"/>
      <c r="K80" s="176"/>
      <c r="L80" s="177"/>
    </row>
    <row r="81" spans="1:25" ht="15" x14ac:dyDescent="0.3">
      <c r="A81" s="59">
        <f>VLOOKUP(2,Q86:U90,2,FALSE)</f>
        <v>29221</v>
      </c>
      <c r="B81" s="59">
        <f ca="1">C81</f>
        <v>29221</v>
      </c>
      <c r="C81" s="59">
        <f ca="1">IF(P82="","",IF(P82="1/1/1980","",IF(P82="=1/1/1980","",IF(Ques2=Answer2,Answer2,""))))</f>
        <v>29221</v>
      </c>
      <c r="D81" s="13">
        <f ca="1">IF(A81=B81,1,0)</f>
        <v>1</v>
      </c>
      <c r="E81" s="14">
        <f ca="1">IF(E61=0,0,D81)</f>
        <v>1</v>
      </c>
      <c r="F81" s="15" t="s">
        <v>27</v>
      </c>
      <c r="G81" s="76">
        <f t="shared" ca="1" si="1"/>
        <v>1</v>
      </c>
      <c r="J81" s="176"/>
      <c r="K81" s="176"/>
      <c r="L81" s="177"/>
    </row>
    <row r="82" spans="1:25" x14ac:dyDescent="0.25">
      <c r="A82" s="7"/>
      <c r="B82" s="56"/>
      <c r="C82" s="56"/>
      <c r="D82" s="56"/>
      <c r="E82" s="56"/>
      <c r="F82" s="56"/>
      <c r="G82" s="30">
        <f ca="1">IF(OR(Ques2="",$E$61=0),0,1)</f>
        <v>1</v>
      </c>
      <c r="J82" s="176"/>
      <c r="K82" s="176"/>
      <c r="L82" s="177"/>
      <c r="N82" s="130" t="str">
        <f ca="1">IF(Score2=0,"Incorrect:","Correct Answer:")</f>
        <v>Correct Answer:</v>
      </c>
      <c r="O82" s="131"/>
      <c r="P82" s="134" t="str">
        <f ca="1">IF(ISERROR(IF(Ques2="","",_xlfn.FORMULATEXT(Ques2))),"",IF(Ques2="","",_xlfn.FORMULATEXT(Ques2)))</f>
        <v>=VLOOKUP(2,Q87:U90,2,FALSE)</v>
      </c>
      <c r="Q82" s="135"/>
      <c r="R82" s="135"/>
      <c r="S82" s="135"/>
      <c r="T82" s="135"/>
      <c r="U82" s="135"/>
      <c r="V82" s="135"/>
      <c r="W82" s="135"/>
      <c r="X82" s="135"/>
      <c r="Y82" s="136"/>
    </row>
    <row r="83" spans="1:25" x14ac:dyDescent="0.25">
      <c r="A83" s="7"/>
      <c r="B83" s="56"/>
      <c r="C83" s="56"/>
      <c r="D83" s="56"/>
      <c r="E83" s="56"/>
      <c r="F83" s="56"/>
      <c r="G83" s="30">
        <f ca="1">IF(OR(Ques2="",$E$61=0),0,1)</f>
        <v>1</v>
      </c>
      <c r="J83" s="176"/>
      <c r="K83" s="176"/>
      <c r="L83" s="177"/>
      <c r="N83" s="132"/>
      <c r="O83" s="133"/>
      <c r="P83" s="137"/>
      <c r="Q83" s="138"/>
      <c r="R83" s="138"/>
      <c r="S83" s="138"/>
      <c r="T83" s="138"/>
      <c r="U83" s="138"/>
      <c r="V83" s="138"/>
      <c r="W83" s="138"/>
      <c r="X83" s="138"/>
      <c r="Y83" s="139"/>
    </row>
    <row r="84" spans="1:25" ht="15" x14ac:dyDescent="0.3">
      <c r="G84" s="76">
        <f t="shared" ref="G84:G95" ca="1" si="2">$E$61</f>
        <v>1</v>
      </c>
      <c r="J84" s="176"/>
      <c r="K84" s="176"/>
      <c r="L84" s="177"/>
      <c r="N84" s="140" t="s">
        <v>25</v>
      </c>
      <c r="O84" s="141"/>
      <c r="P84" s="4"/>
      <c r="Q84" s="5" t="str">
        <f>SUBSTITUTE(ADDRESS(1,COLUMN(),4),"1","")</f>
        <v>Q</v>
      </c>
      <c r="R84" s="5" t="str">
        <f t="shared" ref="R84:Y84" si="3">SUBSTITUTE(ADDRESS(1,COLUMN(),4),"1","")</f>
        <v>R</v>
      </c>
      <c r="S84" s="5" t="str">
        <f t="shared" si="3"/>
        <v>S</v>
      </c>
      <c r="T84" s="5" t="str">
        <f t="shared" si="3"/>
        <v>T</v>
      </c>
      <c r="U84" s="5" t="str">
        <f t="shared" si="3"/>
        <v>U</v>
      </c>
      <c r="V84" s="5" t="str">
        <f t="shared" si="3"/>
        <v>V</v>
      </c>
      <c r="W84" s="5" t="str">
        <f t="shared" si="3"/>
        <v>W</v>
      </c>
      <c r="X84" s="5" t="str">
        <f t="shared" si="3"/>
        <v>X</v>
      </c>
      <c r="Y84" s="5" t="str">
        <f t="shared" si="3"/>
        <v>Y</v>
      </c>
    </row>
    <row r="85" spans="1:25" ht="15" x14ac:dyDescent="0.3">
      <c r="G85" s="76">
        <f t="shared" ca="1" si="2"/>
        <v>1</v>
      </c>
      <c r="J85" s="176"/>
      <c r="K85" s="176"/>
      <c r="L85" s="177"/>
      <c r="N85" s="142"/>
      <c r="O85" s="143"/>
      <c r="P85" s="5">
        <f>ROW()</f>
        <v>85</v>
      </c>
      <c r="Q85" s="6"/>
      <c r="R85" s="6"/>
      <c r="S85" s="6"/>
      <c r="T85" s="6"/>
      <c r="U85" s="6"/>
      <c r="V85" s="6"/>
      <c r="W85" s="6"/>
      <c r="X85" s="6"/>
      <c r="Y85" s="6"/>
    </row>
    <row r="86" spans="1:25" ht="15" x14ac:dyDescent="0.3">
      <c r="G86" s="76">
        <f t="shared" ca="1" si="2"/>
        <v>1</v>
      </c>
      <c r="J86" s="176"/>
      <c r="K86" s="176"/>
      <c r="L86" s="177"/>
      <c r="N86" s="142"/>
      <c r="O86" s="143"/>
      <c r="P86" s="5">
        <f>ROW()</f>
        <v>86</v>
      </c>
      <c r="Q86" s="6" t="s">
        <v>81</v>
      </c>
      <c r="R86" s="6" t="s">
        <v>82</v>
      </c>
      <c r="S86" s="6" t="s">
        <v>83</v>
      </c>
      <c r="T86" s="6" t="s">
        <v>88</v>
      </c>
      <c r="U86" s="6" t="s">
        <v>89</v>
      </c>
      <c r="V86" s="6"/>
      <c r="W86" s="6" t="s">
        <v>185</v>
      </c>
      <c r="X86" s="6"/>
      <c r="Y86" s="6"/>
    </row>
    <row r="87" spans="1:25" ht="15" x14ac:dyDescent="0.3">
      <c r="G87" s="76">
        <f t="shared" ca="1" si="2"/>
        <v>1</v>
      </c>
      <c r="J87" s="176"/>
      <c r="K87" s="176"/>
      <c r="L87" s="177"/>
      <c r="N87" s="142"/>
      <c r="O87" s="143"/>
      <c r="P87" s="5">
        <f>ROW()</f>
        <v>87</v>
      </c>
      <c r="Q87" s="6">
        <v>1</v>
      </c>
      <c r="R87" s="59">
        <v>22251</v>
      </c>
      <c r="S87" s="59">
        <v>36529</v>
      </c>
      <c r="T87" t="s">
        <v>84</v>
      </c>
      <c r="U87" s="60">
        <v>65000</v>
      </c>
      <c r="V87" s="6"/>
      <c r="W87" s="66">
        <f>VLOOKUP(2,Q87:U90,2,FALSE)</f>
        <v>29221</v>
      </c>
      <c r="X87" s="6"/>
      <c r="Y87" s="6"/>
    </row>
    <row r="88" spans="1:25" ht="15" x14ac:dyDescent="0.3">
      <c r="G88" s="76">
        <f t="shared" ca="1" si="2"/>
        <v>1</v>
      </c>
      <c r="J88" s="176"/>
      <c r="K88" s="176"/>
      <c r="L88" s="177"/>
      <c r="N88" s="142"/>
      <c r="O88" s="143"/>
      <c r="P88" s="5">
        <f>ROW()</f>
        <v>88</v>
      </c>
      <c r="Q88" s="6">
        <v>2</v>
      </c>
      <c r="R88" s="59">
        <v>29221</v>
      </c>
      <c r="S88" s="59">
        <v>38719</v>
      </c>
      <c r="T88" s="6" t="s">
        <v>85</v>
      </c>
      <c r="U88" s="60">
        <v>75000</v>
      </c>
      <c r="V88" s="6"/>
      <c r="W88" s="6"/>
      <c r="X88" s="6"/>
      <c r="Y88" s="6"/>
    </row>
    <row r="89" spans="1:25" ht="15" x14ac:dyDescent="0.3">
      <c r="G89" s="76">
        <f t="shared" ca="1" si="2"/>
        <v>1</v>
      </c>
      <c r="J89" s="176"/>
      <c r="K89" s="176"/>
      <c r="L89" s="177"/>
      <c r="N89" s="142"/>
      <c r="O89" s="143"/>
      <c r="P89" s="5">
        <f>ROW()</f>
        <v>89</v>
      </c>
      <c r="Q89" s="6">
        <v>3</v>
      </c>
      <c r="R89" s="59">
        <v>27514</v>
      </c>
      <c r="S89" s="59">
        <v>36894</v>
      </c>
      <c r="T89" s="6" t="s">
        <v>86</v>
      </c>
      <c r="U89" s="60">
        <v>125000</v>
      </c>
      <c r="V89" s="6"/>
      <c r="W89" s="6"/>
      <c r="X89" s="6"/>
      <c r="Y89" s="6"/>
    </row>
    <row r="90" spans="1:25" ht="15" x14ac:dyDescent="0.3">
      <c r="G90" s="76">
        <f t="shared" ca="1" si="2"/>
        <v>1</v>
      </c>
      <c r="J90" s="176"/>
      <c r="K90" s="176"/>
      <c r="L90" s="177"/>
      <c r="N90" s="142"/>
      <c r="O90" s="143"/>
      <c r="P90" s="5">
        <f>ROW()</f>
        <v>90</v>
      </c>
      <c r="Q90" s="6">
        <v>4</v>
      </c>
      <c r="R90" s="59">
        <v>31180</v>
      </c>
      <c r="S90" s="59">
        <v>40544</v>
      </c>
      <c r="T90" s="6" t="s">
        <v>87</v>
      </c>
      <c r="U90" s="60">
        <v>52000</v>
      </c>
      <c r="V90" s="6"/>
      <c r="W90" s="6"/>
      <c r="X90" s="6"/>
      <c r="Y90" s="6"/>
    </row>
    <row r="91" spans="1:25" ht="15" x14ac:dyDescent="0.3">
      <c r="G91" s="76">
        <f t="shared" ca="1" si="2"/>
        <v>1</v>
      </c>
      <c r="J91" s="176"/>
      <c r="K91" s="176"/>
      <c r="L91" s="177"/>
      <c r="N91" s="142"/>
      <c r="O91" s="143"/>
      <c r="P91" s="5">
        <f>ROW()</f>
        <v>91</v>
      </c>
      <c r="Q91" s="6"/>
      <c r="R91" s="6"/>
      <c r="S91" s="6"/>
      <c r="T91" s="6"/>
      <c r="U91" s="6"/>
      <c r="V91" s="6"/>
      <c r="W91" s="6"/>
      <c r="X91" s="6"/>
      <c r="Y91" s="6"/>
    </row>
    <row r="92" spans="1:25" ht="15" x14ac:dyDescent="0.3">
      <c r="G92" s="76">
        <f t="shared" ca="1" si="2"/>
        <v>1</v>
      </c>
      <c r="J92" s="176"/>
      <c r="K92" s="176"/>
      <c r="L92" s="177"/>
      <c r="N92" s="142"/>
      <c r="O92" s="143"/>
      <c r="P92" s="5">
        <f>ROW()</f>
        <v>92</v>
      </c>
      <c r="Q92" s="6"/>
      <c r="R92" s="6"/>
      <c r="S92" s="6"/>
      <c r="T92" s="6"/>
      <c r="U92" s="6"/>
      <c r="V92" s="6"/>
      <c r="W92" s="6"/>
      <c r="X92" s="6"/>
      <c r="Y92" s="6"/>
    </row>
    <row r="93" spans="1:25" ht="15" x14ac:dyDescent="0.3">
      <c r="G93" s="76">
        <f t="shared" ca="1" si="2"/>
        <v>1</v>
      </c>
      <c r="J93" s="176"/>
      <c r="K93" s="176"/>
      <c r="L93" s="177"/>
      <c r="N93" s="142"/>
      <c r="O93" s="143"/>
      <c r="P93" s="5">
        <f>ROW()</f>
        <v>93</v>
      </c>
      <c r="Q93" s="6"/>
      <c r="R93" s="6"/>
      <c r="S93" s="6"/>
      <c r="T93" s="6"/>
      <c r="U93" s="6"/>
      <c r="V93" s="6"/>
      <c r="W93" s="6"/>
      <c r="X93" s="6"/>
      <c r="Y93" s="6"/>
    </row>
    <row r="94" spans="1:25" ht="15" x14ac:dyDescent="0.3">
      <c r="G94" s="76">
        <f t="shared" ca="1" si="2"/>
        <v>1</v>
      </c>
      <c r="J94" s="176"/>
      <c r="K94" s="176"/>
      <c r="L94" s="177"/>
      <c r="N94" s="144"/>
      <c r="O94" s="145"/>
      <c r="P94" s="5">
        <f>ROW()</f>
        <v>94</v>
      </c>
      <c r="Q94" s="6"/>
      <c r="R94" s="6"/>
      <c r="S94" s="6"/>
      <c r="T94" s="6"/>
      <c r="U94" s="6"/>
      <c r="V94" s="6"/>
      <c r="W94" s="6"/>
      <c r="X94" s="6"/>
      <c r="Y94" s="6"/>
    </row>
    <row r="95" spans="1:25" x14ac:dyDescent="0.25">
      <c r="G95" s="76">
        <f t="shared" ca="1" si="2"/>
        <v>1</v>
      </c>
      <c r="J95" s="176"/>
      <c r="K95" s="176"/>
      <c r="L95" s="177"/>
    </row>
    <row r="96" spans="1:25" x14ac:dyDescent="0.25">
      <c r="G96" s="77">
        <f ca="1">$E$81</f>
        <v>1</v>
      </c>
      <c r="J96" s="176"/>
      <c r="K96" s="176"/>
      <c r="L96" s="177"/>
    </row>
    <row r="97" spans="7:12" x14ac:dyDescent="0.25">
      <c r="G97" s="77">
        <f t="shared" ref="G97:G115" ca="1" si="4">$E$81</f>
        <v>1</v>
      </c>
      <c r="J97" s="176"/>
      <c r="K97" s="176"/>
      <c r="L97" s="177"/>
    </row>
    <row r="98" spans="7:12" x14ac:dyDescent="0.25">
      <c r="G98" s="77">
        <f t="shared" ca="1" si="4"/>
        <v>1</v>
      </c>
      <c r="J98" s="176"/>
      <c r="K98" s="176"/>
      <c r="L98" s="177"/>
    </row>
    <row r="99" spans="7:12" x14ac:dyDescent="0.25">
      <c r="G99" s="77">
        <f t="shared" ca="1" si="4"/>
        <v>1</v>
      </c>
      <c r="J99" s="176"/>
      <c r="K99" s="176"/>
      <c r="L99" s="177"/>
    </row>
    <row r="100" spans="7:12" x14ac:dyDescent="0.25">
      <c r="G100" s="77">
        <f t="shared" ca="1" si="4"/>
        <v>1</v>
      </c>
      <c r="J100" s="176"/>
      <c r="K100" s="176"/>
      <c r="L100" s="177"/>
    </row>
    <row r="101" spans="7:12" x14ac:dyDescent="0.25">
      <c r="G101" s="77">
        <f t="shared" ca="1" si="4"/>
        <v>1</v>
      </c>
      <c r="J101" s="176"/>
      <c r="K101" s="176"/>
      <c r="L101" s="177"/>
    </row>
    <row r="102" spans="7:12" x14ac:dyDescent="0.25">
      <c r="G102" s="77">
        <f t="shared" ca="1" si="4"/>
        <v>1</v>
      </c>
      <c r="J102" s="176"/>
      <c r="K102" s="176"/>
      <c r="L102" s="177"/>
    </row>
    <row r="103" spans="7:12" x14ac:dyDescent="0.25">
      <c r="G103" s="77">
        <f t="shared" ca="1" si="4"/>
        <v>1</v>
      </c>
      <c r="J103" s="176"/>
      <c r="K103" s="176"/>
      <c r="L103" s="177"/>
    </row>
    <row r="104" spans="7:12" x14ac:dyDescent="0.25">
      <c r="G104" s="77">
        <f t="shared" ca="1" si="4"/>
        <v>1</v>
      </c>
      <c r="J104" s="176"/>
      <c r="K104" s="176"/>
      <c r="L104" s="177"/>
    </row>
    <row r="105" spans="7:12" x14ac:dyDescent="0.25">
      <c r="G105" s="77">
        <f t="shared" ca="1" si="4"/>
        <v>1</v>
      </c>
      <c r="J105" s="176"/>
      <c r="K105" s="176"/>
      <c r="L105" s="177"/>
    </row>
    <row r="106" spans="7:12" x14ac:dyDescent="0.25">
      <c r="G106" s="77">
        <f t="shared" ca="1" si="4"/>
        <v>1</v>
      </c>
      <c r="J106" s="176"/>
      <c r="K106" s="176"/>
      <c r="L106" s="177"/>
    </row>
    <row r="107" spans="7:12" x14ac:dyDescent="0.25">
      <c r="G107" s="77">
        <f t="shared" ca="1" si="4"/>
        <v>1</v>
      </c>
      <c r="J107" s="176"/>
      <c r="K107" s="176"/>
      <c r="L107" s="177"/>
    </row>
    <row r="108" spans="7:12" x14ac:dyDescent="0.25">
      <c r="G108" s="77">
        <f t="shared" ca="1" si="4"/>
        <v>1</v>
      </c>
      <c r="J108" s="176"/>
      <c r="K108" s="176"/>
      <c r="L108" s="177"/>
    </row>
    <row r="109" spans="7:12" x14ac:dyDescent="0.25">
      <c r="G109" s="77">
        <f t="shared" ca="1" si="4"/>
        <v>1</v>
      </c>
      <c r="J109" s="176"/>
      <c r="K109" s="176"/>
      <c r="L109" s="177"/>
    </row>
    <row r="110" spans="7:12" x14ac:dyDescent="0.25">
      <c r="G110" s="77">
        <f ca="1">$E$81</f>
        <v>1</v>
      </c>
      <c r="J110" s="176"/>
      <c r="K110" s="176"/>
      <c r="L110" s="177"/>
    </row>
    <row r="111" spans="7:12" x14ac:dyDescent="0.25">
      <c r="G111" s="77">
        <f t="shared" ca="1" si="4"/>
        <v>1</v>
      </c>
      <c r="J111" s="176"/>
      <c r="K111" s="176"/>
      <c r="L111" s="177"/>
    </row>
    <row r="112" spans="7:12" x14ac:dyDescent="0.25">
      <c r="G112" s="77">
        <f t="shared" ca="1" si="4"/>
        <v>1</v>
      </c>
      <c r="J112" s="176"/>
      <c r="K112" s="176"/>
      <c r="L112" s="177"/>
    </row>
    <row r="113" spans="1:25" x14ac:dyDescent="0.25">
      <c r="G113" s="77">
        <f t="shared" ca="1" si="4"/>
        <v>1</v>
      </c>
      <c r="J113" s="176"/>
      <c r="K113" s="176"/>
      <c r="L113" s="177"/>
    </row>
    <row r="114" spans="1:25" x14ac:dyDescent="0.25">
      <c r="A114" s="9" t="s">
        <v>17</v>
      </c>
      <c r="B114" s="10" t="s">
        <v>18</v>
      </c>
      <c r="C114" s="28" t="s">
        <v>23</v>
      </c>
      <c r="D114" s="56"/>
      <c r="E114" s="56"/>
      <c r="F114" s="56"/>
      <c r="G114" s="77">
        <f t="shared" ca="1" si="4"/>
        <v>1</v>
      </c>
      <c r="J114" s="176"/>
      <c r="K114" s="176"/>
      <c r="L114" s="177"/>
    </row>
    <row r="115" spans="1:25" ht="15" x14ac:dyDescent="0.3">
      <c r="A115" s="59">
        <f>VLOOKUP($V126,$Q$120:$U$124,W$124,FALSE)</f>
        <v>27514</v>
      </c>
      <c r="B115" s="59">
        <f ca="1">C115</f>
        <v>27514</v>
      </c>
      <c r="C115" s="59">
        <f ca="1">IF(P116="","",IF(P116="4/30/1975","",IF(P116="=4/30/1975","",IF(Ques3=Answer3,Answer3,""))))</f>
        <v>27514</v>
      </c>
      <c r="D115" s="13">
        <f ca="1">IF(A115=B115,1,0)</f>
        <v>1</v>
      </c>
      <c r="E115" s="14">
        <f ca="1">IF(E81=0,0,D115)</f>
        <v>1</v>
      </c>
      <c r="F115" s="15" t="s">
        <v>28</v>
      </c>
      <c r="G115" s="77">
        <f t="shared" ca="1" si="4"/>
        <v>1</v>
      </c>
      <c r="J115" s="176"/>
      <c r="K115" s="176"/>
      <c r="L115" s="177"/>
    </row>
    <row r="116" spans="1:25" x14ac:dyDescent="0.25">
      <c r="A116" s="7"/>
      <c r="B116" s="56"/>
      <c r="C116" s="56"/>
      <c r="D116" s="56"/>
      <c r="E116" s="56"/>
      <c r="F116" s="56"/>
      <c r="G116" s="30">
        <f ca="1">IF(OR(Ques3="",$E$81=0),0,1)</f>
        <v>1</v>
      </c>
      <c r="J116" s="176"/>
      <c r="K116" s="176"/>
      <c r="L116" s="177"/>
      <c r="N116" s="130" t="str">
        <f ca="1">IF(Score3=0,"Incorrect:","Correct Answer:")</f>
        <v>Correct Answer:</v>
      </c>
      <c r="O116" s="131"/>
      <c r="P116" s="134" t="str">
        <f ca="1">IF(ISERROR(IF(Ques3="","",_xlfn.FORMULATEXT(Ques3))),"",IF(Ques3="","",_xlfn.FORMULATEXT(Ques3)))</f>
        <v>=VLOOKUP($V126,$Q$120:$U$124,W$124,FALSE)</v>
      </c>
      <c r="Q116" s="135"/>
      <c r="R116" s="135"/>
      <c r="S116" s="135"/>
      <c r="T116" s="135"/>
      <c r="U116" s="135"/>
      <c r="V116" s="135"/>
      <c r="W116" s="135"/>
      <c r="X116" s="135"/>
      <c r="Y116" s="136"/>
    </row>
    <row r="117" spans="1:25" x14ac:dyDescent="0.25">
      <c r="A117" s="7"/>
      <c r="B117" s="56"/>
      <c r="C117" s="56"/>
      <c r="D117" s="56"/>
      <c r="E117" s="56"/>
      <c r="F117" s="56"/>
      <c r="G117" s="30">
        <f ca="1">IF(OR(Ques3="",$E$81=0),0,1)</f>
        <v>1</v>
      </c>
      <c r="J117" s="176"/>
      <c r="K117" s="176"/>
      <c r="L117" s="177"/>
      <c r="N117" s="132"/>
      <c r="O117" s="133"/>
      <c r="P117" s="137"/>
      <c r="Q117" s="138"/>
      <c r="R117" s="138"/>
      <c r="S117" s="138"/>
      <c r="T117" s="138"/>
      <c r="U117" s="138"/>
      <c r="V117" s="138"/>
      <c r="W117" s="138"/>
      <c r="X117" s="138"/>
      <c r="Y117" s="139"/>
    </row>
    <row r="118" spans="1:25" ht="15" x14ac:dyDescent="0.3">
      <c r="G118" s="77">
        <f t="shared" ref="G118:G129" ca="1" si="5">$E$81</f>
        <v>1</v>
      </c>
      <c r="J118" s="176"/>
      <c r="K118" s="176"/>
      <c r="L118" s="177"/>
      <c r="N118" s="140" t="s">
        <v>25</v>
      </c>
      <c r="O118" s="141"/>
      <c r="P118" s="4"/>
      <c r="Q118" s="5" t="str">
        <f>SUBSTITUTE(ADDRESS(1,COLUMN(),4),"1","")</f>
        <v>Q</v>
      </c>
      <c r="R118" s="5" t="str">
        <f t="shared" ref="R118:Y118" si="6">SUBSTITUTE(ADDRESS(1,COLUMN(),4),"1","")</f>
        <v>R</v>
      </c>
      <c r="S118" s="5" t="str">
        <f t="shared" si="6"/>
        <v>S</v>
      </c>
      <c r="T118" s="5" t="str">
        <f t="shared" si="6"/>
        <v>T</v>
      </c>
      <c r="U118" s="5" t="str">
        <f t="shared" si="6"/>
        <v>U</v>
      </c>
      <c r="V118" s="5" t="str">
        <f t="shared" si="6"/>
        <v>V</v>
      </c>
      <c r="W118" s="5" t="str">
        <f t="shared" si="6"/>
        <v>W</v>
      </c>
      <c r="X118" s="5" t="str">
        <f t="shared" si="6"/>
        <v>X</v>
      </c>
      <c r="Y118" s="5" t="str">
        <f t="shared" si="6"/>
        <v>Y</v>
      </c>
    </row>
    <row r="119" spans="1:25" ht="15" x14ac:dyDescent="0.3">
      <c r="G119" s="77">
        <f t="shared" ca="1" si="5"/>
        <v>1</v>
      </c>
      <c r="J119" s="176"/>
      <c r="K119" s="176"/>
      <c r="L119" s="177"/>
      <c r="N119" s="142"/>
      <c r="O119" s="143"/>
      <c r="P119" s="5">
        <f>ROW()</f>
        <v>119</v>
      </c>
      <c r="Q119" s="6"/>
      <c r="R119" s="6"/>
      <c r="S119" s="6"/>
      <c r="T119" s="6"/>
      <c r="U119" s="6"/>
      <c r="V119" s="6"/>
      <c r="W119" s="6"/>
      <c r="X119" s="6"/>
      <c r="Y119" s="6"/>
    </row>
    <row r="120" spans="1:25" ht="15" x14ac:dyDescent="0.3">
      <c r="G120" s="77">
        <f t="shared" ca="1" si="5"/>
        <v>1</v>
      </c>
      <c r="J120" s="176"/>
      <c r="K120" s="176"/>
      <c r="L120" s="177"/>
      <c r="N120" s="142"/>
      <c r="O120" s="143"/>
      <c r="P120" s="5">
        <f>ROW()</f>
        <v>120</v>
      </c>
      <c r="Q120" s="50" t="s">
        <v>81</v>
      </c>
      <c r="R120" s="50" t="s">
        <v>82</v>
      </c>
      <c r="S120" s="50" t="s">
        <v>83</v>
      </c>
      <c r="T120" s="50" t="s">
        <v>88</v>
      </c>
      <c r="U120" s="50" t="s">
        <v>89</v>
      </c>
      <c r="V120" s="6"/>
      <c r="W120" s="6"/>
      <c r="X120" s="6"/>
      <c r="Y120" s="6"/>
    </row>
    <row r="121" spans="1:25" ht="15" x14ac:dyDescent="0.3">
      <c r="G121" s="77">
        <f t="shared" ca="1" si="5"/>
        <v>1</v>
      </c>
      <c r="J121" s="176"/>
      <c r="K121" s="176"/>
      <c r="L121" s="177"/>
      <c r="N121" s="142"/>
      <c r="O121" s="143"/>
      <c r="P121" s="5">
        <f>ROW()</f>
        <v>121</v>
      </c>
      <c r="Q121" s="6">
        <v>1</v>
      </c>
      <c r="R121" s="59">
        <v>22251</v>
      </c>
      <c r="S121" s="59">
        <v>36529</v>
      </c>
      <c r="T121" t="s">
        <v>84</v>
      </c>
      <c r="U121" s="60">
        <v>65000</v>
      </c>
      <c r="V121" s="6"/>
      <c r="W121" s="6"/>
      <c r="X121" s="6"/>
      <c r="Y121" s="6"/>
    </row>
    <row r="122" spans="1:25" ht="15" x14ac:dyDescent="0.3">
      <c r="G122" s="77">
        <f t="shared" ca="1" si="5"/>
        <v>1</v>
      </c>
      <c r="J122" s="176"/>
      <c r="K122" s="176"/>
      <c r="L122" s="177"/>
      <c r="N122" s="142"/>
      <c r="O122" s="143"/>
      <c r="P122" s="5">
        <f>ROW()</f>
        <v>122</v>
      </c>
      <c r="Q122" s="6">
        <v>2</v>
      </c>
      <c r="R122" s="59">
        <v>29221</v>
      </c>
      <c r="S122" s="59">
        <v>38719</v>
      </c>
      <c r="T122" s="6" t="s">
        <v>85</v>
      </c>
      <c r="U122" s="60">
        <v>75000</v>
      </c>
      <c r="V122" s="6"/>
      <c r="W122" s="6"/>
      <c r="Y122" s="6"/>
    </row>
    <row r="123" spans="1:25" ht="15" x14ac:dyDescent="0.3">
      <c r="G123" s="77">
        <f t="shared" ca="1" si="5"/>
        <v>1</v>
      </c>
      <c r="J123" s="176"/>
      <c r="K123" s="176"/>
      <c r="L123" s="177"/>
      <c r="N123" s="142"/>
      <c r="O123" s="143"/>
      <c r="P123" s="5">
        <f>ROW()</f>
        <v>123</v>
      </c>
      <c r="Q123" s="6">
        <v>3</v>
      </c>
      <c r="R123" s="59">
        <v>27514</v>
      </c>
      <c r="S123" s="59">
        <v>36894</v>
      </c>
      <c r="T123" s="6" t="s">
        <v>86</v>
      </c>
      <c r="U123" s="60">
        <v>125000</v>
      </c>
      <c r="V123" s="6"/>
      <c r="W123" s="6" t="s">
        <v>131</v>
      </c>
      <c r="X123" s="6"/>
      <c r="Y123" s="6"/>
    </row>
    <row r="124" spans="1:25" ht="15" x14ac:dyDescent="0.3">
      <c r="G124" s="77">
        <f t="shared" ca="1" si="5"/>
        <v>1</v>
      </c>
      <c r="J124" s="176"/>
      <c r="K124" s="176"/>
      <c r="L124" s="177"/>
      <c r="N124" s="142"/>
      <c r="O124" s="143"/>
      <c r="P124" s="5">
        <f>ROW()</f>
        <v>124</v>
      </c>
      <c r="Q124" s="6">
        <v>4</v>
      </c>
      <c r="R124" s="59">
        <v>31180</v>
      </c>
      <c r="S124" s="59">
        <v>40544</v>
      </c>
      <c r="T124" s="6" t="s">
        <v>87</v>
      </c>
      <c r="U124" s="60">
        <v>52000</v>
      </c>
      <c r="V124" s="6"/>
      <c r="W124" s="6">
        <v>2</v>
      </c>
      <c r="X124" s="6">
        <v>3</v>
      </c>
      <c r="Y124" s="6"/>
    </row>
    <row r="125" spans="1:25" ht="15" x14ac:dyDescent="0.3">
      <c r="G125" s="77">
        <f t="shared" ca="1" si="5"/>
        <v>1</v>
      </c>
      <c r="J125" s="176"/>
      <c r="K125" s="176"/>
      <c r="L125" s="177"/>
      <c r="N125" s="142"/>
      <c r="O125" s="143"/>
      <c r="P125" s="5">
        <f>ROW()</f>
        <v>125</v>
      </c>
      <c r="Q125" s="6"/>
      <c r="R125" s="6"/>
      <c r="S125" s="6"/>
      <c r="T125" s="6"/>
      <c r="U125" s="6"/>
      <c r="V125" s="50" t="s">
        <v>91</v>
      </c>
      <c r="W125" s="50" t="s">
        <v>82</v>
      </c>
      <c r="X125" s="50" t="s">
        <v>88</v>
      </c>
      <c r="Y125" s="6"/>
    </row>
    <row r="126" spans="1:25" ht="15" x14ac:dyDescent="0.3">
      <c r="G126" s="77">
        <f t="shared" ca="1" si="5"/>
        <v>1</v>
      </c>
      <c r="J126" s="176"/>
      <c r="K126" s="176"/>
      <c r="L126" s="177"/>
      <c r="N126" s="142"/>
      <c r="O126" s="143"/>
      <c r="P126" s="5">
        <f>ROW()</f>
        <v>126</v>
      </c>
      <c r="Q126" s="6"/>
      <c r="R126" s="6"/>
      <c r="S126" s="6"/>
      <c r="T126" s="6"/>
      <c r="U126" s="6"/>
      <c r="V126">
        <v>3</v>
      </c>
      <c r="W126" s="67">
        <f>VLOOKUP($V126,$Q$120:$U$124,W$124,FALSE)</f>
        <v>27514</v>
      </c>
      <c r="X126" s="6" t="str">
        <f ca="1">IF(Score3=1,"Milwauke","")</f>
        <v>Milwauke</v>
      </c>
      <c r="Y126" s="6"/>
    </row>
    <row r="127" spans="1:25" ht="15" x14ac:dyDescent="0.3">
      <c r="G127" s="77">
        <f t="shared" ca="1" si="5"/>
        <v>1</v>
      </c>
      <c r="J127" s="176"/>
      <c r="K127" s="176"/>
      <c r="L127" s="177"/>
      <c r="N127" s="142"/>
      <c r="O127" s="143"/>
      <c r="P127" s="5">
        <f>ROW()</f>
        <v>127</v>
      </c>
      <c r="Q127" s="6"/>
      <c r="R127" s="6"/>
      <c r="S127" s="6"/>
      <c r="T127" s="6"/>
      <c r="U127" s="6"/>
      <c r="V127" s="6">
        <v>2</v>
      </c>
      <c r="W127" s="68" t="str">
        <f ca="1">IF(Score3=1,"1/1/1980","")</f>
        <v>1/1/1980</v>
      </c>
      <c r="X127" s="6" t="str">
        <f ca="1">IF(Score3=1,"Chicago","")</f>
        <v>Chicago</v>
      </c>
      <c r="Y127" s="6"/>
    </row>
    <row r="128" spans="1:25" ht="15" x14ac:dyDescent="0.3">
      <c r="G128" s="77">
        <f t="shared" ca="1" si="5"/>
        <v>1</v>
      </c>
      <c r="J128" s="176"/>
      <c r="K128" s="176"/>
      <c r="L128" s="177"/>
      <c r="N128" s="144"/>
      <c r="O128" s="145"/>
      <c r="P128" s="5">
        <f>ROW()</f>
        <v>128</v>
      </c>
      <c r="Q128" s="6"/>
      <c r="R128" s="6"/>
      <c r="S128" s="6"/>
      <c r="T128" s="6"/>
      <c r="U128" s="6"/>
      <c r="V128" s="6">
        <v>4</v>
      </c>
      <c r="W128" s="68" t="str">
        <f ca="1">IF(Score3=1,"5/13/2985","")</f>
        <v>5/13/2985</v>
      </c>
      <c r="X128" s="6" t="str">
        <f ca="1">IF(Score3=1,"NewYork","")</f>
        <v>NewYork</v>
      </c>
      <c r="Y128" s="6"/>
    </row>
    <row r="129" spans="1:25" x14ac:dyDescent="0.25">
      <c r="G129" s="77">
        <f t="shared" ca="1" si="5"/>
        <v>1</v>
      </c>
      <c r="J129" s="176"/>
      <c r="K129" s="176"/>
      <c r="L129" s="177"/>
    </row>
    <row r="130" spans="1:25" x14ac:dyDescent="0.25">
      <c r="G130" s="76">
        <f ca="1">$E$115</f>
        <v>1</v>
      </c>
      <c r="J130" s="176"/>
      <c r="K130" s="176"/>
      <c r="L130" s="177"/>
    </row>
    <row r="131" spans="1:25" x14ac:dyDescent="0.25">
      <c r="G131" s="76">
        <f t="shared" ref="G131:G138" ca="1" si="7">$E$115</f>
        <v>1</v>
      </c>
      <c r="J131" s="176"/>
      <c r="K131" s="176"/>
      <c r="L131" s="177"/>
    </row>
    <row r="132" spans="1:25" x14ac:dyDescent="0.25">
      <c r="G132" s="76">
        <f t="shared" ca="1" si="7"/>
        <v>1</v>
      </c>
      <c r="J132" s="176"/>
      <c r="K132" s="176"/>
      <c r="L132" s="177"/>
    </row>
    <row r="133" spans="1:25" x14ac:dyDescent="0.25">
      <c r="G133" s="76">
        <f t="shared" ca="1" si="7"/>
        <v>1</v>
      </c>
      <c r="J133" s="176"/>
      <c r="K133" s="176"/>
      <c r="L133" s="177"/>
    </row>
    <row r="134" spans="1:25" x14ac:dyDescent="0.25">
      <c r="G134" s="76">
        <f t="shared" ca="1" si="7"/>
        <v>1</v>
      </c>
      <c r="J134" s="176"/>
      <c r="K134" s="176"/>
      <c r="L134" s="177"/>
    </row>
    <row r="135" spans="1:25" x14ac:dyDescent="0.25">
      <c r="G135" s="76">
        <f t="shared" ca="1" si="7"/>
        <v>1</v>
      </c>
      <c r="J135" s="176"/>
      <c r="K135" s="176"/>
      <c r="L135" s="177"/>
    </row>
    <row r="136" spans="1:25" x14ac:dyDescent="0.25">
      <c r="G136" s="76">
        <f t="shared" ca="1" si="7"/>
        <v>1</v>
      </c>
      <c r="J136" s="176"/>
      <c r="K136" s="176"/>
      <c r="L136" s="177"/>
    </row>
    <row r="137" spans="1:25" x14ac:dyDescent="0.25">
      <c r="A137" s="9" t="s">
        <v>17</v>
      </c>
      <c r="B137" s="10" t="s">
        <v>18</v>
      </c>
      <c r="C137" s="28" t="s">
        <v>23</v>
      </c>
      <c r="D137" s="56"/>
      <c r="E137" s="56"/>
      <c r="F137" s="56"/>
      <c r="G137" s="76">
        <f t="shared" ca="1" si="7"/>
        <v>1</v>
      </c>
      <c r="J137" s="176"/>
      <c r="K137" s="176"/>
      <c r="L137" s="177"/>
    </row>
    <row r="138" spans="1:25" x14ac:dyDescent="0.25">
      <c r="A138" s="11">
        <f>VLOOKUP(V145,Q143:R147,2,TRUE)</f>
        <v>4</v>
      </c>
      <c r="B138" s="12">
        <f ca="1">C138</f>
        <v>4</v>
      </c>
      <c r="C138" s="12">
        <f ca="1">IF(P139="","",IF(P139=4,"",IF(P139="=4","",IF(Ques4=Answer4,Answer4,""))))</f>
        <v>4</v>
      </c>
      <c r="D138" s="13">
        <f ca="1">IF(A138=B138,1,0)</f>
        <v>1</v>
      </c>
      <c r="E138" s="14">
        <f ca="1">IF(E115=0,0,D138)</f>
        <v>1</v>
      </c>
      <c r="F138" s="15" t="s">
        <v>29</v>
      </c>
      <c r="G138" s="76">
        <f t="shared" ca="1" si="7"/>
        <v>1</v>
      </c>
      <c r="J138" s="176"/>
      <c r="K138" s="176"/>
      <c r="L138" s="177"/>
    </row>
    <row r="139" spans="1:25" x14ac:dyDescent="0.25">
      <c r="A139" s="7"/>
      <c r="B139" s="56"/>
      <c r="C139" s="56"/>
      <c r="D139" s="56"/>
      <c r="E139" s="56"/>
      <c r="F139" s="56"/>
      <c r="G139" s="30">
        <f ca="1">IF(OR(Ques4="",$E$115=0),0,1)</f>
        <v>1</v>
      </c>
      <c r="J139" s="176"/>
      <c r="K139" s="176"/>
      <c r="L139" s="177"/>
      <c r="N139" s="130" t="str">
        <f ca="1">IF(Score4=0,"Incorrect:","Correct Answer:")</f>
        <v>Correct Answer:</v>
      </c>
      <c r="O139" s="131"/>
      <c r="P139" s="134" t="str">
        <f ca="1">IF(ISERROR(IF(Ques4="","",_xlfn.FORMULATEXT(Ques4))),"",IF(Ques4="","",_xlfn.FORMULATEXT(Ques4)))</f>
        <v>=VLOOKUP($V$145,Q144:R147,2,TRUE)</v>
      </c>
      <c r="Q139" s="135"/>
      <c r="R139" s="135"/>
      <c r="S139" s="135"/>
      <c r="T139" s="135"/>
      <c r="U139" s="135"/>
      <c r="V139" s="135"/>
      <c r="W139" s="135"/>
      <c r="X139" s="135"/>
      <c r="Y139" s="136"/>
    </row>
    <row r="140" spans="1:25" x14ac:dyDescent="0.25">
      <c r="A140" s="7"/>
      <c r="B140" s="56"/>
      <c r="C140" s="56"/>
      <c r="D140" s="56"/>
      <c r="E140" s="56"/>
      <c r="F140" s="56"/>
      <c r="G140" s="30">
        <f ca="1">IF(OR(Ques4="",$E$115=0),0,1)</f>
        <v>1</v>
      </c>
      <c r="J140" s="176"/>
      <c r="K140" s="176"/>
      <c r="L140" s="177"/>
      <c r="N140" s="132"/>
      <c r="O140" s="133"/>
      <c r="P140" s="137"/>
      <c r="Q140" s="138"/>
      <c r="R140" s="138"/>
      <c r="S140" s="138"/>
      <c r="T140" s="138"/>
      <c r="U140" s="138"/>
      <c r="V140" s="138"/>
      <c r="W140" s="138"/>
      <c r="X140" s="138"/>
      <c r="Y140" s="139"/>
    </row>
    <row r="141" spans="1:25" ht="15" x14ac:dyDescent="0.3">
      <c r="G141" s="76">
        <f t="shared" ref="G141:G152" ca="1" si="8">$E$115</f>
        <v>1</v>
      </c>
      <c r="J141" s="176"/>
      <c r="K141" s="176"/>
      <c r="L141" s="177"/>
      <c r="N141" s="140" t="s">
        <v>25</v>
      </c>
      <c r="O141" s="141"/>
      <c r="P141" s="4"/>
      <c r="Q141" s="5" t="str">
        <f>SUBSTITUTE(ADDRESS(1,COLUMN(),4),"1","")</f>
        <v>Q</v>
      </c>
      <c r="R141" s="5" t="str">
        <f t="shared" ref="R141:Y141" si="9">SUBSTITUTE(ADDRESS(1,COLUMN(),4),"1","")</f>
        <v>R</v>
      </c>
      <c r="S141" s="5" t="str">
        <f t="shared" si="9"/>
        <v>S</v>
      </c>
      <c r="T141" s="5" t="str">
        <f t="shared" si="9"/>
        <v>T</v>
      </c>
      <c r="U141" s="5" t="str">
        <f t="shared" si="9"/>
        <v>U</v>
      </c>
      <c r="V141" s="5" t="str">
        <f t="shared" si="9"/>
        <v>V</v>
      </c>
      <c r="W141" s="5" t="str">
        <f t="shared" si="9"/>
        <v>W</v>
      </c>
      <c r="X141" s="5" t="str">
        <f t="shared" si="9"/>
        <v>X</v>
      </c>
      <c r="Y141" s="5" t="str">
        <f t="shared" si="9"/>
        <v>Y</v>
      </c>
    </row>
    <row r="142" spans="1:25" ht="15" x14ac:dyDescent="0.3">
      <c r="G142" s="76">
        <f t="shared" ca="1" si="8"/>
        <v>1</v>
      </c>
      <c r="J142" s="176"/>
      <c r="K142" s="176"/>
      <c r="L142" s="177"/>
      <c r="N142" s="142"/>
      <c r="O142" s="143"/>
      <c r="P142" s="5">
        <f>ROW()</f>
        <v>142</v>
      </c>
      <c r="Q142" s="6"/>
      <c r="R142" s="6"/>
      <c r="S142" s="6"/>
      <c r="T142" s="6"/>
      <c r="U142" s="6"/>
      <c r="V142" s="6"/>
      <c r="W142" s="6"/>
      <c r="X142" s="6"/>
      <c r="Y142" s="6"/>
    </row>
    <row r="143" spans="1:25" ht="15" x14ac:dyDescent="0.3">
      <c r="G143" s="76">
        <f t="shared" ca="1" si="8"/>
        <v>1</v>
      </c>
      <c r="J143" s="176"/>
      <c r="K143" s="176"/>
      <c r="L143" s="177"/>
      <c r="N143" s="142"/>
      <c r="O143" s="143"/>
      <c r="P143" s="5">
        <f>ROW()</f>
        <v>143</v>
      </c>
      <c r="Q143" s="50" t="s">
        <v>92</v>
      </c>
      <c r="R143" s="50" t="s">
        <v>93</v>
      </c>
      <c r="S143" s="6"/>
      <c r="T143" s="6"/>
      <c r="U143" s="6"/>
      <c r="V143" s="6"/>
      <c r="W143" s="6"/>
      <c r="X143" s="6"/>
      <c r="Y143" s="6"/>
    </row>
    <row r="144" spans="1:25" ht="15" x14ac:dyDescent="0.3">
      <c r="G144" s="76">
        <f t="shared" ca="1" si="8"/>
        <v>1</v>
      </c>
      <c r="J144" s="176"/>
      <c r="K144" s="176"/>
      <c r="L144" s="177"/>
      <c r="N144" s="142"/>
      <c r="O144" s="143"/>
      <c r="P144" s="5">
        <f>ROW()</f>
        <v>144</v>
      </c>
      <c r="Q144" s="6">
        <v>80</v>
      </c>
      <c r="R144" s="6">
        <v>1</v>
      </c>
      <c r="S144" s="6"/>
      <c r="T144" s="6"/>
      <c r="U144" s="6"/>
      <c r="V144" s="50" t="s">
        <v>186</v>
      </c>
      <c r="W144" s="6"/>
      <c r="X144" s="6"/>
      <c r="Y144" s="6"/>
    </row>
    <row r="145" spans="7:25" ht="15" x14ac:dyDescent="0.3">
      <c r="G145" s="76">
        <f t="shared" ca="1" si="8"/>
        <v>1</v>
      </c>
      <c r="J145" s="176"/>
      <c r="K145" s="176"/>
      <c r="L145" s="177"/>
      <c r="N145" s="142"/>
      <c r="O145" s="143"/>
      <c r="P145" s="5">
        <f>ROW()</f>
        <v>145</v>
      </c>
      <c r="Q145" s="6">
        <v>90</v>
      </c>
      <c r="R145" s="6">
        <v>4</v>
      </c>
      <c r="S145" s="6"/>
      <c r="T145" s="6"/>
      <c r="U145" s="50"/>
      <c r="V145" s="6">
        <v>92</v>
      </c>
      <c r="X145" s="6"/>
      <c r="Y145" s="6"/>
    </row>
    <row r="146" spans="7:25" ht="15" x14ac:dyDescent="0.3">
      <c r="G146" s="76">
        <f t="shared" ca="1" si="8"/>
        <v>1</v>
      </c>
      <c r="J146" s="176"/>
      <c r="K146" s="176"/>
      <c r="L146" s="177"/>
      <c r="N146" s="142"/>
      <c r="O146" s="143"/>
      <c r="P146" s="5">
        <f>ROW()</f>
        <v>146</v>
      </c>
      <c r="Q146" s="6">
        <v>100</v>
      </c>
      <c r="R146" s="6">
        <v>10</v>
      </c>
      <c r="S146" s="6"/>
      <c r="T146" s="6"/>
      <c r="U146" s="6"/>
      <c r="V146" s="50" t="s">
        <v>94</v>
      </c>
      <c r="W146" s="6"/>
      <c r="X146" s="6"/>
      <c r="Y146" s="6"/>
    </row>
    <row r="147" spans="7:25" ht="15" x14ac:dyDescent="0.3">
      <c r="G147" s="76">
        <f t="shared" ca="1" si="8"/>
        <v>1</v>
      </c>
      <c r="J147" s="176"/>
      <c r="K147" s="176"/>
      <c r="L147" s="177"/>
      <c r="N147" s="142"/>
      <c r="O147" s="143"/>
      <c r="P147" s="5">
        <f>ROW()</f>
        <v>147</v>
      </c>
      <c r="Q147" s="6">
        <v>110</v>
      </c>
      <c r="R147" s="6">
        <v>20</v>
      </c>
      <c r="S147" s="6"/>
      <c r="T147" s="6"/>
      <c r="U147" s="6"/>
      <c r="V147" s="36">
        <f>VLOOKUP($V$145,Q144:R147,2,TRUE)</f>
        <v>4</v>
      </c>
      <c r="W147" s="6"/>
      <c r="X147" s="6"/>
      <c r="Y147" s="6"/>
    </row>
    <row r="148" spans="7:25" ht="15" x14ac:dyDescent="0.3">
      <c r="G148" s="76">
        <f t="shared" ca="1" si="8"/>
        <v>1</v>
      </c>
      <c r="J148" s="176"/>
      <c r="K148" s="176"/>
      <c r="L148" s="177"/>
      <c r="N148" s="142"/>
      <c r="O148" s="143"/>
      <c r="P148" s="5">
        <f>ROW()</f>
        <v>148</v>
      </c>
      <c r="Q148" s="6"/>
      <c r="R148" s="6"/>
      <c r="S148" s="6"/>
      <c r="T148" s="6"/>
      <c r="U148" s="6"/>
      <c r="V148" s="6"/>
      <c r="W148" s="6"/>
      <c r="X148" s="6"/>
      <c r="Y148" s="6"/>
    </row>
    <row r="149" spans="7:25" ht="15" x14ac:dyDescent="0.3">
      <c r="G149" s="76">
        <f t="shared" ca="1" si="8"/>
        <v>1</v>
      </c>
      <c r="J149" s="176"/>
      <c r="K149" s="176"/>
      <c r="L149" s="177"/>
      <c r="N149" s="142"/>
      <c r="O149" s="143"/>
      <c r="P149" s="5">
        <f>ROW()</f>
        <v>149</v>
      </c>
      <c r="Q149" s="6"/>
      <c r="R149" s="6"/>
      <c r="S149" s="6"/>
      <c r="T149" s="6"/>
      <c r="U149" s="6"/>
      <c r="V149" s="6"/>
      <c r="W149" s="6"/>
      <c r="X149" s="6"/>
      <c r="Y149" s="6"/>
    </row>
    <row r="150" spans="7:25" ht="15" x14ac:dyDescent="0.3">
      <c r="G150" s="76">
        <f t="shared" ca="1" si="8"/>
        <v>1</v>
      </c>
      <c r="J150" s="176"/>
      <c r="K150" s="176"/>
      <c r="L150" s="177"/>
      <c r="N150" s="142"/>
      <c r="O150" s="143"/>
      <c r="P150" s="5">
        <f>ROW()</f>
        <v>150</v>
      </c>
      <c r="Q150" s="6"/>
      <c r="R150" s="6"/>
      <c r="S150" s="6"/>
      <c r="T150" s="6"/>
      <c r="U150" s="6"/>
      <c r="V150" s="6"/>
      <c r="W150" s="6"/>
      <c r="X150" s="6"/>
      <c r="Y150" s="6"/>
    </row>
    <row r="151" spans="7:25" ht="15" x14ac:dyDescent="0.3">
      <c r="G151" s="76">
        <f t="shared" ca="1" si="8"/>
        <v>1</v>
      </c>
      <c r="J151" s="176"/>
      <c r="K151" s="176"/>
      <c r="L151" s="177"/>
      <c r="N151" s="144"/>
      <c r="O151" s="145"/>
      <c r="P151" s="5">
        <f>ROW()</f>
        <v>151</v>
      </c>
      <c r="Q151" s="6"/>
      <c r="R151" s="6"/>
      <c r="S151" s="6"/>
      <c r="T151" s="6"/>
      <c r="U151" s="6"/>
      <c r="V151" s="6"/>
      <c r="W151" s="6"/>
      <c r="X151" s="6"/>
      <c r="Y151" s="6"/>
    </row>
    <row r="152" spans="7:25" x14ac:dyDescent="0.25">
      <c r="G152" s="76">
        <f t="shared" ca="1" si="8"/>
        <v>1</v>
      </c>
      <c r="J152" s="176"/>
      <c r="K152" s="176"/>
      <c r="L152" s="177"/>
    </row>
    <row r="153" spans="7:25" x14ac:dyDescent="0.25">
      <c r="G153" s="77">
        <f ca="1">$E$138</f>
        <v>1</v>
      </c>
      <c r="J153" s="176"/>
      <c r="K153" s="176"/>
      <c r="L153" s="177"/>
    </row>
    <row r="154" spans="7:25" x14ac:dyDescent="0.25">
      <c r="G154" s="77">
        <f t="shared" ref="G154:G163" ca="1" si="10">$E$138</f>
        <v>1</v>
      </c>
      <c r="J154" s="176"/>
      <c r="K154" s="176"/>
      <c r="L154" s="177"/>
    </row>
    <row r="155" spans="7:25" x14ac:dyDescent="0.25">
      <c r="G155" s="77">
        <f t="shared" ca="1" si="10"/>
        <v>1</v>
      </c>
      <c r="J155" s="176"/>
      <c r="K155" s="176"/>
      <c r="L155" s="177"/>
    </row>
    <row r="156" spans="7:25" x14ac:dyDescent="0.25">
      <c r="G156" s="77">
        <f t="shared" ca="1" si="10"/>
        <v>1</v>
      </c>
      <c r="J156" s="176"/>
      <c r="K156" s="176"/>
      <c r="L156" s="177"/>
    </row>
    <row r="157" spans="7:25" x14ac:dyDescent="0.25">
      <c r="G157" s="77">
        <f t="shared" ca="1" si="10"/>
        <v>1</v>
      </c>
      <c r="J157" s="176"/>
      <c r="K157" s="176"/>
      <c r="L157" s="177"/>
    </row>
    <row r="158" spans="7:25" x14ac:dyDescent="0.25">
      <c r="G158" s="77">
        <f t="shared" ca="1" si="10"/>
        <v>1</v>
      </c>
      <c r="J158" s="176"/>
      <c r="K158" s="176"/>
      <c r="L158" s="177"/>
    </row>
    <row r="159" spans="7:25" x14ac:dyDescent="0.25">
      <c r="G159" s="77">
        <f t="shared" ca="1" si="10"/>
        <v>1</v>
      </c>
      <c r="J159" s="176"/>
      <c r="K159" s="176"/>
      <c r="L159" s="177"/>
    </row>
    <row r="160" spans="7:25" x14ac:dyDescent="0.25">
      <c r="G160" s="77">
        <f t="shared" ca="1" si="10"/>
        <v>1</v>
      </c>
      <c r="J160" s="176"/>
      <c r="K160" s="176"/>
      <c r="L160" s="177"/>
    </row>
    <row r="161" spans="1:25" x14ac:dyDescent="0.25">
      <c r="G161" s="77">
        <f t="shared" ca="1" si="10"/>
        <v>1</v>
      </c>
      <c r="J161" s="176"/>
      <c r="K161" s="176"/>
      <c r="L161" s="177"/>
    </row>
    <row r="162" spans="1:25" x14ac:dyDescent="0.25">
      <c r="A162" s="9" t="s">
        <v>17</v>
      </c>
      <c r="B162" s="10" t="s">
        <v>18</v>
      </c>
      <c r="C162" s="28" t="s">
        <v>23</v>
      </c>
      <c r="D162" s="56"/>
      <c r="E162" s="56"/>
      <c r="F162" s="56"/>
      <c r="G162" s="77">
        <f t="shared" ca="1" si="10"/>
        <v>1</v>
      </c>
      <c r="J162" s="176"/>
      <c r="K162" s="176"/>
      <c r="L162" s="177"/>
    </row>
    <row r="163" spans="1:25" x14ac:dyDescent="0.25">
      <c r="A163" s="74">
        <f>HLOOKUP(W169,R168:U171,4,FALSE)</f>
        <v>8.0399999999999999E-2</v>
      </c>
      <c r="B163" s="74">
        <f ca="1">C163</f>
        <v>8.0399999999999999E-2</v>
      </c>
      <c r="C163" s="74">
        <f ca="1">IF(P164="","",IF(P164=8.04%,"",IF(P164="=8.04%","",IF(Ques5=Answer5,Answer5,""))))</f>
        <v>8.0399999999999999E-2</v>
      </c>
      <c r="D163" s="13">
        <f ca="1">IF(A163=B163,1,0)</f>
        <v>1</v>
      </c>
      <c r="E163" s="14">
        <f ca="1">IF(E138=0,0,D163)</f>
        <v>1</v>
      </c>
      <c r="F163" s="15" t="s">
        <v>30</v>
      </c>
      <c r="G163" s="77">
        <f t="shared" ca="1" si="10"/>
        <v>1</v>
      </c>
      <c r="J163" s="176"/>
      <c r="K163" s="176"/>
      <c r="L163" s="177"/>
    </row>
    <row r="164" spans="1:25" x14ac:dyDescent="0.25">
      <c r="A164" s="7"/>
      <c r="B164" s="56"/>
      <c r="C164" s="56"/>
      <c r="D164" s="56"/>
      <c r="E164" s="56"/>
      <c r="F164" s="56"/>
      <c r="G164" s="30">
        <f ca="1">IF(OR(Ques5="",$E$138=0),0,1)</f>
        <v>1</v>
      </c>
      <c r="J164" s="176"/>
      <c r="K164" s="176"/>
      <c r="L164" s="177"/>
      <c r="N164" s="130" t="str">
        <f ca="1">IF(Score5=0,"Incorrect:","Correct Answer:")</f>
        <v>Correct Answer:</v>
      </c>
      <c r="O164" s="131"/>
      <c r="P164" s="134" t="str">
        <f ca="1">IF(ISERROR(IF(Ques5="","",_xlfn.FORMULATEXT(Ques5))),"",IF(Ques5="","",_xlfn.FORMULATEXT(Ques5)))</f>
        <v>=HLOOKUP(W169,R168:U171,4,FALSE)</v>
      </c>
      <c r="Q164" s="135"/>
      <c r="R164" s="135"/>
      <c r="S164" s="135"/>
      <c r="T164" s="135"/>
      <c r="U164" s="135"/>
      <c r="V164" s="135"/>
      <c r="W164" s="135"/>
      <c r="X164" s="135"/>
      <c r="Y164" s="136"/>
    </row>
    <row r="165" spans="1:25" x14ac:dyDescent="0.25">
      <c r="A165" s="7"/>
      <c r="B165" s="56"/>
      <c r="C165" s="56"/>
      <c r="D165" s="56"/>
      <c r="E165" s="56"/>
      <c r="F165" s="56"/>
      <c r="G165" s="30">
        <f ca="1">IF(OR(Ques5="",$E$138=0),0,1)</f>
        <v>1</v>
      </c>
      <c r="J165" s="176"/>
      <c r="K165" s="176"/>
      <c r="L165" s="177"/>
      <c r="N165" s="132"/>
      <c r="O165" s="133"/>
      <c r="P165" s="137"/>
      <c r="Q165" s="138"/>
      <c r="R165" s="138"/>
      <c r="S165" s="138"/>
      <c r="T165" s="138"/>
      <c r="U165" s="138"/>
      <c r="V165" s="138"/>
      <c r="W165" s="138"/>
      <c r="X165" s="138"/>
      <c r="Y165" s="139"/>
    </row>
    <row r="166" spans="1:25" ht="15" x14ac:dyDescent="0.3">
      <c r="G166" s="77">
        <f t="shared" ref="G166:G177" ca="1" si="11">$E$138</f>
        <v>1</v>
      </c>
      <c r="J166" s="176"/>
      <c r="K166" s="176"/>
      <c r="L166" s="177"/>
      <c r="N166" s="140" t="s">
        <v>25</v>
      </c>
      <c r="O166" s="141"/>
      <c r="P166" s="4"/>
      <c r="Q166" s="5" t="str">
        <f>SUBSTITUTE(ADDRESS(1,COLUMN(),4),"1","")</f>
        <v>Q</v>
      </c>
      <c r="R166" s="5" t="str">
        <f t="shared" ref="R166:Y166" si="12">SUBSTITUTE(ADDRESS(1,COLUMN(),4),"1","")</f>
        <v>R</v>
      </c>
      <c r="S166" s="5" t="str">
        <f t="shared" si="12"/>
        <v>S</v>
      </c>
      <c r="T166" s="5" t="str">
        <f t="shared" si="12"/>
        <v>T</v>
      </c>
      <c r="U166" s="5" t="str">
        <f t="shared" si="12"/>
        <v>U</v>
      </c>
      <c r="V166" s="5" t="str">
        <f t="shared" si="12"/>
        <v>V</v>
      </c>
      <c r="W166" s="5" t="str">
        <f t="shared" si="12"/>
        <v>W</v>
      </c>
      <c r="X166" s="5" t="str">
        <f t="shared" si="12"/>
        <v>X</v>
      </c>
      <c r="Y166" s="5" t="str">
        <f t="shared" si="12"/>
        <v>Y</v>
      </c>
    </row>
    <row r="167" spans="1:25" ht="15" x14ac:dyDescent="0.3">
      <c r="G167" s="77">
        <f t="shared" ca="1" si="11"/>
        <v>1</v>
      </c>
      <c r="J167" s="176"/>
      <c r="K167" s="176"/>
      <c r="L167" s="177"/>
      <c r="N167" s="142"/>
      <c r="O167" s="143"/>
      <c r="P167" s="5">
        <f>ROW()</f>
        <v>167</v>
      </c>
      <c r="Q167" s="6"/>
      <c r="R167" s="6"/>
      <c r="S167" s="6"/>
      <c r="T167" s="6"/>
      <c r="U167" s="6"/>
      <c r="V167" s="6"/>
      <c r="W167" s="6"/>
      <c r="X167" s="6"/>
      <c r="Y167" s="6"/>
    </row>
    <row r="168" spans="1:25" ht="15" x14ac:dyDescent="0.3">
      <c r="G168" s="77">
        <f t="shared" ca="1" si="11"/>
        <v>1</v>
      </c>
      <c r="J168" s="176"/>
      <c r="K168" s="176"/>
      <c r="L168" s="177"/>
      <c r="N168" s="142"/>
      <c r="O168" s="143"/>
      <c r="P168" s="5">
        <f>ROW()</f>
        <v>168</v>
      </c>
      <c r="Q168" s="6"/>
      <c r="R168" s="50" t="s">
        <v>95</v>
      </c>
      <c r="S168" s="50" t="s">
        <v>187</v>
      </c>
      <c r="T168" s="50" t="s">
        <v>96</v>
      </c>
      <c r="U168" s="50" t="s">
        <v>97</v>
      </c>
      <c r="V168" s="6"/>
      <c r="W168" s="50" t="s">
        <v>99</v>
      </c>
      <c r="X168" s="6"/>
      <c r="Y168" s="6"/>
    </row>
    <row r="169" spans="1:25" ht="30" x14ac:dyDescent="0.3">
      <c r="G169" s="77">
        <f t="shared" ca="1" si="11"/>
        <v>1</v>
      </c>
      <c r="J169" s="176"/>
      <c r="K169" s="176"/>
      <c r="L169" s="177"/>
      <c r="N169" s="142"/>
      <c r="O169" s="143"/>
      <c r="P169" s="5">
        <f>ROW()</f>
        <v>169</v>
      </c>
      <c r="Q169" s="69" t="s">
        <v>98</v>
      </c>
      <c r="R169" s="63">
        <v>19465197</v>
      </c>
      <c r="S169" s="63">
        <v>37691912</v>
      </c>
      <c r="T169" s="64">
        <v>5711767</v>
      </c>
      <c r="U169" s="63">
        <v>25674681</v>
      </c>
      <c r="V169" s="6"/>
      <c r="W169" s="70" t="s">
        <v>97</v>
      </c>
      <c r="X169" s="71">
        <f>HLOOKUP(W169,R168:U171,4,FALSE)</f>
        <v>8.0399999999999999E-2</v>
      </c>
      <c r="Y169" s="6"/>
    </row>
    <row r="170" spans="1:25" ht="30" x14ac:dyDescent="0.3">
      <c r="G170" s="77">
        <f t="shared" ca="1" si="11"/>
        <v>1</v>
      </c>
      <c r="J170" s="176"/>
      <c r="K170" s="176"/>
      <c r="L170" s="177"/>
      <c r="N170" s="142"/>
      <c r="O170" s="143"/>
      <c r="P170" s="5">
        <f>ROW()</f>
        <v>170</v>
      </c>
      <c r="Q170" s="69" t="s">
        <v>188</v>
      </c>
      <c r="R170" s="61">
        <v>29</v>
      </c>
      <c r="S170" s="61">
        <v>53</v>
      </c>
      <c r="T170" s="61">
        <v>8</v>
      </c>
      <c r="U170" s="61">
        <v>32</v>
      </c>
      <c r="V170" s="6"/>
      <c r="W170" s="6"/>
      <c r="X170" s="6"/>
      <c r="Y170" s="6"/>
    </row>
    <row r="171" spans="1:25" ht="75" x14ac:dyDescent="0.3">
      <c r="G171" s="77">
        <f t="shared" ca="1" si="11"/>
        <v>1</v>
      </c>
      <c r="J171" s="176"/>
      <c r="K171" s="176"/>
      <c r="L171" s="177"/>
      <c r="N171" s="142"/>
      <c r="O171" s="143"/>
      <c r="P171" s="5">
        <f>ROW()</f>
        <v>171</v>
      </c>
      <c r="Q171" s="69" t="s">
        <v>189</v>
      </c>
      <c r="R171" s="62">
        <v>6.1899999999999997E-2</v>
      </c>
      <c r="S171" s="62">
        <v>0.1191</v>
      </c>
      <c r="T171" s="62">
        <v>1.8200000000000001E-2</v>
      </c>
      <c r="U171" s="62">
        <v>8.0399999999999999E-2</v>
      </c>
      <c r="V171" s="6"/>
      <c r="W171" s="6"/>
      <c r="X171" s="6"/>
      <c r="Y171" s="6"/>
    </row>
    <row r="172" spans="1:25" ht="15" x14ac:dyDescent="0.3">
      <c r="G172" s="77">
        <f t="shared" ca="1" si="11"/>
        <v>1</v>
      </c>
      <c r="J172" s="176"/>
      <c r="K172" s="176"/>
      <c r="L172" s="177"/>
      <c r="N172" s="142"/>
      <c r="O172" s="143"/>
      <c r="P172" s="5">
        <f>ROW()</f>
        <v>172</v>
      </c>
      <c r="Q172" s="6"/>
      <c r="R172" s="6"/>
      <c r="S172" s="6"/>
      <c r="T172" s="6"/>
      <c r="U172" s="6"/>
      <c r="V172" s="6"/>
      <c r="W172" s="6"/>
      <c r="X172" s="6"/>
      <c r="Y172" s="6"/>
    </row>
    <row r="173" spans="1:25" ht="15" x14ac:dyDescent="0.3">
      <c r="G173" s="77">
        <f t="shared" ca="1" si="11"/>
        <v>1</v>
      </c>
      <c r="J173" s="176"/>
      <c r="K173" s="176"/>
      <c r="L173" s="177"/>
      <c r="N173" s="142"/>
      <c r="O173" s="143"/>
      <c r="P173" s="5">
        <f>ROW()</f>
        <v>173</v>
      </c>
      <c r="Q173" s="6"/>
      <c r="R173" s="6"/>
      <c r="S173" s="6"/>
      <c r="T173" s="6"/>
      <c r="U173" s="6"/>
      <c r="V173" s="6"/>
      <c r="W173" s="6"/>
      <c r="X173" s="6"/>
      <c r="Y173" s="6"/>
    </row>
    <row r="174" spans="1:25" ht="15" x14ac:dyDescent="0.3">
      <c r="G174" s="77">
        <f t="shared" ca="1" si="11"/>
        <v>1</v>
      </c>
      <c r="J174" s="176"/>
      <c r="K174" s="176"/>
      <c r="L174" s="177"/>
      <c r="N174" s="142"/>
      <c r="O174" s="143"/>
      <c r="P174" s="5">
        <f>ROW()</f>
        <v>174</v>
      </c>
      <c r="Q174" s="6"/>
      <c r="R174" s="6"/>
      <c r="S174" s="6"/>
      <c r="T174" s="6"/>
      <c r="U174" s="6"/>
      <c r="V174" s="6"/>
      <c r="W174" s="6"/>
      <c r="X174" s="6"/>
      <c r="Y174" s="6"/>
    </row>
    <row r="175" spans="1:25" ht="15" x14ac:dyDescent="0.3">
      <c r="G175" s="77">
        <f t="shared" ca="1" si="11"/>
        <v>1</v>
      </c>
      <c r="J175" s="176"/>
      <c r="K175" s="176"/>
      <c r="L175" s="177"/>
      <c r="N175" s="142"/>
      <c r="O175" s="143"/>
      <c r="P175" s="5">
        <f>ROW()</f>
        <v>175</v>
      </c>
      <c r="Q175" s="6"/>
      <c r="R175" s="6"/>
      <c r="S175" s="6"/>
      <c r="T175" s="6"/>
      <c r="U175" s="6"/>
      <c r="V175" s="6"/>
      <c r="X175" s="6"/>
      <c r="Y175" s="6"/>
    </row>
    <row r="176" spans="1:25" ht="15" x14ac:dyDescent="0.3">
      <c r="G176" s="77">
        <f t="shared" ca="1" si="11"/>
        <v>1</v>
      </c>
      <c r="J176" s="176"/>
      <c r="K176" s="176"/>
      <c r="L176" s="177"/>
      <c r="N176" s="144"/>
      <c r="O176" s="145"/>
      <c r="P176" s="5">
        <f>ROW()</f>
        <v>176</v>
      </c>
      <c r="Q176" s="6"/>
      <c r="R176" s="6"/>
      <c r="S176" s="6"/>
      <c r="T176" s="6"/>
      <c r="U176" s="6"/>
      <c r="V176" s="6"/>
      <c r="W176" s="6"/>
      <c r="X176" s="6"/>
      <c r="Y176" s="6"/>
    </row>
    <row r="177" spans="1:25" x14ac:dyDescent="0.25">
      <c r="G177" s="77">
        <f t="shared" ca="1" si="11"/>
        <v>1</v>
      </c>
      <c r="J177" s="176"/>
      <c r="K177" s="176"/>
      <c r="L177" s="177"/>
    </row>
    <row r="178" spans="1:25" x14ac:dyDescent="0.25">
      <c r="G178" s="76">
        <f ca="1">$E$163</f>
        <v>1</v>
      </c>
      <c r="J178" s="176"/>
      <c r="K178" s="176"/>
      <c r="L178" s="177"/>
    </row>
    <row r="179" spans="1:25" x14ac:dyDescent="0.25">
      <c r="G179" s="76">
        <f t="shared" ref="G179:G190" ca="1" si="13">$E$163</f>
        <v>1</v>
      </c>
      <c r="J179" s="176"/>
      <c r="K179" s="176"/>
      <c r="L179" s="177"/>
    </row>
    <row r="180" spans="1:25" x14ac:dyDescent="0.25">
      <c r="G180" s="76">
        <f t="shared" ca="1" si="13"/>
        <v>1</v>
      </c>
      <c r="J180" s="176"/>
      <c r="K180" s="176"/>
      <c r="L180" s="177"/>
    </row>
    <row r="181" spans="1:25" x14ac:dyDescent="0.25">
      <c r="G181" s="76">
        <f t="shared" ca="1" si="13"/>
        <v>1</v>
      </c>
      <c r="J181" s="176"/>
      <c r="K181" s="176"/>
      <c r="L181" s="177"/>
    </row>
    <row r="182" spans="1:25" x14ac:dyDescent="0.25">
      <c r="G182" s="76">
        <f t="shared" ca="1" si="13"/>
        <v>1</v>
      </c>
      <c r="J182" s="176"/>
      <c r="K182" s="176"/>
      <c r="L182" s="177"/>
    </row>
    <row r="183" spans="1:25" x14ac:dyDescent="0.25">
      <c r="G183" s="76">
        <f t="shared" ca="1" si="13"/>
        <v>1</v>
      </c>
      <c r="J183" s="176"/>
      <c r="K183" s="176"/>
      <c r="L183" s="177"/>
    </row>
    <row r="184" spans="1:25" x14ac:dyDescent="0.25">
      <c r="G184" s="76">
        <f t="shared" ca="1" si="13"/>
        <v>1</v>
      </c>
      <c r="J184" s="176"/>
      <c r="K184" s="176"/>
      <c r="L184" s="177"/>
    </row>
    <row r="185" spans="1:25" x14ac:dyDescent="0.25">
      <c r="G185" s="76">
        <f t="shared" ca="1" si="13"/>
        <v>1</v>
      </c>
      <c r="J185" s="176"/>
      <c r="K185" s="176"/>
      <c r="L185" s="177"/>
    </row>
    <row r="186" spans="1:25" x14ac:dyDescent="0.25">
      <c r="G186" s="76">
        <f t="shared" ca="1" si="13"/>
        <v>1</v>
      </c>
      <c r="J186" s="176"/>
      <c r="K186" s="176"/>
      <c r="L186" s="177"/>
    </row>
    <row r="187" spans="1:25" x14ac:dyDescent="0.25">
      <c r="G187" s="76">
        <f t="shared" ca="1" si="13"/>
        <v>1</v>
      </c>
      <c r="J187" s="176"/>
      <c r="K187" s="176"/>
      <c r="L187" s="177"/>
    </row>
    <row r="188" spans="1:25" x14ac:dyDescent="0.25">
      <c r="G188" s="76">
        <f t="shared" ca="1" si="13"/>
        <v>1</v>
      </c>
      <c r="J188" s="176"/>
      <c r="K188" s="176"/>
      <c r="L188" s="177"/>
    </row>
    <row r="189" spans="1:25" x14ac:dyDescent="0.25">
      <c r="A189" s="9" t="s">
        <v>17</v>
      </c>
      <c r="B189" s="10" t="s">
        <v>18</v>
      </c>
      <c r="C189" s="28" t="s">
        <v>23</v>
      </c>
      <c r="D189" s="56"/>
      <c r="E189" s="56"/>
      <c r="F189" s="56"/>
      <c r="G189" s="76">
        <f t="shared" ca="1" si="13"/>
        <v>1</v>
      </c>
      <c r="J189" s="176"/>
      <c r="K189" s="176"/>
      <c r="L189" s="177"/>
    </row>
    <row r="190" spans="1:25" ht="15" x14ac:dyDescent="0.3">
      <c r="A190" s="59">
        <f>VLOOKUP("?537",Q196:R203,2,FALSE)</f>
        <v>39569</v>
      </c>
      <c r="B190" s="59">
        <f ca="1">C190</f>
        <v>39569</v>
      </c>
      <c r="C190" s="59">
        <f ca="1">IF(P191="","",IF(P191="5/1/2008","",IF(P191="=5/1/2008","",IF(Ques6=Answer6,Answer6,""))))</f>
        <v>39569</v>
      </c>
      <c r="D190" s="13">
        <f ca="1">IF(A190=B190,1,0)</f>
        <v>1</v>
      </c>
      <c r="E190" s="14">
        <f ca="1">IF(E163=0,0,D190)</f>
        <v>1</v>
      </c>
      <c r="F190" s="15" t="s">
        <v>31</v>
      </c>
      <c r="G190" s="76">
        <f t="shared" ca="1" si="13"/>
        <v>1</v>
      </c>
      <c r="J190" s="176"/>
      <c r="K190" s="176"/>
      <c r="L190" s="177"/>
    </row>
    <row r="191" spans="1:25" x14ac:dyDescent="0.25">
      <c r="A191" s="7"/>
      <c r="B191" s="56"/>
      <c r="C191" s="56"/>
      <c r="D191" s="56"/>
      <c r="E191" s="56"/>
      <c r="F191" s="56"/>
      <c r="G191" s="30">
        <f ca="1">IF(OR(Ques6="",$E$163=0),0,1)</f>
        <v>1</v>
      </c>
      <c r="J191" s="176"/>
      <c r="K191" s="176"/>
      <c r="L191" s="177"/>
      <c r="N191" s="130" t="str">
        <f ca="1">IF(Score6=0,"Incorrect:","Correct Answer:")</f>
        <v>Correct Answer:</v>
      </c>
      <c r="O191" s="131"/>
      <c r="P191" s="134" t="str">
        <f ca="1">IF(ISERROR(IF(Ques6="","",_xlfn.FORMULATEXT(Ques6))),"",IF(Ques6="","",_xlfn.FORMULATEXT(Ques6)))</f>
        <v>=VLOOKUP("?537",Q196:R203,2,FALSE)</v>
      </c>
      <c r="Q191" s="135"/>
      <c r="R191" s="135"/>
      <c r="S191" s="135"/>
      <c r="T191" s="135"/>
      <c r="U191" s="135"/>
      <c r="V191" s="135"/>
      <c r="W191" s="135"/>
      <c r="X191" s="135"/>
      <c r="Y191" s="136"/>
    </row>
    <row r="192" spans="1:25" x14ac:dyDescent="0.25">
      <c r="A192" s="7"/>
      <c r="B192" s="56"/>
      <c r="C192" s="56"/>
      <c r="D192" s="56"/>
      <c r="E192" s="56"/>
      <c r="F192" s="56"/>
      <c r="G192" s="30">
        <f ca="1">IF(OR(Ques6="",$E$163=0),0,1)</f>
        <v>1</v>
      </c>
      <c r="J192" s="176"/>
      <c r="K192" s="176"/>
      <c r="L192" s="177"/>
      <c r="N192" s="132"/>
      <c r="O192" s="133"/>
      <c r="P192" s="137"/>
      <c r="Q192" s="138"/>
      <c r="R192" s="138"/>
      <c r="S192" s="138"/>
      <c r="T192" s="138"/>
      <c r="U192" s="138"/>
      <c r="V192" s="138"/>
      <c r="W192" s="138"/>
      <c r="X192" s="138"/>
      <c r="Y192" s="139"/>
    </row>
    <row r="193" spans="7:25" ht="15" x14ac:dyDescent="0.3">
      <c r="G193" s="76">
        <f t="shared" ref="G193:G204" ca="1" si="14">$E$163</f>
        <v>1</v>
      </c>
      <c r="J193" s="176"/>
      <c r="K193" s="176"/>
      <c r="L193" s="177"/>
      <c r="N193" s="140" t="s">
        <v>25</v>
      </c>
      <c r="O193" s="141"/>
      <c r="P193" s="4"/>
      <c r="Q193" s="5" t="str">
        <f>SUBSTITUTE(ADDRESS(1,COLUMN(),4),"1","")</f>
        <v>Q</v>
      </c>
      <c r="R193" s="5" t="str">
        <f t="shared" ref="R193:Y193" si="15">SUBSTITUTE(ADDRESS(1,COLUMN(),4),"1","")</f>
        <v>R</v>
      </c>
      <c r="S193" s="5" t="str">
        <f t="shared" si="15"/>
        <v>S</v>
      </c>
      <c r="T193" s="5" t="str">
        <f t="shared" si="15"/>
        <v>T</v>
      </c>
      <c r="U193" s="5" t="str">
        <f t="shared" si="15"/>
        <v>U</v>
      </c>
      <c r="V193" s="5" t="str">
        <f t="shared" si="15"/>
        <v>V</v>
      </c>
      <c r="W193" s="5" t="str">
        <f t="shared" si="15"/>
        <v>W</v>
      </c>
      <c r="X193" s="5" t="str">
        <f t="shared" si="15"/>
        <v>X</v>
      </c>
      <c r="Y193" s="5" t="str">
        <f t="shared" si="15"/>
        <v>Y</v>
      </c>
    </row>
    <row r="194" spans="7:25" ht="15" x14ac:dyDescent="0.3">
      <c r="G194" s="76">
        <f t="shared" ca="1" si="14"/>
        <v>1</v>
      </c>
      <c r="J194" s="176"/>
      <c r="K194" s="176"/>
      <c r="L194" s="177"/>
      <c r="N194" s="142"/>
      <c r="O194" s="143"/>
      <c r="P194" s="5">
        <f>ROW()</f>
        <v>194</v>
      </c>
      <c r="Q194" s="6"/>
      <c r="R194" s="6"/>
      <c r="S194" s="6"/>
      <c r="T194" s="6"/>
      <c r="U194" s="6"/>
      <c r="V194" s="6"/>
      <c r="W194" s="6"/>
      <c r="X194" s="6"/>
      <c r="Y194" s="6"/>
    </row>
    <row r="195" spans="7:25" ht="15" x14ac:dyDescent="0.3">
      <c r="G195" s="76">
        <f t="shared" ca="1" si="14"/>
        <v>1</v>
      </c>
      <c r="J195" s="176"/>
      <c r="K195" s="176"/>
      <c r="L195" s="177"/>
      <c r="N195" s="142"/>
      <c r="O195" s="143"/>
      <c r="P195" s="5">
        <f>ROW()</f>
        <v>195</v>
      </c>
      <c r="Q195" s="50" t="s">
        <v>81</v>
      </c>
      <c r="R195" s="50" t="s">
        <v>108</v>
      </c>
      <c r="S195" s="6"/>
      <c r="T195" s="6"/>
      <c r="U195" s="6"/>
      <c r="V195" s="6"/>
      <c r="W195" s="6"/>
      <c r="X195" s="6"/>
      <c r="Y195" s="6"/>
    </row>
    <row r="196" spans="7:25" ht="15" x14ac:dyDescent="0.3">
      <c r="G196" s="76">
        <f t="shared" ca="1" si="14"/>
        <v>1</v>
      </c>
      <c r="J196" s="176"/>
      <c r="K196" s="176"/>
      <c r="L196" s="177"/>
      <c r="N196" s="142"/>
      <c r="O196" s="143"/>
      <c r="P196" s="5">
        <f>ROW()</f>
        <v>196</v>
      </c>
      <c r="Q196" s="6" t="s">
        <v>100</v>
      </c>
      <c r="R196" s="59">
        <v>36529</v>
      </c>
      <c r="S196" s="6"/>
      <c r="T196" s="6"/>
      <c r="U196" s="6"/>
      <c r="V196" s="6"/>
      <c r="W196" s="6"/>
      <c r="X196" s="6"/>
      <c r="Y196" s="6"/>
    </row>
    <row r="197" spans="7:25" ht="15" x14ac:dyDescent="0.3">
      <c r="G197" s="76">
        <f t="shared" ca="1" si="14"/>
        <v>1</v>
      </c>
      <c r="J197" s="176"/>
      <c r="K197" s="176"/>
      <c r="L197" s="177"/>
      <c r="N197" s="142"/>
      <c r="O197" s="143"/>
      <c r="P197" s="5">
        <f>ROW()</f>
        <v>197</v>
      </c>
      <c r="Q197" s="6" t="s">
        <v>101</v>
      </c>
      <c r="R197" s="59">
        <v>38719</v>
      </c>
      <c r="S197" s="50" t="s">
        <v>109</v>
      </c>
      <c r="T197" s="6"/>
      <c r="U197" s="6" t="s">
        <v>110</v>
      </c>
      <c r="V197" s="6"/>
      <c r="W197" s="6"/>
      <c r="X197" s="6"/>
      <c r="Y197" s="6"/>
    </row>
    <row r="198" spans="7:25" ht="15" x14ac:dyDescent="0.3">
      <c r="G198" s="76">
        <f t="shared" ca="1" si="14"/>
        <v>1</v>
      </c>
      <c r="J198" s="176"/>
      <c r="K198" s="176"/>
      <c r="L198" s="177"/>
      <c r="N198" s="142"/>
      <c r="O198" s="143"/>
      <c r="P198" s="5">
        <f>ROW()</f>
        <v>198</v>
      </c>
      <c r="Q198" s="6" t="s">
        <v>102</v>
      </c>
      <c r="R198" s="59">
        <v>36984</v>
      </c>
      <c r="S198" s="6"/>
      <c r="T198" s="50" t="s">
        <v>108</v>
      </c>
      <c r="U198" s="66">
        <f>VLOOKUP("?537",Q196:R203,2,FALSE)</f>
        <v>39569</v>
      </c>
      <c r="V198" s="6"/>
      <c r="W198" s="6"/>
      <c r="X198" s="6"/>
      <c r="Y198" s="6"/>
    </row>
    <row r="199" spans="7:25" ht="15" x14ac:dyDescent="0.3">
      <c r="G199" s="76">
        <f t="shared" ca="1" si="14"/>
        <v>1</v>
      </c>
      <c r="J199" s="176"/>
      <c r="K199" s="176"/>
      <c r="L199" s="177"/>
      <c r="N199" s="142"/>
      <c r="O199" s="143"/>
      <c r="P199" s="5">
        <f>ROW()</f>
        <v>199</v>
      </c>
      <c r="Q199" s="6" t="s">
        <v>103</v>
      </c>
      <c r="R199" s="59">
        <v>40544</v>
      </c>
      <c r="S199" s="6"/>
      <c r="T199" s="6"/>
      <c r="U199" s="6"/>
      <c r="W199" s="6"/>
      <c r="X199" s="6"/>
      <c r="Y199" s="6"/>
    </row>
    <row r="200" spans="7:25" ht="15" x14ac:dyDescent="0.3">
      <c r="G200" s="76">
        <f t="shared" ca="1" si="14"/>
        <v>1</v>
      </c>
      <c r="J200" s="176"/>
      <c r="K200" s="176"/>
      <c r="L200" s="177"/>
      <c r="N200" s="142"/>
      <c r="O200" s="143"/>
      <c r="P200" s="5">
        <f>ROW()</f>
        <v>200</v>
      </c>
      <c r="Q200" s="6" t="s">
        <v>104</v>
      </c>
      <c r="R200" s="59">
        <v>37198</v>
      </c>
      <c r="S200" s="6"/>
      <c r="T200" s="6"/>
      <c r="U200" s="6"/>
      <c r="V200" s="6"/>
      <c r="W200" s="6"/>
      <c r="X200" s="6"/>
      <c r="Y200" s="6"/>
    </row>
    <row r="201" spans="7:25" ht="15" x14ac:dyDescent="0.3">
      <c r="G201" s="76">
        <f t="shared" ca="1" si="14"/>
        <v>1</v>
      </c>
      <c r="J201" s="176"/>
      <c r="K201" s="176"/>
      <c r="L201" s="177"/>
      <c r="N201" s="142"/>
      <c r="O201" s="143"/>
      <c r="P201" s="5">
        <f>ROW()</f>
        <v>201</v>
      </c>
      <c r="Q201" s="6" t="s">
        <v>105</v>
      </c>
      <c r="R201" s="59">
        <v>37989</v>
      </c>
      <c r="S201" s="6"/>
      <c r="T201" s="6"/>
      <c r="U201" s="6"/>
      <c r="V201" s="6"/>
      <c r="W201" s="6"/>
      <c r="X201" s="6"/>
      <c r="Y201" s="6"/>
    </row>
    <row r="202" spans="7:25" ht="15" x14ac:dyDescent="0.3">
      <c r="G202" s="76">
        <f t="shared" ca="1" si="14"/>
        <v>1</v>
      </c>
      <c r="J202" s="176"/>
      <c r="K202" s="176"/>
      <c r="L202" s="177"/>
      <c r="N202" s="142"/>
      <c r="O202" s="143"/>
      <c r="P202" s="5">
        <f>ROW()</f>
        <v>202</v>
      </c>
      <c r="Q202" s="6" t="s">
        <v>106</v>
      </c>
      <c r="R202" s="59">
        <v>39569</v>
      </c>
      <c r="S202" s="6"/>
      <c r="T202" s="6"/>
      <c r="U202" s="6"/>
      <c r="V202" s="6"/>
      <c r="W202" s="6"/>
      <c r="X202" s="6"/>
      <c r="Y202" s="6"/>
    </row>
    <row r="203" spans="7:25" ht="15" x14ac:dyDescent="0.3">
      <c r="G203" s="76">
        <f t="shared" ca="1" si="14"/>
        <v>1</v>
      </c>
      <c r="J203" s="176"/>
      <c r="K203" s="176"/>
      <c r="L203" s="177"/>
      <c r="N203" s="144"/>
      <c r="O203" s="145"/>
      <c r="P203" s="5">
        <f>ROW()</f>
        <v>203</v>
      </c>
      <c r="Q203" s="6" t="s">
        <v>107</v>
      </c>
      <c r="R203" s="59">
        <v>42962</v>
      </c>
      <c r="S203" s="6"/>
      <c r="T203" s="6"/>
      <c r="U203" s="6"/>
      <c r="V203" s="6"/>
      <c r="W203" s="6"/>
      <c r="X203" s="6"/>
      <c r="Y203" s="6"/>
    </row>
    <row r="204" spans="7:25" x14ac:dyDescent="0.25">
      <c r="G204" s="76">
        <f t="shared" ca="1" si="14"/>
        <v>1</v>
      </c>
      <c r="J204" s="176"/>
      <c r="K204" s="176"/>
      <c r="L204" s="177"/>
    </row>
    <row r="205" spans="7:25" x14ac:dyDescent="0.25">
      <c r="G205" s="77">
        <f ca="1">$E$190</f>
        <v>1</v>
      </c>
      <c r="J205" s="176"/>
      <c r="K205" s="176"/>
      <c r="L205" s="177"/>
    </row>
    <row r="206" spans="7:25" x14ac:dyDescent="0.25">
      <c r="G206" s="77">
        <f t="shared" ref="G206:G230" ca="1" si="16">$E$190</f>
        <v>1</v>
      </c>
      <c r="J206" s="176"/>
      <c r="K206" s="176"/>
      <c r="L206" s="177"/>
    </row>
    <row r="207" spans="7:25" x14ac:dyDescent="0.25">
      <c r="G207" s="77">
        <f t="shared" ca="1" si="16"/>
        <v>1</v>
      </c>
      <c r="J207" s="176"/>
      <c r="K207" s="176"/>
      <c r="L207" s="177"/>
    </row>
    <row r="208" spans="7:25" x14ac:dyDescent="0.25">
      <c r="G208" s="77">
        <f t="shared" ca="1" si="16"/>
        <v>1</v>
      </c>
      <c r="J208" s="176"/>
      <c r="K208" s="176"/>
      <c r="L208" s="177"/>
    </row>
    <row r="209" spans="7:12" x14ac:dyDescent="0.25">
      <c r="G209" s="77">
        <f t="shared" ca="1" si="16"/>
        <v>1</v>
      </c>
      <c r="J209" s="176"/>
      <c r="K209" s="176"/>
      <c r="L209" s="177"/>
    </row>
    <row r="210" spans="7:12" x14ac:dyDescent="0.25">
      <c r="G210" s="77">
        <f t="shared" ca="1" si="16"/>
        <v>1</v>
      </c>
      <c r="J210" s="176"/>
      <c r="K210" s="176"/>
      <c r="L210" s="177"/>
    </row>
    <row r="211" spans="7:12" x14ac:dyDescent="0.25">
      <c r="G211" s="77">
        <f t="shared" ca="1" si="16"/>
        <v>1</v>
      </c>
      <c r="J211" s="176"/>
      <c r="K211" s="176"/>
      <c r="L211" s="177"/>
    </row>
    <row r="212" spans="7:12" x14ac:dyDescent="0.25">
      <c r="G212" s="77">
        <f t="shared" ca="1" si="16"/>
        <v>1</v>
      </c>
      <c r="J212" s="176"/>
      <c r="K212" s="176"/>
      <c r="L212" s="177"/>
    </row>
    <row r="213" spans="7:12" x14ac:dyDescent="0.25">
      <c r="G213" s="77">
        <f t="shared" ca="1" si="16"/>
        <v>1</v>
      </c>
      <c r="J213" s="176"/>
      <c r="K213" s="176"/>
      <c r="L213" s="177"/>
    </row>
    <row r="214" spans="7:12" x14ac:dyDescent="0.25">
      <c r="G214" s="77">
        <f t="shared" ca="1" si="16"/>
        <v>1</v>
      </c>
      <c r="J214" s="176"/>
      <c r="K214" s="176"/>
      <c r="L214" s="177"/>
    </row>
    <row r="215" spans="7:12" x14ac:dyDescent="0.25">
      <c r="G215" s="77">
        <f t="shared" ca="1" si="16"/>
        <v>1</v>
      </c>
      <c r="J215" s="176"/>
      <c r="K215" s="176"/>
      <c r="L215" s="177"/>
    </row>
    <row r="216" spans="7:12" x14ac:dyDescent="0.25">
      <c r="G216" s="77">
        <f t="shared" ca="1" si="16"/>
        <v>1</v>
      </c>
      <c r="J216" s="176"/>
      <c r="K216" s="176"/>
      <c r="L216" s="177"/>
    </row>
    <row r="217" spans="7:12" x14ac:dyDescent="0.25">
      <c r="G217" s="77">
        <f t="shared" ca="1" si="16"/>
        <v>1</v>
      </c>
      <c r="J217" s="176"/>
      <c r="K217" s="176"/>
      <c r="L217" s="177"/>
    </row>
    <row r="218" spans="7:12" x14ac:dyDescent="0.25">
      <c r="G218" s="77">
        <f t="shared" ca="1" si="16"/>
        <v>1</v>
      </c>
      <c r="J218" s="176"/>
      <c r="K218" s="176"/>
      <c r="L218" s="177"/>
    </row>
    <row r="219" spans="7:12" x14ac:dyDescent="0.25">
      <c r="G219" s="77">
        <f t="shared" ca="1" si="16"/>
        <v>1</v>
      </c>
      <c r="J219" s="176"/>
      <c r="K219" s="176"/>
      <c r="L219" s="177"/>
    </row>
    <row r="220" spans="7:12" x14ac:dyDescent="0.25">
      <c r="G220" s="77">
        <f t="shared" ca="1" si="16"/>
        <v>1</v>
      </c>
      <c r="J220" s="176"/>
      <c r="K220" s="176"/>
      <c r="L220" s="177"/>
    </row>
    <row r="221" spans="7:12" x14ac:dyDescent="0.25">
      <c r="G221" s="77">
        <f t="shared" ca="1" si="16"/>
        <v>1</v>
      </c>
      <c r="J221" s="176"/>
      <c r="K221" s="176"/>
      <c r="L221" s="177"/>
    </row>
    <row r="222" spans="7:12" x14ac:dyDescent="0.25">
      <c r="G222" s="77">
        <f ca="1">$E$190</f>
        <v>1</v>
      </c>
      <c r="J222" s="176"/>
      <c r="K222" s="176"/>
      <c r="L222" s="177"/>
    </row>
    <row r="223" spans="7:12" x14ac:dyDescent="0.25">
      <c r="G223" s="77">
        <f t="shared" ca="1" si="16"/>
        <v>1</v>
      </c>
      <c r="J223" s="176"/>
      <c r="K223" s="176"/>
      <c r="L223" s="177"/>
    </row>
    <row r="224" spans="7:12" x14ac:dyDescent="0.25">
      <c r="G224" s="77">
        <f t="shared" ca="1" si="16"/>
        <v>1</v>
      </c>
      <c r="J224" s="176"/>
      <c r="K224" s="176"/>
      <c r="L224" s="177"/>
    </row>
    <row r="225" spans="1:25" x14ac:dyDescent="0.25">
      <c r="G225" s="77">
        <f t="shared" ca="1" si="16"/>
        <v>1</v>
      </c>
      <c r="J225" s="176"/>
      <c r="K225" s="176"/>
      <c r="L225" s="177"/>
    </row>
    <row r="226" spans="1:25" x14ac:dyDescent="0.25">
      <c r="G226" s="77">
        <f t="shared" ca="1" si="16"/>
        <v>1</v>
      </c>
      <c r="J226" s="176"/>
      <c r="K226" s="176"/>
      <c r="L226" s="177"/>
    </row>
    <row r="227" spans="1:25" x14ac:dyDescent="0.25">
      <c r="G227" s="77">
        <f t="shared" ca="1" si="16"/>
        <v>1</v>
      </c>
      <c r="J227" s="176"/>
      <c r="K227" s="176"/>
      <c r="L227" s="177"/>
    </row>
    <row r="228" spans="1:25" x14ac:dyDescent="0.25">
      <c r="G228" s="77">
        <f t="shared" ca="1" si="16"/>
        <v>1</v>
      </c>
      <c r="J228" s="176"/>
      <c r="K228" s="176"/>
      <c r="L228" s="177"/>
    </row>
    <row r="229" spans="1:25" x14ac:dyDescent="0.25">
      <c r="A229" s="9" t="s">
        <v>17</v>
      </c>
      <c r="B229" s="10" t="s">
        <v>18</v>
      </c>
      <c r="C229" s="28" t="s">
        <v>23</v>
      </c>
      <c r="D229" s="56"/>
      <c r="E229" s="56"/>
      <c r="F229" s="56"/>
      <c r="G229" s="77">
        <f t="shared" ca="1" si="16"/>
        <v>1</v>
      </c>
      <c r="J229" s="176"/>
      <c r="K229" s="176"/>
      <c r="L229" s="177"/>
    </row>
    <row r="230" spans="1:25" x14ac:dyDescent="0.25">
      <c r="A230" s="11">
        <f>MATCH("F",R236:R242,0)</f>
        <v>6</v>
      </c>
      <c r="B230" s="12">
        <f ca="1">C230</f>
        <v>6</v>
      </c>
      <c r="C230" s="12">
        <f ca="1">IF(P231="","",IF(P231=6,"",IF(P231="=6","",IF(Ques7=Answer7,Answer7,""))))</f>
        <v>6</v>
      </c>
      <c r="D230" s="13">
        <f ca="1">IF(A230=B230,1,0)</f>
        <v>1</v>
      </c>
      <c r="E230" s="14">
        <f ca="1">IF(E190=0,0,D230)</f>
        <v>1</v>
      </c>
      <c r="F230" s="15" t="s">
        <v>32</v>
      </c>
      <c r="G230" s="77">
        <f t="shared" ca="1" si="16"/>
        <v>1</v>
      </c>
      <c r="J230" s="176"/>
      <c r="K230" s="176"/>
      <c r="L230" s="177"/>
    </row>
    <row r="231" spans="1:25" x14ac:dyDescent="0.25">
      <c r="A231" s="7"/>
      <c r="B231" s="56"/>
      <c r="C231" s="56"/>
      <c r="D231" s="56"/>
      <c r="E231" s="56"/>
      <c r="F231" s="56"/>
      <c r="G231" s="30">
        <f ca="1">IF(OR(Ques7="",$E$190=0),0,1)</f>
        <v>1</v>
      </c>
      <c r="J231" s="176"/>
      <c r="K231" s="176"/>
      <c r="L231" s="177"/>
      <c r="N231" s="130" t="str">
        <f ca="1">IF(Score7=0,"Incorrect:","Correct Answer:")</f>
        <v>Correct Answer:</v>
      </c>
      <c r="O231" s="131"/>
      <c r="P231" s="162" t="str">
        <f ca="1">IF(ISERROR(IF(Ques7="","",_xlfn.FORMULATEXT(Ques7))),"",IF(Ques7="","",_xlfn.FORMULATEXT(Ques7)))</f>
        <v>=MATCH("F",R236:R242,FALSE)</v>
      </c>
      <c r="Q231" s="163"/>
      <c r="R231" s="163"/>
      <c r="S231" s="163"/>
      <c r="T231" s="163"/>
      <c r="U231" s="163"/>
      <c r="V231" s="163"/>
      <c r="W231" s="163"/>
      <c r="X231" s="163"/>
      <c r="Y231" s="164"/>
    </row>
    <row r="232" spans="1:25" x14ac:dyDescent="0.25">
      <c r="A232" s="7"/>
      <c r="B232" s="56"/>
      <c r="C232" s="56"/>
      <c r="D232" s="56"/>
      <c r="E232" s="56"/>
      <c r="F232" s="56"/>
      <c r="G232" s="30">
        <f ca="1">IF(OR(Ques7="",$E$190=0),0,1)</f>
        <v>1</v>
      </c>
      <c r="J232" s="176"/>
      <c r="K232" s="176"/>
      <c r="L232" s="177"/>
      <c r="N232" s="132"/>
      <c r="O232" s="133"/>
      <c r="P232" s="165"/>
      <c r="Q232" s="166"/>
      <c r="R232" s="166"/>
      <c r="S232" s="166"/>
      <c r="T232" s="166"/>
      <c r="U232" s="166"/>
      <c r="V232" s="166"/>
      <c r="W232" s="166"/>
      <c r="X232" s="166"/>
      <c r="Y232" s="167"/>
    </row>
    <row r="233" spans="1:25" ht="15" x14ac:dyDescent="0.3">
      <c r="G233" s="77">
        <f t="shared" ref="G233:G244" ca="1" si="17">$E$190</f>
        <v>1</v>
      </c>
      <c r="J233" s="176"/>
      <c r="K233" s="176"/>
      <c r="L233" s="177"/>
      <c r="N233" s="140" t="s">
        <v>25</v>
      </c>
      <c r="O233" s="141"/>
      <c r="P233" s="4"/>
      <c r="Q233" s="5" t="str">
        <f>SUBSTITUTE(ADDRESS(1,COLUMN(),4),"1","")</f>
        <v>Q</v>
      </c>
      <c r="R233" s="5" t="str">
        <f t="shared" ref="R233:Y233" si="18">SUBSTITUTE(ADDRESS(1,COLUMN(),4),"1","")</f>
        <v>R</v>
      </c>
      <c r="S233" s="5" t="str">
        <f t="shared" si="18"/>
        <v>S</v>
      </c>
      <c r="T233" s="5" t="str">
        <f t="shared" si="18"/>
        <v>T</v>
      </c>
      <c r="U233" s="5" t="str">
        <f t="shared" si="18"/>
        <v>U</v>
      </c>
      <c r="V233" s="5" t="str">
        <f t="shared" si="18"/>
        <v>V</v>
      </c>
      <c r="W233" s="5" t="str">
        <f t="shared" si="18"/>
        <v>W</v>
      </c>
      <c r="X233" s="5" t="str">
        <f t="shared" si="18"/>
        <v>X</v>
      </c>
      <c r="Y233" s="5" t="str">
        <f t="shared" si="18"/>
        <v>Y</v>
      </c>
    </row>
    <row r="234" spans="1:25" ht="15" x14ac:dyDescent="0.3">
      <c r="G234" s="77">
        <f t="shared" ca="1" si="17"/>
        <v>1</v>
      </c>
      <c r="J234" s="176"/>
      <c r="K234" s="176"/>
      <c r="L234" s="177"/>
      <c r="N234" s="142"/>
      <c r="O234" s="143"/>
      <c r="P234" s="5">
        <f>ROW()</f>
        <v>234</v>
      </c>
      <c r="Q234" s="6"/>
      <c r="R234" s="6"/>
      <c r="S234" s="6"/>
      <c r="T234" s="6"/>
      <c r="U234" s="6"/>
      <c r="V234" s="6"/>
      <c r="W234" s="6"/>
      <c r="X234" s="6"/>
      <c r="Y234" s="6"/>
    </row>
    <row r="235" spans="1:25" ht="15" x14ac:dyDescent="0.3">
      <c r="G235" s="77">
        <f t="shared" ca="1" si="17"/>
        <v>1</v>
      </c>
      <c r="J235" s="176"/>
      <c r="K235" s="176"/>
      <c r="L235" s="177"/>
      <c r="N235" s="142"/>
      <c r="O235" s="143"/>
      <c r="P235" s="5">
        <f>ROW()</f>
        <v>235</v>
      </c>
      <c r="Q235" s="6"/>
      <c r="R235" s="50" t="s">
        <v>111</v>
      </c>
      <c r="S235" s="6"/>
      <c r="T235" s="6" t="s">
        <v>119</v>
      </c>
      <c r="U235" s="6"/>
      <c r="V235" s="6"/>
      <c r="W235" s="6"/>
      <c r="X235" s="6"/>
      <c r="Y235" s="6"/>
    </row>
    <row r="236" spans="1:25" ht="15" x14ac:dyDescent="0.3">
      <c r="G236" s="77">
        <f t="shared" ca="1" si="17"/>
        <v>1</v>
      </c>
      <c r="J236" s="176"/>
      <c r="K236" s="176"/>
      <c r="L236" s="177"/>
      <c r="N236" s="142"/>
      <c r="O236" s="143"/>
      <c r="P236" s="5">
        <f>ROW()</f>
        <v>236</v>
      </c>
      <c r="Q236" s="6"/>
      <c r="R236" s="6" t="s">
        <v>112</v>
      </c>
      <c r="S236" s="6"/>
      <c r="T236" s="36">
        <f>MATCH("F",R236:R242,FALSE)</f>
        <v>6</v>
      </c>
      <c r="U236" s="6"/>
      <c r="V236" s="6"/>
      <c r="W236" s="6"/>
      <c r="X236" s="6"/>
      <c r="Y236" s="6"/>
    </row>
    <row r="237" spans="1:25" ht="15" x14ac:dyDescent="0.3">
      <c r="G237" s="77">
        <f t="shared" ca="1" si="17"/>
        <v>1</v>
      </c>
      <c r="J237" s="176"/>
      <c r="K237" s="176"/>
      <c r="L237" s="177"/>
      <c r="N237" s="142"/>
      <c r="O237" s="143"/>
      <c r="P237" s="5">
        <f>ROW()</f>
        <v>237</v>
      </c>
      <c r="Q237" s="6"/>
      <c r="R237" s="6" t="s">
        <v>113</v>
      </c>
      <c r="S237" s="6"/>
      <c r="T237" s="6"/>
      <c r="U237" s="6"/>
      <c r="V237" s="6"/>
      <c r="W237" s="6"/>
      <c r="X237" s="6"/>
      <c r="Y237" s="6"/>
    </row>
    <row r="238" spans="1:25" ht="15" x14ac:dyDescent="0.3">
      <c r="G238" s="77">
        <f t="shared" ca="1" si="17"/>
        <v>1</v>
      </c>
      <c r="J238" s="176"/>
      <c r="K238" s="176"/>
      <c r="L238" s="177"/>
      <c r="N238" s="142"/>
      <c r="O238" s="143"/>
      <c r="P238" s="5">
        <f>ROW()</f>
        <v>238</v>
      </c>
      <c r="Q238" s="6"/>
      <c r="R238" s="6" t="s">
        <v>114</v>
      </c>
      <c r="S238" s="6"/>
      <c r="T238" s="6"/>
      <c r="U238" s="6"/>
      <c r="V238" s="6"/>
      <c r="W238" s="6"/>
      <c r="X238" s="6"/>
      <c r="Y238" s="6"/>
    </row>
    <row r="239" spans="1:25" ht="15" x14ac:dyDescent="0.3">
      <c r="G239" s="77">
        <f t="shared" ca="1" si="17"/>
        <v>1</v>
      </c>
      <c r="J239" s="176"/>
      <c r="K239" s="176"/>
      <c r="L239" s="177"/>
      <c r="N239" s="142"/>
      <c r="O239" s="143"/>
      <c r="P239" s="5">
        <f>ROW()</f>
        <v>239</v>
      </c>
      <c r="Q239" s="6"/>
      <c r="R239" s="6" t="s">
        <v>115</v>
      </c>
      <c r="S239" s="6"/>
      <c r="T239" s="6"/>
      <c r="U239" s="6"/>
      <c r="V239" s="6"/>
      <c r="W239" s="6"/>
      <c r="X239" s="6"/>
      <c r="Y239" s="6"/>
    </row>
    <row r="240" spans="1:25" ht="15" x14ac:dyDescent="0.3">
      <c r="G240" s="77">
        <f t="shared" ca="1" si="17"/>
        <v>1</v>
      </c>
      <c r="J240" s="176"/>
      <c r="K240" s="176"/>
      <c r="L240" s="177"/>
      <c r="N240" s="142"/>
      <c r="O240" s="143"/>
      <c r="P240" s="5">
        <f>ROW()</f>
        <v>240</v>
      </c>
      <c r="Q240" s="6"/>
      <c r="R240" s="6" t="s">
        <v>116</v>
      </c>
      <c r="S240" s="6"/>
      <c r="T240" s="6"/>
      <c r="U240" s="6"/>
      <c r="V240" s="6"/>
      <c r="W240" s="6"/>
      <c r="X240" s="6"/>
      <c r="Y240" s="6"/>
    </row>
    <row r="241" spans="7:25" ht="15" x14ac:dyDescent="0.3">
      <c r="G241" s="77">
        <f t="shared" ca="1" si="17"/>
        <v>1</v>
      </c>
      <c r="J241" s="176"/>
      <c r="K241" s="176"/>
      <c r="L241" s="177"/>
      <c r="N241" s="142"/>
      <c r="O241" s="143"/>
      <c r="P241" s="5">
        <f>ROW()</f>
        <v>241</v>
      </c>
      <c r="Q241" s="6"/>
      <c r="R241" s="6" t="s">
        <v>117</v>
      </c>
      <c r="S241" s="6"/>
      <c r="T241" s="6"/>
      <c r="U241" s="6"/>
      <c r="V241" s="6"/>
      <c r="W241" s="6"/>
      <c r="X241" s="6"/>
      <c r="Y241" s="6"/>
    </row>
    <row r="242" spans="7:25" ht="15" x14ac:dyDescent="0.3">
      <c r="G242" s="77">
        <f t="shared" ca="1" si="17"/>
        <v>1</v>
      </c>
      <c r="J242" s="176"/>
      <c r="K242" s="176"/>
      <c r="L242" s="177"/>
      <c r="N242" s="142"/>
      <c r="O242" s="143"/>
      <c r="P242" s="5">
        <f>ROW()</f>
        <v>242</v>
      </c>
      <c r="Q242" s="6"/>
      <c r="R242" s="6" t="s">
        <v>118</v>
      </c>
      <c r="S242" s="6"/>
      <c r="T242" s="6"/>
      <c r="U242" s="6"/>
      <c r="V242" s="6"/>
      <c r="W242" s="6"/>
      <c r="X242" s="6"/>
      <c r="Y242" s="6"/>
    </row>
    <row r="243" spans="7:25" ht="15" x14ac:dyDescent="0.3">
      <c r="G243" s="77">
        <f t="shared" ca="1" si="17"/>
        <v>1</v>
      </c>
      <c r="J243" s="176"/>
      <c r="K243" s="176"/>
      <c r="L243" s="177"/>
      <c r="N243" s="144"/>
      <c r="O243" s="145"/>
      <c r="P243" s="5">
        <f>ROW()</f>
        <v>243</v>
      </c>
      <c r="Q243" s="6"/>
      <c r="R243" s="6"/>
      <c r="S243" s="6"/>
      <c r="T243" s="6"/>
      <c r="U243" s="6"/>
      <c r="V243" s="6"/>
      <c r="W243" s="6"/>
      <c r="X243" s="6"/>
      <c r="Y243" s="6"/>
    </row>
    <row r="244" spans="7:25" x14ac:dyDescent="0.25">
      <c r="G244" s="77">
        <f t="shared" ca="1" si="17"/>
        <v>1</v>
      </c>
      <c r="J244" s="176"/>
      <c r="K244" s="176"/>
      <c r="L244" s="177"/>
    </row>
    <row r="245" spans="7:25" x14ac:dyDescent="0.25">
      <c r="G245" s="76">
        <f ca="1">$E$230</f>
        <v>1</v>
      </c>
      <c r="J245" s="176"/>
      <c r="K245" s="176"/>
      <c r="L245" s="177"/>
    </row>
    <row r="246" spans="7:25" x14ac:dyDescent="0.25">
      <c r="G246" s="76">
        <f t="shared" ref="G246:G289" ca="1" si="19">$E$230</f>
        <v>1</v>
      </c>
      <c r="J246" s="176"/>
      <c r="K246" s="176"/>
      <c r="L246" s="177"/>
    </row>
    <row r="247" spans="7:25" x14ac:dyDescent="0.25">
      <c r="G247" s="76">
        <f t="shared" ca="1" si="19"/>
        <v>1</v>
      </c>
      <c r="J247" s="176"/>
      <c r="K247" s="176"/>
      <c r="L247" s="177"/>
    </row>
    <row r="248" spans="7:25" x14ac:dyDescent="0.25">
      <c r="G248" s="76">
        <f t="shared" ca="1" si="19"/>
        <v>1</v>
      </c>
      <c r="J248" s="176"/>
      <c r="K248" s="176"/>
      <c r="L248" s="177"/>
    </row>
    <row r="249" spans="7:25" x14ac:dyDescent="0.25">
      <c r="G249" s="76">
        <f t="shared" ca="1" si="19"/>
        <v>1</v>
      </c>
      <c r="J249" s="176"/>
      <c r="K249" s="176"/>
      <c r="L249" s="177"/>
    </row>
    <row r="250" spans="7:25" x14ac:dyDescent="0.25">
      <c r="G250" s="76">
        <f t="shared" ca="1" si="19"/>
        <v>1</v>
      </c>
      <c r="J250" s="176"/>
      <c r="K250" s="176"/>
      <c r="L250" s="177"/>
    </row>
    <row r="251" spans="7:25" x14ac:dyDescent="0.25">
      <c r="G251" s="76">
        <f t="shared" ca="1" si="19"/>
        <v>1</v>
      </c>
      <c r="J251" s="176"/>
      <c r="K251" s="176"/>
      <c r="L251" s="177"/>
    </row>
    <row r="252" spans="7:25" x14ac:dyDescent="0.25">
      <c r="G252" s="76">
        <f t="shared" ca="1" si="19"/>
        <v>1</v>
      </c>
      <c r="J252" s="176"/>
      <c r="K252" s="176"/>
      <c r="L252" s="177"/>
    </row>
    <row r="253" spans="7:25" x14ac:dyDescent="0.25">
      <c r="G253" s="76">
        <f t="shared" ca="1" si="19"/>
        <v>1</v>
      </c>
      <c r="J253" s="176"/>
      <c r="K253" s="176"/>
      <c r="L253" s="177"/>
    </row>
    <row r="254" spans="7:25" x14ac:dyDescent="0.25">
      <c r="G254" s="76">
        <f t="shared" ca="1" si="19"/>
        <v>1</v>
      </c>
      <c r="J254" s="176"/>
      <c r="K254" s="176"/>
      <c r="L254" s="177"/>
    </row>
    <row r="255" spans="7:25" x14ac:dyDescent="0.25">
      <c r="G255" s="76">
        <f t="shared" ca="1" si="19"/>
        <v>1</v>
      </c>
      <c r="J255" s="176"/>
      <c r="K255" s="176"/>
      <c r="L255" s="177"/>
    </row>
    <row r="256" spans="7:25" x14ac:dyDescent="0.25">
      <c r="G256" s="76">
        <f t="shared" ca="1" si="19"/>
        <v>1</v>
      </c>
      <c r="J256" s="176"/>
      <c r="K256" s="176"/>
      <c r="L256" s="177"/>
    </row>
    <row r="257" spans="7:12" x14ac:dyDescent="0.25">
      <c r="G257" s="76">
        <f t="shared" ca="1" si="19"/>
        <v>1</v>
      </c>
      <c r="J257" s="176"/>
      <c r="K257" s="176"/>
      <c r="L257" s="177"/>
    </row>
    <row r="258" spans="7:12" x14ac:dyDescent="0.25">
      <c r="G258" s="76">
        <f t="shared" ca="1" si="19"/>
        <v>1</v>
      </c>
      <c r="J258" s="176"/>
      <c r="K258" s="176"/>
      <c r="L258" s="177"/>
    </row>
    <row r="259" spans="7:12" x14ac:dyDescent="0.25">
      <c r="G259" s="76">
        <f t="shared" ca="1" si="19"/>
        <v>1</v>
      </c>
      <c r="J259" s="176"/>
      <c r="K259" s="176"/>
      <c r="L259" s="177"/>
    </row>
    <row r="260" spans="7:12" x14ac:dyDescent="0.25">
      <c r="G260" s="76">
        <f t="shared" ca="1" si="19"/>
        <v>1</v>
      </c>
      <c r="J260" s="176"/>
      <c r="K260" s="176"/>
      <c r="L260" s="177"/>
    </row>
    <row r="261" spans="7:12" x14ac:dyDescent="0.25">
      <c r="G261" s="76">
        <f t="shared" ca="1" si="19"/>
        <v>1</v>
      </c>
      <c r="J261" s="176"/>
      <c r="K261" s="176"/>
      <c r="L261" s="177"/>
    </row>
    <row r="262" spans="7:12" x14ac:dyDescent="0.25">
      <c r="G262" s="76">
        <f t="shared" ca="1" si="19"/>
        <v>1</v>
      </c>
      <c r="J262" s="176"/>
      <c r="K262" s="176"/>
      <c r="L262" s="177"/>
    </row>
    <row r="263" spans="7:12" x14ac:dyDescent="0.25">
      <c r="G263" s="76">
        <f t="shared" ca="1" si="19"/>
        <v>1</v>
      </c>
      <c r="J263" s="176"/>
      <c r="K263" s="176"/>
      <c r="L263" s="177"/>
    </row>
    <row r="264" spans="7:12" x14ac:dyDescent="0.25">
      <c r="G264" s="76">
        <f t="shared" ca="1" si="19"/>
        <v>1</v>
      </c>
      <c r="J264" s="176"/>
      <c r="K264" s="176"/>
      <c r="L264" s="177"/>
    </row>
    <row r="265" spans="7:12" x14ac:dyDescent="0.25">
      <c r="G265" s="76">
        <f t="shared" ca="1" si="19"/>
        <v>1</v>
      </c>
      <c r="J265" s="176"/>
      <c r="K265" s="176"/>
      <c r="L265" s="177"/>
    </row>
    <row r="266" spans="7:12" x14ac:dyDescent="0.25">
      <c r="G266" s="76">
        <f t="shared" ca="1" si="19"/>
        <v>1</v>
      </c>
      <c r="J266" s="176"/>
      <c r="K266" s="176"/>
      <c r="L266" s="177"/>
    </row>
    <row r="267" spans="7:12" x14ac:dyDescent="0.25">
      <c r="G267" s="76">
        <f t="shared" ca="1" si="19"/>
        <v>1</v>
      </c>
      <c r="J267" s="176"/>
      <c r="K267" s="176"/>
      <c r="L267" s="177"/>
    </row>
    <row r="268" spans="7:12" x14ac:dyDescent="0.25">
      <c r="G268" s="76">
        <f t="shared" ca="1" si="19"/>
        <v>1</v>
      </c>
      <c r="J268" s="176"/>
      <c r="K268" s="176"/>
      <c r="L268" s="177"/>
    </row>
    <row r="269" spans="7:12" x14ac:dyDescent="0.25">
      <c r="G269" s="76">
        <f t="shared" ca="1" si="19"/>
        <v>1</v>
      </c>
      <c r="J269" s="176"/>
      <c r="K269" s="176"/>
      <c r="L269" s="177"/>
    </row>
    <row r="270" spans="7:12" x14ac:dyDescent="0.25">
      <c r="G270" s="76">
        <f t="shared" ca="1" si="19"/>
        <v>1</v>
      </c>
      <c r="J270" s="176"/>
      <c r="K270" s="176"/>
      <c r="L270" s="177"/>
    </row>
    <row r="271" spans="7:12" x14ac:dyDescent="0.25">
      <c r="G271" s="76">
        <f t="shared" ca="1" si="19"/>
        <v>1</v>
      </c>
      <c r="J271" s="176"/>
      <c r="K271" s="176"/>
      <c r="L271" s="177"/>
    </row>
    <row r="272" spans="7:12" x14ac:dyDescent="0.25">
      <c r="G272" s="76">
        <f t="shared" ca="1" si="19"/>
        <v>1</v>
      </c>
      <c r="J272" s="176"/>
      <c r="K272" s="176"/>
      <c r="L272" s="177"/>
    </row>
    <row r="273" spans="1:12" x14ac:dyDescent="0.25">
      <c r="G273" s="76">
        <f ca="1">$E$230</f>
        <v>1</v>
      </c>
      <c r="J273" s="176"/>
      <c r="K273" s="176"/>
      <c r="L273" s="177"/>
    </row>
    <row r="274" spans="1:12" x14ac:dyDescent="0.25">
      <c r="G274" s="76">
        <f t="shared" ca="1" si="19"/>
        <v>1</v>
      </c>
      <c r="J274" s="176"/>
      <c r="K274" s="176"/>
      <c r="L274" s="177"/>
    </row>
    <row r="275" spans="1:12" x14ac:dyDescent="0.25">
      <c r="G275" s="76">
        <f t="shared" ca="1" si="19"/>
        <v>1</v>
      </c>
      <c r="J275" s="176"/>
      <c r="K275" s="176"/>
      <c r="L275" s="177"/>
    </row>
    <row r="276" spans="1:12" x14ac:dyDescent="0.25">
      <c r="G276" s="76">
        <f t="shared" ca="1" si="19"/>
        <v>1</v>
      </c>
      <c r="J276" s="176"/>
      <c r="K276" s="176"/>
      <c r="L276" s="177"/>
    </row>
    <row r="277" spans="1:12" x14ac:dyDescent="0.25">
      <c r="G277" s="76">
        <f t="shared" ca="1" si="19"/>
        <v>1</v>
      </c>
      <c r="J277" s="176"/>
      <c r="K277" s="176"/>
      <c r="L277" s="177"/>
    </row>
    <row r="278" spans="1:12" x14ac:dyDescent="0.25">
      <c r="G278" s="76">
        <f t="shared" ca="1" si="19"/>
        <v>1</v>
      </c>
      <c r="J278" s="176"/>
      <c r="K278" s="176"/>
      <c r="L278" s="177"/>
    </row>
    <row r="279" spans="1:12" x14ac:dyDescent="0.25">
      <c r="G279" s="76">
        <f t="shared" ca="1" si="19"/>
        <v>1</v>
      </c>
      <c r="J279" s="176"/>
      <c r="K279" s="176"/>
      <c r="L279" s="177"/>
    </row>
    <row r="280" spans="1:12" x14ac:dyDescent="0.25">
      <c r="G280" s="76">
        <f t="shared" ca="1" si="19"/>
        <v>1</v>
      </c>
      <c r="J280" s="176"/>
      <c r="K280" s="176"/>
      <c r="L280" s="177"/>
    </row>
    <row r="281" spans="1:12" x14ac:dyDescent="0.25">
      <c r="G281" s="76">
        <f t="shared" ca="1" si="19"/>
        <v>1</v>
      </c>
      <c r="J281" s="176"/>
      <c r="K281" s="176"/>
      <c r="L281" s="177"/>
    </row>
    <row r="282" spans="1:12" x14ac:dyDescent="0.25">
      <c r="G282" s="76">
        <f t="shared" ca="1" si="19"/>
        <v>1</v>
      </c>
      <c r="J282" s="176"/>
      <c r="K282" s="176"/>
      <c r="L282" s="177"/>
    </row>
    <row r="283" spans="1:12" x14ac:dyDescent="0.25">
      <c r="G283" s="76">
        <f t="shared" ca="1" si="19"/>
        <v>1</v>
      </c>
      <c r="J283" s="176"/>
      <c r="K283" s="176"/>
      <c r="L283" s="177"/>
    </row>
    <row r="284" spans="1:12" x14ac:dyDescent="0.25">
      <c r="G284" s="76">
        <f t="shared" ca="1" si="19"/>
        <v>1</v>
      </c>
      <c r="J284" s="176"/>
      <c r="K284" s="176"/>
      <c r="L284" s="177"/>
    </row>
    <row r="285" spans="1:12" x14ac:dyDescent="0.25">
      <c r="G285" s="76">
        <f t="shared" ca="1" si="19"/>
        <v>1</v>
      </c>
      <c r="J285" s="176"/>
      <c r="K285" s="176"/>
      <c r="L285" s="177"/>
    </row>
    <row r="286" spans="1:12" x14ac:dyDescent="0.25">
      <c r="G286" s="76">
        <f t="shared" ca="1" si="19"/>
        <v>1</v>
      </c>
      <c r="J286" s="176"/>
      <c r="K286" s="176"/>
      <c r="L286" s="177"/>
    </row>
    <row r="287" spans="1:12" x14ac:dyDescent="0.25">
      <c r="G287" s="76">
        <f t="shared" ca="1" si="19"/>
        <v>1</v>
      </c>
      <c r="J287" s="176"/>
      <c r="K287" s="176"/>
      <c r="L287" s="177"/>
    </row>
    <row r="288" spans="1:12" x14ac:dyDescent="0.25">
      <c r="A288" s="9" t="s">
        <v>17</v>
      </c>
      <c r="B288" s="10" t="s">
        <v>18</v>
      </c>
      <c r="C288" s="28" t="s">
        <v>23</v>
      </c>
      <c r="D288" s="56"/>
      <c r="E288" s="56"/>
      <c r="F288" s="56"/>
      <c r="G288" s="76">
        <f t="shared" ca="1" si="19"/>
        <v>1</v>
      </c>
      <c r="J288" s="176"/>
      <c r="K288" s="176"/>
      <c r="L288" s="177"/>
    </row>
    <row r="289" spans="1:25" x14ac:dyDescent="0.25">
      <c r="A289" s="11">
        <f>INDEX(R296:V301,5,4)</f>
        <v>7</v>
      </c>
      <c r="B289" s="12">
        <f ca="1">C289</f>
        <v>7</v>
      </c>
      <c r="C289" s="12">
        <f ca="1">IF(P290="","",IF(P290=7,"",IF(P290="=7","",IF(Ques8=Answer8,Answer8,""))))</f>
        <v>7</v>
      </c>
      <c r="D289" s="13">
        <f ca="1">IF(A289=B289,1,0)</f>
        <v>1</v>
      </c>
      <c r="E289" s="14">
        <f ca="1">IF(E230=0,0,D289)</f>
        <v>1</v>
      </c>
      <c r="F289" s="15" t="s">
        <v>35</v>
      </c>
      <c r="G289" s="76">
        <f t="shared" ca="1" si="19"/>
        <v>1</v>
      </c>
      <c r="J289" s="176"/>
      <c r="K289" s="176"/>
      <c r="L289" s="177"/>
    </row>
    <row r="290" spans="1:25" x14ac:dyDescent="0.25">
      <c r="A290" s="7"/>
      <c r="B290" s="56"/>
      <c r="C290" s="56"/>
      <c r="D290" s="56"/>
      <c r="E290" s="56"/>
      <c r="F290" s="56"/>
      <c r="G290" s="30">
        <f ca="1">IF(OR(Ques8="",$E$230=0),0,1)</f>
        <v>1</v>
      </c>
      <c r="J290" s="176"/>
      <c r="K290" s="176"/>
      <c r="L290" s="177"/>
      <c r="N290" s="130" t="str">
        <f ca="1">IF(Score8=0,"Incorrect:","Correct Answer:")</f>
        <v>Correct Answer:</v>
      </c>
      <c r="O290" s="131"/>
      <c r="P290" s="134" t="str">
        <f ca="1">IF(ISERROR(IF(Ques8="","",_xlfn.FORMULATEXT(Ques8))),"",IF(Ques8="","",_xlfn.FORMULATEXT(Ques8)))</f>
        <v>=INDEX(R296:V301,5,4)</v>
      </c>
      <c r="Q290" s="135"/>
      <c r="R290" s="135"/>
      <c r="S290" s="135"/>
      <c r="T290" s="135"/>
      <c r="U290" s="135"/>
      <c r="V290" s="135"/>
      <c r="W290" s="135"/>
      <c r="X290" s="135"/>
      <c r="Y290" s="136"/>
    </row>
    <row r="291" spans="1:25" x14ac:dyDescent="0.25">
      <c r="A291" s="7"/>
      <c r="B291" s="56"/>
      <c r="C291" s="56"/>
      <c r="D291" s="56"/>
      <c r="E291" s="56"/>
      <c r="F291" s="56"/>
      <c r="G291" s="30">
        <f ca="1">IF(OR(Ques8="",$E$230=0),0,1)</f>
        <v>1</v>
      </c>
      <c r="J291" s="176"/>
      <c r="K291" s="176"/>
      <c r="L291" s="177"/>
      <c r="N291" s="132"/>
      <c r="O291" s="133"/>
      <c r="P291" s="137"/>
      <c r="Q291" s="138"/>
      <c r="R291" s="138"/>
      <c r="S291" s="138"/>
      <c r="T291" s="138"/>
      <c r="U291" s="138"/>
      <c r="V291" s="138"/>
      <c r="W291" s="138"/>
      <c r="X291" s="138"/>
      <c r="Y291" s="139"/>
    </row>
    <row r="292" spans="1:25" ht="15" x14ac:dyDescent="0.3">
      <c r="G292" s="76">
        <f t="shared" ref="G292:G302" ca="1" si="20">$E$230</f>
        <v>1</v>
      </c>
      <c r="J292" s="176"/>
      <c r="K292" s="176"/>
      <c r="L292" s="177"/>
      <c r="N292" s="140" t="s">
        <v>25</v>
      </c>
      <c r="O292" s="141"/>
      <c r="P292" s="4"/>
      <c r="Q292" s="5" t="str">
        <f>SUBSTITUTE(ADDRESS(1,COLUMN(),4),"1","")</f>
        <v>Q</v>
      </c>
      <c r="R292" s="5" t="str">
        <f t="shared" ref="R292:Y292" si="21">SUBSTITUTE(ADDRESS(1,COLUMN(),4),"1","")</f>
        <v>R</v>
      </c>
      <c r="S292" s="5" t="str">
        <f t="shared" si="21"/>
        <v>S</v>
      </c>
      <c r="T292" s="5" t="str">
        <f t="shared" si="21"/>
        <v>T</v>
      </c>
      <c r="U292" s="5" t="str">
        <f t="shared" si="21"/>
        <v>U</v>
      </c>
      <c r="V292" s="5" t="str">
        <f t="shared" si="21"/>
        <v>V</v>
      </c>
      <c r="W292" s="5" t="str">
        <f t="shared" si="21"/>
        <v>W</v>
      </c>
      <c r="X292" s="5" t="str">
        <f t="shared" si="21"/>
        <v>X</v>
      </c>
      <c r="Y292" s="5" t="str">
        <f t="shared" si="21"/>
        <v>Y</v>
      </c>
    </row>
    <row r="293" spans="1:25" ht="15" x14ac:dyDescent="0.3">
      <c r="G293" s="76">
        <f t="shared" ca="1" si="20"/>
        <v>1</v>
      </c>
      <c r="J293" s="176"/>
      <c r="K293" s="176"/>
      <c r="L293" s="177"/>
      <c r="N293" s="142"/>
      <c r="O293" s="143"/>
      <c r="P293" s="5">
        <f>ROW()</f>
        <v>293</v>
      </c>
      <c r="Q293" s="6"/>
      <c r="R293" s="6"/>
      <c r="S293" s="6"/>
      <c r="T293" s="6"/>
      <c r="U293" s="6"/>
      <c r="V293" s="6"/>
      <c r="W293" s="6"/>
      <c r="X293" s="6"/>
      <c r="Y293" s="6"/>
    </row>
    <row r="294" spans="1:25" ht="15" x14ac:dyDescent="0.3">
      <c r="G294" s="76">
        <f t="shared" ca="1" si="20"/>
        <v>1</v>
      </c>
      <c r="J294" s="176"/>
      <c r="K294" s="176"/>
      <c r="L294" s="177"/>
      <c r="N294" s="142"/>
      <c r="O294" s="143"/>
      <c r="P294" s="5">
        <f>ROW()</f>
        <v>294</v>
      </c>
      <c r="Q294" s="6"/>
      <c r="R294" s="6">
        <v>1</v>
      </c>
      <c r="S294" s="6">
        <v>2</v>
      </c>
      <c r="T294" s="50">
        <v>3</v>
      </c>
      <c r="U294" s="50">
        <v>4</v>
      </c>
      <c r="V294" s="50">
        <v>5</v>
      </c>
      <c r="W294" s="6"/>
      <c r="X294" s="6"/>
      <c r="Y294" s="6"/>
    </row>
    <row r="295" spans="1:25" ht="15" x14ac:dyDescent="0.3">
      <c r="G295" s="76">
        <f t="shared" ca="1" si="20"/>
        <v>1</v>
      </c>
      <c r="J295" s="176"/>
      <c r="K295" s="176"/>
      <c r="L295" s="177"/>
      <c r="N295" s="142"/>
      <c r="O295" s="143"/>
      <c r="P295" s="5">
        <f>ROW()</f>
        <v>295</v>
      </c>
      <c r="Q295" s="6"/>
      <c r="R295" s="50" t="s">
        <v>120</v>
      </c>
      <c r="S295" s="50" t="s">
        <v>121</v>
      </c>
      <c r="T295" s="50" t="s">
        <v>122</v>
      </c>
      <c r="U295" s="50" t="s">
        <v>123</v>
      </c>
      <c r="V295" s="50" t="s">
        <v>124</v>
      </c>
      <c r="W295" s="6"/>
      <c r="X295" s="6"/>
      <c r="Y295" s="6"/>
    </row>
    <row r="296" spans="1:25" ht="15" x14ac:dyDescent="0.3">
      <c r="G296" s="76">
        <f t="shared" ca="1" si="20"/>
        <v>1</v>
      </c>
      <c r="J296" s="176"/>
      <c r="K296" s="176"/>
      <c r="L296" s="177"/>
      <c r="N296" s="142"/>
      <c r="O296" s="143"/>
      <c r="P296" s="5">
        <f>ROW()</f>
        <v>296</v>
      </c>
      <c r="Q296" s="6">
        <v>1</v>
      </c>
      <c r="R296" s="6" t="s">
        <v>125</v>
      </c>
      <c r="S296" s="6">
        <v>69</v>
      </c>
      <c r="T296" s="6">
        <v>87</v>
      </c>
      <c r="U296" s="6">
        <v>13</v>
      </c>
      <c r="V296" s="6">
        <v>45</v>
      </c>
      <c r="W296" s="6"/>
      <c r="X296" s="6"/>
      <c r="Y296" s="6"/>
    </row>
    <row r="297" spans="1:25" ht="15" x14ac:dyDescent="0.3">
      <c r="G297" s="76">
        <f t="shared" ca="1" si="20"/>
        <v>1</v>
      </c>
      <c r="J297" s="176"/>
      <c r="K297" s="176"/>
      <c r="L297" s="177"/>
      <c r="N297" s="142"/>
      <c r="O297" s="143"/>
      <c r="P297" s="5">
        <f>ROW()</f>
        <v>297</v>
      </c>
      <c r="Q297" s="6">
        <v>2</v>
      </c>
      <c r="R297" s="6" t="s">
        <v>126</v>
      </c>
      <c r="S297" s="6">
        <v>67</v>
      </c>
      <c r="T297" s="6">
        <v>88</v>
      </c>
      <c r="U297" s="6">
        <v>8</v>
      </c>
      <c r="V297" s="6">
        <v>47</v>
      </c>
      <c r="W297" s="50" t="s">
        <v>75</v>
      </c>
      <c r="Y297" s="6"/>
    </row>
    <row r="298" spans="1:25" ht="15" x14ac:dyDescent="0.3">
      <c r="G298" s="76">
        <f t="shared" ca="1" si="20"/>
        <v>1</v>
      </c>
      <c r="J298" s="176"/>
      <c r="K298" s="176"/>
      <c r="L298" s="177"/>
      <c r="N298" s="142"/>
      <c r="O298" s="143"/>
      <c r="P298" s="5">
        <f>ROW()</f>
        <v>298</v>
      </c>
      <c r="Q298" s="6">
        <v>3</v>
      </c>
      <c r="R298" s="6" t="s">
        <v>127</v>
      </c>
      <c r="S298" s="6">
        <v>66</v>
      </c>
      <c r="T298" s="6">
        <v>81</v>
      </c>
      <c r="U298" s="6">
        <v>20</v>
      </c>
      <c r="V298" s="6">
        <v>47</v>
      </c>
      <c r="W298" s="72">
        <f>INDEX(R296:V301,5,4)</f>
        <v>7</v>
      </c>
      <c r="Y298" s="6"/>
    </row>
    <row r="299" spans="1:25" ht="15" x14ac:dyDescent="0.3">
      <c r="G299" s="76">
        <f t="shared" ca="1" si="20"/>
        <v>1</v>
      </c>
      <c r="J299" s="176"/>
      <c r="K299" s="176"/>
      <c r="L299" s="177"/>
      <c r="N299" s="142"/>
      <c r="O299" s="143"/>
      <c r="P299" s="5">
        <f>ROW()</f>
        <v>299</v>
      </c>
      <c r="Q299" s="6">
        <v>4</v>
      </c>
      <c r="R299" s="6" t="s">
        <v>128</v>
      </c>
      <c r="S299" s="6">
        <v>70</v>
      </c>
      <c r="T299" s="6">
        <v>92</v>
      </c>
      <c r="U299" s="6">
        <v>6</v>
      </c>
      <c r="V299" s="6">
        <v>47</v>
      </c>
      <c r="W299" s="6"/>
      <c r="X299" s="6"/>
      <c r="Y299" s="6"/>
    </row>
    <row r="300" spans="1:25" ht="15" x14ac:dyDescent="0.3">
      <c r="G300" s="76">
        <f t="shared" ca="1" si="20"/>
        <v>1</v>
      </c>
      <c r="J300" s="176"/>
      <c r="K300" s="176"/>
      <c r="L300" s="177"/>
      <c r="N300" s="142"/>
      <c r="O300" s="143"/>
      <c r="P300" s="5">
        <f>ROW()</f>
        <v>300</v>
      </c>
      <c r="Q300" s="6">
        <v>5</v>
      </c>
      <c r="R300" s="6" t="s">
        <v>129</v>
      </c>
      <c r="S300" s="6">
        <v>49</v>
      </c>
      <c r="T300" s="6">
        <v>67</v>
      </c>
      <c r="U300" s="6">
        <v>7</v>
      </c>
      <c r="V300" s="6">
        <v>42</v>
      </c>
      <c r="W300" s="6"/>
      <c r="X300" s="6"/>
      <c r="Y300" s="6"/>
    </row>
    <row r="301" spans="1:25" ht="15" x14ac:dyDescent="0.3">
      <c r="G301" s="76">
        <f t="shared" ca="1" si="20"/>
        <v>1</v>
      </c>
      <c r="J301" s="176"/>
      <c r="K301" s="176"/>
      <c r="L301" s="177"/>
      <c r="N301" s="142"/>
      <c r="O301" s="143"/>
      <c r="P301" s="5">
        <f>ROW()</f>
        <v>301</v>
      </c>
      <c r="Q301" s="6">
        <v>6</v>
      </c>
      <c r="R301" s="6" t="s">
        <v>130</v>
      </c>
      <c r="S301" s="6">
        <v>64</v>
      </c>
      <c r="T301" s="6">
        <v>80</v>
      </c>
      <c r="U301" s="6">
        <v>22</v>
      </c>
      <c r="V301" s="6">
        <v>46</v>
      </c>
      <c r="W301" s="6"/>
      <c r="X301" s="6"/>
      <c r="Y301" s="6"/>
    </row>
    <row r="302" spans="1:25" ht="15" x14ac:dyDescent="0.3">
      <c r="G302" s="76">
        <f t="shared" ca="1" si="20"/>
        <v>1</v>
      </c>
      <c r="J302" s="176"/>
      <c r="K302" s="176"/>
      <c r="L302" s="177"/>
      <c r="N302" s="144"/>
      <c r="O302" s="145"/>
      <c r="P302" s="5">
        <f>ROW()</f>
        <v>302</v>
      </c>
      <c r="Q302" s="6"/>
      <c r="R302" s="6"/>
      <c r="S302" s="6"/>
      <c r="T302" s="6"/>
      <c r="U302" s="6"/>
      <c r="V302" s="6"/>
      <c r="W302" s="6"/>
      <c r="X302" s="6"/>
      <c r="Y302" s="6"/>
    </row>
    <row r="303" spans="1:25" x14ac:dyDescent="0.25">
      <c r="G303" s="77">
        <f ca="1">$E$289</f>
        <v>1</v>
      </c>
      <c r="J303" s="176"/>
      <c r="K303" s="176"/>
      <c r="L303" s="177"/>
    </row>
    <row r="304" spans="1:25" x14ac:dyDescent="0.25"/>
    <row r="305" x14ac:dyDescent="0.25"/>
    <row r="306" x14ac:dyDescent="0.25"/>
    <row r="307" x14ac:dyDescent="0.25"/>
    <row r="308" x14ac:dyDescent="0.25"/>
    <row r="309" x14ac:dyDescent="0.25"/>
    <row r="310" x14ac:dyDescent="0.25"/>
    <row r="311" x14ac:dyDescent="0.25"/>
    <row r="312" x14ac:dyDescent="0.25"/>
    <row r="313" x14ac:dyDescent="0.25"/>
    <row r="314" x14ac:dyDescent="0.25"/>
    <row r="315" x14ac:dyDescent="0.25"/>
  </sheetData>
  <sheetProtection algorithmName="SHA-512" hashValue="OeEwCUMctYlGUlIHkzZLUOApRA0Ai4kR05KYwZnCWOumj2yARN4Nn5xS253YxSA8vNMBoCeJT+YAI67Etek/Rg==" saltValue="WV5hD5d5QdYuv+kLWwsRGA==" spinCount="100000" sheet="1" objects="1" scenarios="1"/>
  <autoFilter ref="G61:G303" xr:uid="{FAD15072-202A-4C02-9AAF-8B29215BFFC0}">
    <filterColumn colId="0">
      <filters>
        <filter val="1"/>
      </filters>
    </filterColumn>
  </autoFilter>
  <mergeCells count="316">
    <mergeCell ref="J23:L23"/>
    <mergeCell ref="J24:L24"/>
    <mergeCell ref="N3:Z5"/>
    <mergeCell ref="J8:L9"/>
    <mergeCell ref="J10:L11"/>
    <mergeCell ref="J12:L13"/>
    <mergeCell ref="J14:L15"/>
    <mergeCell ref="J16:L17"/>
    <mergeCell ref="J6:L7"/>
    <mergeCell ref="J18:L19"/>
    <mergeCell ref="J22:L22"/>
    <mergeCell ref="J20:L20"/>
    <mergeCell ref="J21:L21"/>
    <mergeCell ref="J34:L34"/>
    <mergeCell ref="J35:L35"/>
    <mergeCell ref="J36:L36"/>
    <mergeCell ref="N166:O176"/>
    <mergeCell ref="N191:O192"/>
    <mergeCell ref="P191:Y192"/>
    <mergeCell ref="N193:O203"/>
    <mergeCell ref="N231:O232"/>
    <mergeCell ref="P231:Y232"/>
    <mergeCell ref="N118:O128"/>
    <mergeCell ref="N139:O140"/>
    <mergeCell ref="P139:Y140"/>
    <mergeCell ref="N141:O151"/>
    <mergeCell ref="N164:O165"/>
    <mergeCell ref="P164:Y165"/>
    <mergeCell ref="N82:O83"/>
    <mergeCell ref="P82:Y83"/>
    <mergeCell ref="N84:O94"/>
    <mergeCell ref="N116:O117"/>
    <mergeCell ref="P116:Y117"/>
    <mergeCell ref="N62:O63"/>
    <mergeCell ref="P62:Y63"/>
    <mergeCell ref="N64:O74"/>
    <mergeCell ref="J37:L37"/>
    <mergeCell ref="J25:L25"/>
    <mergeCell ref="J26:L26"/>
    <mergeCell ref="J27:L27"/>
    <mergeCell ref="J28:L28"/>
    <mergeCell ref="J29:L29"/>
    <mergeCell ref="J30:L30"/>
    <mergeCell ref="J31:L31"/>
    <mergeCell ref="J32:L32"/>
    <mergeCell ref="J33:L33"/>
    <mergeCell ref="J38:L38"/>
    <mergeCell ref="J39:L39"/>
    <mergeCell ref="J40:L40"/>
    <mergeCell ref="J41:L41"/>
    <mergeCell ref="N233:O243"/>
    <mergeCell ref="N290:O291"/>
    <mergeCell ref="P290:Y291"/>
    <mergeCell ref="N292:O302"/>
    <mergeCell ref="J47:L47"/>
    <mergeCell ref="J48:L48"/>
    <mergeCell ref="J49:L49"/>
    <mergeCell ref="J50:L50"/>
    <mergeCell ref="J51:L51"/>
    <mergeCell ref="J42:L42"/>
    <mergeCell ref="J43:L43"/>
    <mergeCell ref="J44:L44"/>
    <mergeCell ref="J45:L45"/>
    <mergeCell ref="J46:L46"/>
    <mergeCell ref="J57:L57"/>
    <mergeCell ref="J58:L58"/>
    <mergeCell ref="J59:L59"/>
    <mergeCell ref="J60:L60"/>
    <mergeCell ref="J61:L61"/>
    <mergeCell ref="J52:L52"/>
    <mergeCell ref="J53:L53"/>
    <mergeCell ref="J54:L54"/>
    <mergeCell ref="J55:L55"/>
    <mergeCell ref="J56:L56"/>
    <mergeCell ref="J67:L67"/>
    <mergeCell ref="J68:L68"/>
    <mergeCell ref="J69:L69"/>
    <mergeCell ref="J70:L70"/>
    <mergeCell ref="J71:L71"/>
    <mergeCell ref="J62:L62"/>
    <mergeCell ref="J63:L63"/>
    <mergeCell ref="J64:L64"/>
    <mergeCell ref="J65:L65"/>
    <mergeCell ref="J66:L66"/>
    <mergeCell ref="J77:L77"/>
    <mergeCell ref="J78:L78"/>
    <mergeCell ref="J79:L79"/>
    <mergeCell ref="J80:L80"/>
    <mergeCell ref="J81:L81"/>
    <mergeCell ref="J72:L72"/>
    <mergeCell ref="J73:L73"/>
    <mergeCell ref="J74:L74"/>
    <mergeCell ref="J75:L75"/>
    <mergeCell ref="J76:L76"/>
    <mergeCell ref="J87:L87"/>
    <mergeCell ref="J88:L88"/>
    <mergeCell ref="J89:L89"/>
    <mergeCell ref="J90:L90"/>
    <mergeCell ref="J91:L91"/>
    <mergeCell ref="J82:L82"/>
    <mergeCell ref="J83:L83"/>
    <mergeCell ref="J84:L84"/>
    <mergeCell ref="J85:L85"/>
    <mergeCell ref="J86:L86"/>
    <mergeCell ref="J97:L97"/>
    <mergeCell ref="J98:L98"/>
    <mergeCell ref="J99:L99"/>
    <mergeCell ref="J100:L100"/>
    <mergeCell ref="J101:L101"/>
    <mergeCell ref="J92:L92"/>
    <mergeCell ref="J93:L93"/>
    <mergeCell ref="J94:L94"/>
    <mergeCell ref="J95:L95"/>
    <mergeCell ref="J96:L96"/>
    <mergeCell ref="J107:L107"/>
    <mergeCell ref="J108:L108"/>
    <mergeCell ref="J109:L109"/>
    <mergeCell ref="J110:L110"/>
    <mergeCell ref="J111:L111"/>
    <mergeCell ref="J102:L102"/>
    <mergeCell ref="J103:L103"/>
    <mergeCell ref="J104:L104"/>
    <mergeCell ref="J105:L105"/>
    <mergeCell ref="J106:L106"/>
    <mergeCell ref="J117:L117"/>
    <mergeCell ref="J118:L118"/>
    <mergeCell ref="J119:L119"/>
    <mergeCell ref="J120:L120"/>
    <mergeCell ref="J121:L121"/>
    <mergeCell ref="J112:L112"/>
    <mergeCell ref="J113:L113"/>
    <mergeCell ref="J114:L114"/>
    <mergeCell ref="J115:L115"/>
    <mergeCell ref="J116:L116"/>
    <mergeCell ref="J127:L127"/>
    <mergeCell ref="J128:L128"/>
    <mergeCell ref="J129:L129"/>
    <mergeCell ref="J130:L130"/>
    <mergeCell ref="J131:L131"/>
    <mergeCell ref="J122:L122"/>
    <mergeCell ref="J123:L123"/>
    <mergeCell ref="J124:L124"/>
    <mergeCell ref="J125:L125"/>
    <mergeCell ref="J126:L126"/>
    <mergeCell ref="J137:L137"/>
    <mergeCell ref="J138:L138"/>
    <mergeCell ref="J139:L139"/>
    <mergeCell ref="J140:L140"/>
    <mergeCell ref="J141:L141"/>
    <mergeCell ref="J132:L132"/>
    <mergeCell ref="J133:L133"/>
    <mergeCell ref="J134:L134"/>
    <mergeCell ref="J135:L135"/>
    <mergeCell ref="J136:L136"/>
    <mergeCell ref="J147:L147"/>
    <mergeCell ref="J148:L148"/>
    <mergeCell ref="J149:L149"/>
    <mergeCell ref="J150:L150"/>
    <mergeCell ref="J151:L151"/>
    <mergeCell ref="J142:L142"/>
    <mergeCell ref="J143:L143"/>
    <mergeCell ref="J144:L144"/>
    <mergeCell ref="J145:L145"/>
    <mergeCell ref="J146:L146"/>
    <mergeCell ref="J157:L157"/>
    <mergeCell ref="J158:L158"/>
    <mergeCell ref="J159:L159"/>
    <mergeCell ref="J160:L160"/>
    <mergeCell ref="J161:L161"/>
    <mergeCell ref="J152:L152"/>
    <mergeCell ref="J153:L153"/>
    <mergeCell ref="J154:L154"/>
    <mergeCell ref="J155:L155"/>
    <mergeCell ref="J156:L156"/>
    <mergeCell ref="J167:L167"/>
    <mergeCell ref="J168:L168"/>
    <mergeCell ref="J169:L169"/>
    <mergeCell ref="J170:L170"/>
    <mergeCell ref="J171:L171"/>
    <mergeCell ref="J162:L162"/>
    <mergeCell ref="J163:L163"/>
    <mergeCell ref="J164:L164"/>
    <mergeCell ref="J165:L165"/>
    <mergeCell ref="J166:L166"/>
    <mergeCell ref="J177:L177"/>
    <mergeCell ref="J178:L178"/>
    <mergeCell ref="J179:L179"/>
    <mergeCell ref="J180:L180"/>
    <mergeCell ref="J181:L181"/>
    <mergeCell ref="J172:L172"/>
    <mergeCell ref="J173:L173"/>
    <mergeCell ref="J174:L174"/>
    <mergeCell ref="J175:L175"/>
    <mergeCell ref="J176:L176"/>
    <mergeCell ref="J187:L187"/>
    <mergeCell ref="J188:L188"/>
    <mergeCell ref="J189:L189"/>
    <mergeCell ref="J190:L190"/>
    <mergeCell ref="J191:L191"/>
    <mergeCell ref="J182:L182"/>
    <mergeCell ref="J183:L183"/>
    <mergeCell ref="J184:L184"/>
    <mergeCell ref="J185:L185"/>
    <mergeCell ref="J186:L186"/>
    <mergeCell ref="J197:L197"/>
    <mergeCell ref="J198:L198"/>
    <mergeCell ref="J199:L199"/>
    <mergeCell ref="J200:L200"/>
    <mergeCell ref="J201:L201"/>
    <mergeCell ref="J192:L192"/>
    <mergeCell ref="J193:L193"/>
    <mergeCell ref="J194:L194"/>
    <mergeCell ref="J195:L195"/>
    <mergeCell ref="J196:L196"/>
    <mergeCell ref="J207:L207"/>
    <mergeCell ref="J208:L208"/>
    <mergeCell ref="J209:L209"/>
    <mergeCell ref="J210:L210"/>
    <mergeCell ref="J211:L211"/>
    <mergeCell ref="J202:L202"/>
    <mergeCell ref="J203:L203"/>
    <mergeCell ref="J204:L204"/>
    <mergeCell ref="J205:L205"/>
    <mergeCell ref="J206:L206"/>
    <mergeCell ref="J217:L217"/>
    <mergeCell ref="J218:L218"/>
    <mergeCell ref="J219:L219"/>
    <mergeCell ref="J220:L220"/>
    <mergeCell ref="J221:L221"/>
    <mergeCell ref="J212:L212"/>
    <mergeCell ref="J213:L213"/>
    <mergeCell ref="J214:L214"/>
    <mergeCell ref="J215:L215"/>
    <mergeCell ref="J216:L216"/>
    <mergeCell ref="J227:L227"/>
    <mergeCell ref="J228:L228"/>
    <mergeCell ref="J229:L229"/>
    <mergeCell ref="J230:L230"/>
    <mergeCell ref="J231:L231"/>
    <mergeCell ref="J222:L222"/>
    <mergeCell ref="J223:L223"/>
    <mergeCell ref="J224:L224"/>
    <mergeCell ref="J225:L225"/>
    <mergeCell ref="J226:L226"/>
    <mergeCell ref="J237:L237"/>
    <mergeCell ref="J238:L238"/>
    <mergeCell ref="J239:L239"/>
    <mergeCell ref="J240:L240"/>
    <mergeCell ref="J241:L241"/>
    <mergeCell ref="J232:L232"/>
    <mergeCell ref="J233:L233"/>
    <mergeCell ref="J234:L234"/>
    <mergeCell ref="J235:L235"/>
    <mergeCell ref="J236:L236"/>
    <mergeCell ref="J247:L247"/>
    <mergeCell ref="J248:L248"/>
    <mergeCell ref="J249:L249"/>
    <mergeCell ref="J250:L250"/>
    <mergeCell ref="J251:L251"/>
    <mergeCell ref="J242:L242"/>
    <mergeCell ref="J243:L243"/>
    <mergeCell ref="J244:L244"/>
    <mergeCell ref="J245:L245"/>
    <mergeCell ref="J246:L246"/>
    <mergeCell ref="J257:L257"/>
    <mergeCell ref="J258:L258"/>
    <mergeCell ref="J259:L259"/>
    <mergeCell ref="J260:L260"/>
    <mergeCell ref="J261:L261"/>
    <mergeCell ref="J252:L252"/>
    <mergeCell ref="J253:L253"/>
    <mergeCell ref="J254:L254"/>
    <mergeCell ref="J255:L255"/>
    <mergeCell ref="J256:L256"/>
    <mergeCell ref="J267:L267"/>
    <mergeCell ref="J268:L268"/>
    <mergeCell ref="J269:L269"/>
    <mergeCell ref="J270:L270"/>
    <mergeCell ref="J271:L271"/>
    <mergeCell ref="J262:L262"/>
    <mergeCell ref="J263:L263"/>
    <mergeCell ref="J264:L264"/>
    <mergeCell ref="J265:L265"/>
    <mergeCell ref="J266:L266"/>
    <mergeCell ref="J277:L277"/>
    <mergeCell ref="J278:L278"/>
    <mergeCell ref="J279:L279"/>
    <mergeCell ref="J280:L280"/>
    <mergeCell ref="J281:L281"/>
    <mergeCell ref="J272:L272"/>
    <mergeCell ref="J273:L273"/>
    <mergeCell ref="J274:L274"/>
    <mergeCell ref="J275:L275"/>
    <mergeCell ref="J276:L276"/>
    <mergeCell ref="J287:L287"/>
    <mergeCell ref="J288:L288"/>
    <mergeCell ref="J289:L289"/>
    <mergeCell ref="J290:L290"/>
    <mergeCell ref="J291:L291"/>
    <mergeCell ref="J282:L282"/>
    <mergeCell ref="J283:L283"/>
    <mergeCell ref="J284:L284"/>
    <mergeCell ref="J285:L285"/>
    <mergeCell ref="J286:L286"/>
    <mergeCell ref="J302:L302"/>
    <mergeCell ref="J303:L303"/>
    <mergeCell ref="J297:L297"/>
    <mergeCell ref="J298:L298"/>
    <mergeCell ref="J299:L299"/>
    <mergeCell ref="J300:L300"/>
    <mergeCell ref="J301:L301"/>
    <mergeCell ref="J292:L292"/>
    <mergeCell ref="J293:L293"/>
    <mergeCell ref="J294:L294"/>
    <mergeCell ref="J295:L295"/>
    <mergeCell ref="J296:L296"/>
  </mergeCells>
  <conditionalFormatting sqref="N62:O63">
    <cfRule type="cellIs" dxfId="80" priority="26" operator="equal">
      <formula>"Incorrect:"</formula>
    </cfRule>
    <cfRule type="cellIs" dxfId="79" priority="27" operator="equal">
      <formula>"Correct Answer:"</formula>
    </cfRule>
  </conditionalFormatting>
  <conditionalFormatting sqref="P62:Y63">
    <cfRule type="expression" dxfId="78" priority="25">
      <formula>N62="Correct Answer:"</formula>
    </cfRule>
  </conditionalFormatting>
  <conditionalFormatting sqref="N82:O83">
    <cfRule type="cellIs" dxfId="77" priority="20" operator="equal">
      <formula>"Incorrect:"</formula>
    </cfRule>
    <cfRule type="cellIs" dxfId="76" priority="21" operator="equal">
      <formula>"Correct Answer:"</formula>
    </cfRule>
  </conditionalFormatting>
  <conditionalFormatting sqref="P82:Y83">
    <cfRule type="expression" dxfId="75" priority="19">
      <formula>N82="Correct Answer:"</formula>
    </cfRule>
  </conditionalFormatting>
  <conditionalFormatting sqref="N116:O117">
    <cfRule type="cellIs" dxfId="74" priority="17" operator="equal">
      <formula>"Incorrect:"</formula>
    </cfRule>
    <cfRule type="cellIs" dxfId="73" priority="18" operator="equal">
      <formula>"Correct Answer:"</formula>
    </cfRule>
  </conditionalFormatting>
  <conditionalFormatting sqref="P116:Y117">
    <cfRule type="expression" dxfId="72" priority="16">
      <formula>N116="Correct Answer:"</formula>
    </cfRule>
  </conditionalFormatting>
  <conditionalFormatting sqref="N139:O140">
    <cfRule type="cellIs" dxfId="71" priority="14" operator="equal">
      <formula>"Incorrect:"</formula>
    </cfRule>
    <cfRule type="cellIs" dxfId="70" priority="15" operator="equal">
      <formula>"Correct Answer:"</formula>
    </cfRule>
  </conditionalFormatting>
  <conditionalFormatting sqref="P139:Y140">
    <cfRule type="expression" dxfId="69" priority="13">
      <formula>N139="Correct Answer:"</formula>
    </cfRule>
  </conditionalFormatting>
  <conditionalFormatting sqref="N164:O165">
    <cfRule type="cellIs" dxfId="68" priority="11" operator="equal">
      <formula>"Incorrect:"</formula>
    </cfRule>
    <cfRule type="cellIs" dxfId="67" priority="12" operator="equal">
      <formula>"Correct Answer:"</formula>
    </cfRule>
  </conditionalFormatting>
  <conditionalFormatting sqref="P164:Y165">
    <cfRule type="expression" dxfId="66" priority="10">
      <formula>N164="Correct Answer:"</formula>
    </cfRule>
  </conditionalFormatting>
  <conditionalFormatting sqref="N191:O192">
    <cfRule type="cellIs" dxfId="65" priority="8" operator="equal">
      <formula>"Incorrect:"</formula>
    </cfRule>
    <cfRule type="cellIs" dxfId="64" priority="9" operator="equal">
      <formula>"Correct Answer:"</formula>
    </cfRule>
  </conditionalFormatting>
  <conditionalFormatting sqref="P191:Y192">
    <cfRule type="expression" dxfId="63" priority="7">
      <formula>N191="Correct Answer:"</formula>
    </cfRule>
  </conditionalFormatting>
  <conditionalFormatting sqref="N231:O232">
    <cfRule type="cellIs" dxfId="62" priority="5" operator="equal">
      <formula>"Incorrect:"</formula>
    </cfRule>
    <cfRule type="cellIs" dxfId="61" priority="6" operator="equal">
      <formula>"Correct Answer:"</formula>
    </cfRule>
  </conditionalFormatting>
  <conditionalFormatting sqref="P231:Y232">
    <cfRule type="expression" dxfId="60" priority="4">
      <formula>N231="Correct Answer:"</formula>
    </cfRule>
  </conditionalFormatting>
  <conditionalFormatting sqref="N290:O291">
    <cfRule type="cellIs" dxfId="59" priority="2" operator="equal">
      <formula>"Incorrect:"</formula>
    </cfRule>
    <cfRule type="cellIs" dxfId="58" priority="3" operator="equal">
      <formula>"Correct Answer:"</formula>
    </cfRule>
  </conditionalFormatting>
  <conditionalFormatting sqref="P290:Y291">
    <cfRule type="expression" dxfId="57" priority="1">
      <formula>N290="Correct Answer:"</formula>
    </cfRule>
  </conditionalFormatting>
  <pageMargins left="0.7" right="0.7" top="0.75" bottom="0.75" header="0.3" footer="0.3"/>
  <pageSetup paperSize="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45" r:id="rId4" name="Button 9">
              <controlPr defaultSize="0" print="0" autoFill="0" autoPict="0" macro="[0]!RESET">
                <anchor moveWithCells="1">
                  <from>
                    <xdr:col>9</xdr:col>
                    <xdr:colOff>228600</xdr:colOff>
                    <xdr:row>26</xdr:row>
                    <xdr:rowOff>107950</xdr:rowOff>
                  </from>
                  <to>
                    <xdr:col>11</xdr:col>
                    <xdr:colOff>723900</xdr:colOff>
                    <xdr:row>28</xdr:row>
                    <xdr:rowOff>107950</xdr:rowOff>
                  </to>
                </anchor>
              </controlPr>
            </control>
          </mc:Choice>
        </mc:AlternateContent>
        <mc:AlternateContent xmlns:mc="http://schemas.openxmlformats.org/markup-compatibility/2006">
          <mc:Choice Requires="x14">
            <control shapeId="14346" r:id="rId5" name="Button 10">
              <controlPr defaultSize="0" print="0" autoFill="0" autoPict="0" macro="[0]!Sheet5.SHOWALLCHAPTER04">
                <anchor moveWithCells="1">
                  <from>
                    <xdr:col>9</xdr:col>
                    <xdr:colOff>228600</xdr:colOff>
                    <xdr:row>29</xdr:row>
                    <xdr:rowOff>88900</xdr:rowOff>
                  </from>
                  <to>
                    <xdr:col>11</xdr:col>
                    <xdr:colOff>723900</xdr:colOff>
                    <xdr:row>31</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49A98-A9A6-401E-BF6B-8B7B8CA07E03}">
  <sheetPr codeName="Sheet6" filterMode="1">
    <tabColor rgb="FF00B050"/>
  </sheetPr>
  <dimension ref="A1:AA415"/>
  <sheetViews>
    <sheetView showGridLines="0" zoomScale="91" zoomScaleNormal="91" workbookViewId="0">
      <pane xSplit="12" ySplit="5" topLeftCell="M6" activePane="bottomRight" state="frozen"/>
      <selection activeCell="D6" sqref="D6"/>
      <selection pane="topRight" activeCell="D6" sqref="D6"/>
      <selection pane="bottomLeft" activeCell="D6" sqref="D6"/>
      <selection pane="bottomRight" activeCell="T397" sqref="T397"/>
    </sheetView>
  </sheetViews>
  <sheetFormatPr defaultColWidth="0" defaultRowHeight="13.5" zeroHeight="1" x14ac:dyDescent="0.25"/>
  <cols>
    <col min="1" max="1" width="10.5" hidden="1" customWidth="1"/>
    <col min="2" max="5" width="8.78515625" hidden="1" customWidth="1"/>
    <col min="6" max="6" width="10" hidden="1" customWidth="1"/>
    <col min="7" max="9" width="8.78515625" hidden="1" customWidth="1"/>
    <col min="10" max="12" width="9.7109375" customWidth="1"/>
    <col min="13" max="13" width="0.92578125" customWidth="1"/>
    <col min="14" max="15" width="8.78515625" customWidth="1"/>
    <col min="16" max="16" width="4.92578125" customWidth="1"/>
    <col min="17" max="19" width="8.78515625" customWidth="1"/>
    <col min="20" max="20" width="10" bestFit="1" customWidth="1"/>
    <col min="21" max="26" width="8.78515625" customWidth="1"/>
    <col min="27" max="27" width="1" customWidth="1"/>
    <col min="28" max="16384" width="8.78515625" hidden="1"/>
  </cols>
  <sheetData>
    <row r="1" spans="1:26" x14ac:dyDescent="0.25">
      <c r="A1" s="7"/>
      <c r="B1" s="7"/>
      <c r="C1" s="7"/>
      <c r="D1" s="7"/>
      <c r="E1" s="7"/>
      <c r="F1" s="7"/>
      <c r="G1" s="7"/>
      <c r="H1" s="7"/>
      <c r="I1" s="1"/>
    </row>
    <row r="2" spans="1:26" x14ac:dyDescent="0.25">
      <c r="A2" s="7"/>
      <c r="B2" s="7"/>
      <c r="C2" s="7"/>
      <c r="D2" s="7"/>
      <c r="E2" s="7"/>
      <c r="F2" s="7"/>
      <c r="G2" s="7"/>
      <c r="H2" s="7"/>
      <c r="I2" s="1"/>
    </row>
    <row r="3" spans="1:26" ht="14.25" customHeight="1" x14ac:dyDescent="0.25">
      <c r="A3" s="7"/>
      <c r="B3" s="7"/>
      <c r="C3" s="7"/>
      <c r="D3" s="7"/>
      <c r="E3" s="7"/>
      <c r="F3" s="7"/>
      <c r="G3" s="7"/>
      <c r="H3" s="7"/>
      <c r="I3" s="1"/>
      <c r="N3" s="168" t="s">
        <v>5</v>
      </c>
      <c r="O3" s="169"/>
      <c r="P3" s="169"/>
      <c r="Q3" s="169"/>
      <c r="R3" s="169"/>
      <c r="S3" s="169"/>
      <c r="T3" s="169"/>
      <c r="U3" s="169"/>
      <c r="V3" s="169"/>
      <c r="W3" s="169"/>
      <c r="X3" s="169"/>
      <c r="Y3" s="169"/>
      <c r="Z3" s="169"/>
    </row>
    <row r="4" spans="1:26" ht="14.25" customHeight="1" x14ac:dyDescent="0.25">
      <c r="A4" s="7"/>
      <c r="B4" s="7"/>
      <c r="C4" s="7"/>
      <c r="D4" s="7"/>
      <c r="E4" s="7"/>
      <c r="F4" s="7"/>
      <c r="G4" s="7"/>
      <c r="H4" s="7"/>
      <c r="I4" s="1"/>
      <c r="N4" s="168"/>
      <c r="O4" s="169"/>
      <c r="P4" s="169"/>
      <c r="Q4" s="169"/>
      <c r="R4" s="169"/>
      <c r="S4" s="169"/>
      <c r="T4" s="169"/>
      <c r="U4" s="169"/>
      <c r="V4" s="169"/>
      <c r="W4" s="169"/>
      <c r="X4" s="169"/>
      <c r="Y4" s="169"/>
      <c r="Z4" s="169"/>
    </row>
    <row r="5" spans="1:26" ht="14.25" customHeight="1" x14ac:dyDescent="0.25">
      <c r="A5" s="7"/>
      <c r="B5" s="7"/>
      <c r="C5" s="7"/>
      <c r="D5" s="7"/>
      <c r="E5" s="7"/>
      <c r="F5" s="7"/>
      <c r="G5" s="7"/>
      <c r="H5" s="7"/>
      <c r="I5" s="1"/>
      <c r="J5" s="43"/>
      <c r="K5" s="44"/>
      <c r="L5" s="45"/>
      <c r="N5" s="168"/>
      <c r="O5" s="169"/>
      <c r="P5" s="169"/>
      <c r="Q5" s="169"/>
      <c r="R5" s="169"/>
      <c r="S5" s="169"/>
      <c r="T5" s="169"/>
      <c r="U5" s="169"/>
      <c r="V5" s="169"/>
      <c r="W5" s="169"/>
      <c r="X5" s="169"/>
      <c r="Y5" s="169"/>
      <c r="Z5" s="169"/>
    </row>
    <row r="6" spans="1:26" x14ac:dyDescent="0.25">
      <c r="A6" s="7"/>
      <c r="B6" s="7"/>
      <c r="C6" s="7"/>
      <c r="D6" s="7"/>
      <c r="E6" s="7"/>
      <c r="F6" s="7"/>
      <c r="G6" s="7"/>
      <c r="H6" s="7"/>
      <c r="I6" s="1"/>
      <c r="J6" s="170"/>
      <c r="K6" s="170"/>
      <c r="L6" s="171"/>
    </row>
    <row r="7" spans="1:26" x14ac:dyDescent="0.25">
      <c r="A7" s="7"/>
      <c r="B7" s="1"/>
      <c r="C7" s="1"/>
      <c r="D7" s="1"/>
      <c r="E7" s="1"/>
      <c r="F7" s="1"/>
      <c r="G7" s="1"/>
      <c r="H7" s="1"/>
      <c r="I7" s="1"/>
      <c r="J7" s="170"/>
      <c r="K7" s="170"/>
      <c r="L7" s="171"/>
    </row>
    <row r="8" spans="1:26" x14ac:dyDescent="0.25">
      <c r="A8" s="7"/>
      <c r="B8" s="1"/>
      <c r="C8" s="1"/>
      <c r="D8" s="1"/>
      <c r="E8" s="1"/>
      <c r="F8" s="1"/>
      <c r="G8" s="1"/>
      <c r="H8" s="1"/>
      <c r="I8" s="1"/>
      <c r="J8" s="170"/>
      <c r="K8" s="170"/>
      <c r="L8" s="171"/>
    </row>
    <row r="9" spans="1:26" x14ac:dyDescent="0.25">
      <c r="A9" s="7"/>
      <c r="B9" s="1"/>
      <c r="C9" s="1"/>
      <c r="D9" s="1"/>
      <c r="E9" s="1"/>
      <c r="F9" s="1"/>
      <c r="G9" s="1"/>
      <c r="H9" s="1"/>
      <c r="I9" s="1"/>
      <c r="J9" s="170"/>
      <c r="K9" s="170"/>
      <c r="L9" s="171"/>
    </row>
    <row r="10" spans="1:26" x14ac:dyDescent="0.25">
      <c r="A10" s="7"/>
      <c r="B10" s="1"/>
      <c r="C10" s="1"/>
      <c r="D10" s="1"/>
      <c r="E10" s="1"/>
      <c r="F10" s="1"/>
      <c r="G10" s="1"/>
      <c r="H10" s="1"/>
      <c r="I10" s="1"/>
      <c r="J10" s="170"/>
      <c r="K10" s="170"/>
      <c r="L10" s="171"/>
    </row>
    <row r="11" spans="1:26" x14ac:dyDescent="0.25">
      <c r="A11" s="7"/>
      <c r="B11" s="1"/>
      <c r="C11" s="1"/>
      <c r="D11" s="1"/>
      <c r="E11" s="1"/>
      <c r="F11" s="1"/>
      <c r="G11" s="1"/>
      <c r="H11" s="1"/>
      <c r="I11" s="1"/>
      <c r="J11" s="170"/>
      <c r="K11" s="170"/>
      <c r="L11" s="171"/>
    </row>
    <row r="12" spans="1:26" x14ac:dyDescent="0.25">
      <c r="A12" s="7"/>
      <c r="B12" s="1"/>
      <c r="C12" s="1"/>
      <c r="D12" s="1"/>
      <c r="E12" s="1"/>
      <c r="F12" s="1"/>
      <c r="G12" s="1"/>
      <c r="H12" s="1"/>
      <c r="I12" s="1"/>
      <c r="J12" s="170"/>
      <c r="K12" s="170"/>
      <c r="L12" s="171"/>
    </row>
    <row r="13" spans="1:26" x14ac:dyDescent="0.25">
      <c r="A13" s="7"/>
      <c r="B13" s="1"/>
      <c r="C13" s="1"/>
      <c r="D13" s="1"/>
      <c r="E13" s="1"/>
      <c r="F13" s="1"/>
      <c r="G13" s="1"/>
      <c r="H13" s="1"/>
      <c r="I13" s="1"/>
      <c r="J13" s="170"/>
      <c r="K13" s="170"/>
      <c r="L13" s="171"/>
    </row>
    <row r="14" spans="1:26" x14ac:dyDescent="0.25">
      <c r="A14" s="7"/>
      <c r="B14" s="1"/>
      <c r="C14" s="1"/>
      <c r="D14" s="1"/>
      <c r="E14" s="1"/>
      <c r="F14" s="1"/>
      <c r="G14" s="1"/>
      <c r="H14" s="1"/>
      <c r="I14" s="1"/>
      <c r="J14" s="170"/>
      <c r="K14" s="170"/>
      <c r="L14" s="171"/>
    </row>
    <row r="15" spans="1:26" x14ac:dyDescent="0.25">
      <c r="A15" s="7"/>
      <c r="B15" s="1"/>
      <c r="C15" s="1"/>
      <c r="D15" s="1"/>
      <c r="E15" s="1"/>
      <c r="F15" s="1"/>
      <c r="G15" s="1"/>
      <c r="H15" s="1"/>
      <c r="I15" s="1"/>
      <c r="J15" s="170"/>
      <c r="K15" s="170"/>
      <c r="L15" s="171"/>
    </row>
    <row r="16" spans="1:26" x14ac:dyDescent="0.25">
      <c r="A16" s="7"/>
      <c r="B16" s="1"/>
      <c r="C16" s="1"/>
      <c r="D16" s="1"/>
      <c r="E16" s="1"/>
      <c r="F16" s="1"/>
      <c r="G16" s="1"/>
      <c r="H16" s="1"/>
      <c r="I16" s="1"/>
      <c r="J16" s="172"/>
      <c r="K16" s="172"/>
      <c r="L16" s="172"/>
    </row>
    <row r="17" spans="1:25" x14ac:dyDescent="0.25">
      <c r="A17" s="7"/>
      <c r="B17" s="1"/>
      <c r="C17" s="1"/>
      <c r="D17" s="1"/>
      <c r="E17" s="1"/>
      <c r="F17" s="1"/>
      <c r="G17" s="1"/>
      <c r="H17" s="1"/>
      <c r="I17" s="1"/>
      <c r="J17" s="173"/>
      <c r="K17" s="173"/>
      <c r="L17" s="173"/>
    </row>
    <row r="18" spans="1:25" x14ac:dyDescent="0.25">
      <c r="A18" s="7"/>
      <c r="B18" s="1"/>
      <c r="C18" s="1"/>
      <c r="D18" s="1"/>
      <c r="E18" s="14">
        <f ca="1">SUM(E20:E403)</f>
        <v>13</v>
      </c>
      <c r="F18" s="1"/>
      <c r="G18" s="41" t="str">
        <f ca="1">Section5&amp;"/"&amp;"13"</f>
        <v>13/13</v>
      </c>
      <c r="H18" s="40"/>
      <c r="I18" s="1"/>
      <c r="J18" s="170"/>
      <c r="K18" s="170"/>
      <c r="L18" s="171"/>
    </row>
    <row r="19" spans="1:25" x14ac:dyDescent="0.25">
      <c r="A19" s="42" t="s">
        <v>33</v>
      </c>
      <c r="B19" s="1"/>
      <c r="C19" s="1"/>
      <c r="D19" s="1"/>
      <c r="E19" s="1"/>
      <c r="F19" s="42" t="s">
        <v>34</v>
      </c>
      <c r="G19" s="1"/>
      <c r="H19" s="1"/>
      <c r="I19" s="1"/>
      <c r="J19" s="170"/>
      <c r="K19" s="170"/>
      <c r="L19" s="171"/>
    </row>
    <row r="20" spans="1:25" x14ac:dyDescent="0.25">
      <c r="A20" s="9" t="s">
        <v>17</v>
      </c>
      <c r="B20" s="10" t="s">
        <v>18</v>
      </c>
      <c r="C20" s="28" t="s">
        <v>23</v>
      </c>
      <c r="D20" s="56"/>
      <c r="E20" s="56"/>
      <c r="F20" s="56"/>
      <c r="G20" s="56"/>
      <c r="H20" s="56"/>
      <c r="J20" s="174"/>
      <c r="K20" s="170"/>
      <c r="L20" s="171"/>
    </row>
    <row r="21" spans="1:25" x14ac:dyDescent="0.25">
      <c r="A21" s="11" t="str">
        <f>"TEXT"</f>
        <v>TEXT</v>
      </c>
      <c r="B21" s="12" t="str">
        <f ca="1">C21</f>
        <v>TEXT</v>
      </c>
      <c r="C21" s="12" t="str">
        <f ca="1">IF(P22="","",IF(P22="TEXT","",IF(P22="=TEXT","",IF(Ques1=Answer1,Answer1,""))))</f>
        <v>TEXT</v>
      </c>
      <c r="D21" s="13">
        <f ca="1">IF(A21=B21,1,0)</f>
        <v>1</v>
      </c>
      <c r="E21" s="14">
        <f ca="1">D21</f>
        <v>1</v>
      </c>
      <c r="F21" s="15" t="s">
        <v>26</v>
      </c>
      <c r="G21" s="2" t="s">
        <v>19</v>
      </c>
      <c r="H21" s="56"/>
      <c r="J21" s="175"/>
      <c r="K21" s="176"/>
      <c r="L21" s="177"/>
    </row>
    <row r="22" spans="1:25" x14ac:dyDescent="0.25">
      <c r="A22" s="7"/>
      <c r="B22" s="56"/>
      <c r="C22" s="56"/>
      <c r="D22" s="56"/>
      <c r="E22" s="56"/>
      <c r="F22" s="56"/>
      <c r="G22" s="30">
        <f>IF(Ques1="",0,1)</f>
        <v>1</v>
      </c>
      <c r="H22" s="56"/>
      <c r="J22" s="174"/>
      <c r="K22" s="170"/>
      <c r="L22" s="171"/>
      <c r="N22" s="130" t="str">
        <f ca="1">IF(Score1=0,"Incorrect:","Correct Answer:")</f>
        <v>Correct Answer:</v>
      </c>
      <c r="O22" s="131"/>
      <c r="P22" s="134" t="str">
        <f ca="1">IF(ISERROR(IF(Ques1="","",_xlfn.FORMULATEXT(Ques1))),"",IF(Ques1="","",_xlfn.FORMULATEXT(Ques1)))</f>
        <v>="text"</v>
      </c>
      <c r="Q22" s="135"/>
      <c r="R22" s="135"/>
      <c r="S22" s="135"/>
      <c r="T22" s="135"/>
      <c r="U22" s="135"/>
      <c r="V22" s="135"/>
      <c r="W22" s="135"/>
      <c r="X22" s="135"/>
      <c r="Y22" s="136"/>
    </row>
    <row r="23" spans="1:25" x14ac:dyDescent="0.25">
      <c r="A23" s="7"/>
      <c r="B23" s="56"/>
      <c r="C23" s="56"/>
      <c r="D23" s="56"/>
      <c r="E23" s="56"/>
      <c r="F23" s="56"/>
      <c r="G23" s="30">
        <f>IF(Ques1="",0,1)</f>
        <v>1</v>
      </c>
      <c r="H23" s="56"/>
      <c r="J23" s="175"/>
      <c r="K23" s="176"/>
      <c r="L23" s="177"/>
      <c r="N23" s="132"/>
      <c r="O23" s="133"/>
      <c r="P23" s="137"/>
      <c r="Q23" s="138"/>
      <c r="R23" s="138"/>
      <c r="S23" s="138"/>
      <c r="T23" s="138"/>
      <c r="U23" s="138"/>
      <c r="V23" s="138"/>
      <c r="W23" s="138"/>
      <c r="X23" s="138"/>
      <c r="Y23" s="139"/>
    </row>
    <row r="24" spans="1:25" ht="15" x14ac:dyDescent="0.3">
      <c r="A24" s="56"/>
      <c r="B24" s="56"/>
      <c r="C24" s="56"/>
      <c r="D24" s="56"/>
      <c r="E24" s="56"/>
      <c r="F24" s="56"/>
      <c r="G24" s="18">
        <v>1</v>
      </c>
      <c r="H24" s="56"/>
      <c r="I24" s="1"/>
      <c r="J24" s="46"/>
      <c r="K24" s="46"/>
      <c r="L24" s="46"/>
      <c r="N24" s="140" t="s">
        <v>25</v>
      </c>
      <c r="O24" s="141"/>
      <c r="P24" s="4"/>
      <c r="Q24" s="5" t="str">
        <f>SUBSTITUTE(ADDRESS(1,COLUMN(),4),"1","")</f>
        <v>Q</v>
      </c>
      <c r="R24" s="5" t="str">
        <f t="shared" ref="R24:Y24" si="0">SUBSTITUTE(ADDRESS(1,COLUMN(),4),"1","")</f>
        <v>R</v>
      </c>
      <c r="S24" s="5" t="str">
        <f t="shared" si="0"/>
        <v>S</v>
      </c>
      <c r="T24" s="5" t="str">
        <f t="shared" si="0"/>
        <v>T</v>
      </c>
      <c r="U24" s="5" t="str">
        <f t="shared" si="0"/>
        <v>U</v>
      </c>
      <c r="V24" s="5" t="str">
        <f t="shared" si="0"/>
        <v>V</v>
      </c>
      <c r="W24" s="5" t="str">
        <f t="shared" si="0"/>
        <v>W</v>
      </c>
      <c r="X24" s="5" t="str">
        <f t="shared" si="0"/>
        <v>X</v>
      </c>
      <c r="Y24" s="5" t="str">
        <f t="shared" si="0"/>
        <v>Y</v>
      </c>
    </row>
    <row r="25" spans="1:25" ht="15" x14ac:dyDescent="0.3">
      <c r="A25" s="56"/>
      <c r="B25" s="56"/>
      <c r="C25" s="56"/>
      <c r="D25" s="56"/>
      <c r="E25" s="56"/>
      <c r="F25" s="56"/>
      <c r="G25" s="52">
        <v>1</v>
      </c>
      <c r="H25" s="56"/>
      <c r="I25" s="1"/>
      <c r="J25" s="46"/>
      <c r="K25" s="46"/>
      <c r="L25" s="46"/>
      <c r="N25" s="142"/>
      <c r="O25" s="143"/>
      <c r="P25" s="5">
        <f>ROW()</f>
        <v>25</v>
      </c>
      <c r="Q25" s="6"/>
      <c r="R25" s="6"/>
      <c r="S25" s="6"/>
      <c r="T25" s="6"/>
      <c r="U25" s="6"/>
      <c r="V25" s="6"/>
      <c r="W25" s="6"/>
      <c r="X25" s="6"/>
      <c r="Y25" s="6"/>
    </row>
    <row r="26" spans="1:25" ht="15" x14ac:dyDescent="0.3">
      <c r="A26" s="56"/>
      <c r="B26" s="56"/>
      <c r="C26" s="56"/>
      <c r="D26" s="56"/>
      <c r="E26" s="56"/>
      <c r="F26" s="56"/>
      <c r="G26" s="52">
        <v>1</v>
      </c>
      <c r="H26" s="56"/>
      <c r="I26" s="1"/>
      <c r="J26" s="46"/>
      <c r="K26" s="46"/>
      <c r="L26" s="46"/>
      <c r="N26" s="142"/>
      <c r="O26" s="143"/>
      <c r="P26" s="5">
        <f>ROW()</f>
        <v>26</v>
      </c>
      <c r="Q26" s="6"/>
      <c r="R26" s="6"/>
      <c r="S26" s="6"/>
      <c r="T26" s="6"/>
      <c r="U26" s="6"/>
      <c r="V26" s="6"/>
      <c r="W26" s="6"/>
      <c r="X26" s="6"/>
      <c r="Y26" s="6"/>
    </row>
    <row r="27" spans="1:25" ht="15" x14ac:dyDescent="0.3">
      <c r="A27" s="56"/>
      <c r="B27" s="56"/>
      <c r="C27" s="56"/>
      <c r="D27" s="56"/>
      <c r="E27" s="56"/>
      <c r="F27" s="56"/>
      <c r="G27" s="52">
        <v>1</v>
      </c>
      <c r="H27" s="56"/>
      <c r="I27" s="1"/>
      <c r="J27" s="46"/>
      <c r="K27" s="46"/>
      <c r="L27" s="46"/>
      <c r="N27" s="142"/>
      <c r="O27" s="143"/>
      <c r="P27" s="5">
        <f>ROW()</f>
        <v>27</v>
      </c>
      <c r="Q27" s="6"/>
      <c r="R27" s="6"/>
      <c r="S27" s="6"/>
      <c r="T27" s="6"/>
      <c r="U27" s="6"/>
      <c r="V27" s="6"/>
      <c r="W27" s="6"/>
      <c r="X27" s="6"/>
      <c r="Y27" s="6"/>
    </row>
    <row r="28" spans="1:25" ht="15" x14ac:dyDescent="0.3">
      <c r="A28" s="56"/>
      <c r="B28" s="56"/>
      <c r="C28" s="56"/>
      <c r="D28" s="56"/>
      <c r="E28" s="56"/>
      <c r="F28" s="56"/>
      <c r="G28" s="52">
        <v>1</v>
      </c>
      <c r="H28" s="56"/>
      <c r="I28" s="1"/>
      <c r="J28" s="46"/>
      <c r="K28" s="46"/>
      <c r="L28" s="46"/>
      <c r="N28" s="142"/>
      <c r="O28" s="143"/>
      <c r="P28" s="5">
        <f>ROW()</f>
        <v>28</v>
      </c>
      <c r="Q28" s="6"/>
      <c r="R28" s="6"/>
      <c r="S28" s="6"/>
      <c r="T28" s="36" t="str">
        <f>"text"</f>
        <v>text</v>
      </c>
      <c r="U28" s="6"/>
      <c r="V28" s="6"/>
      <c r="W28" s="6"/>
      <c r="X28" s="6"/>
      <c r="Y28" s="6"/>
    </row>
    <row r="29" spans="1:25" ht="15" x14ac:dyDescent="0.3">
      <c r="A29" s="56"/>
      <c r="B29" s="56"/>
      <c r="C29" s="56"/>
      <c r="D29" s="56"/>
      <c r="E29" s="56"/>
      <c r="F29" s="56"/>
      <c r="G29" s="52">
        <v>1</v>
      </c>
      <c r="H29" s="56"/>
      <c r="I29" s="1"/>
      <c r="J29" s="46"/>
      <c r="K29" s="46"/>
      <c r="L29" s="46"/>
      <c r="N29" s="142"/>
      <c r="O29" s="143"/>
      <c r="P29" s="5">
        <f>ROW()</f>
        <v>29</v>
      </c>
      <c r="Q29" s="6"/>
      <c r="R29" s="6"/>
      <c r="S29" s="6"/>
      <c r="T29" s="6"/>
      <c r="U29" s="6"/>
      <c r="V29" s="6"/>
      <c r="W29" s="6"/>
      <c r="X29" s="6"/>
      <c r="Y29" s="6"/>
    </row>
    <row r="30" spans="1:25" ht="15" x14ac:dyDescent="0.3">
      <c r="G30" s="52">
        <v>1</v>
      </c>
      <c r="J30" s="46"/>
      <c r="K30" s="46"/>
      <c r="L30" s="46"/>
      <c r="N30" s="142"/>
      <c r="O30" s="143"/>
      <c r="P30" s="5">
        <f>ROW()</f>
        <v>30</v>
      </c>
      <c r="Q30" s="6"/>
      <c r="R30" s="6"/>
      <c r="S30" s="6"/>
      <c r="T30" s="6"/>
      <c r="U30" s="6"/>
      <c r="V30" s="6"/>
      <c r="W30" s="6"/>
      <c r="X30" s="6"/>
      <c r="Y30" s="6"/>
    </row>
    <row r="31" spans="1:25" ht="15" x14ac:dyDescent="0.3">
      <c r="G31" s="52">
        <v>1</v>
      </c>
      <c r="J31" s="46"/>
      <c r="K31" s="46"/>
      <c r="L31" s="46"/>
      <c r="N31" s="142"/>
      <c r="O31" s="143"/>
      <c r="P31" s="5">
        <f>ROW()</f>
        <v>31</v>
      </c>
      <c r="Q31" s="6"/>
      <c r="R31" s="6"/>
      <c r="S31" s="6"/>
      <c r="T31" s="6"/>
      <c r="U31" s="6"/>
      <c r="V31" s="6"/>
      <c r="W31" s="6"/>
      <c r="X31" s="6"/>
      <c r="Y31" s="6"/>
    </row>
    <row r="32" spans="1:25" ht="15" x14ac:dyDescent="0.3">
      <c r="G32" s="52">
        <v>1</v>
      </c>
      <c r="J32" s="46"/>
      <c r="K32" s="46"/>
      <c r="L32" s="46"/>
      <c r="N32" s="142"/>
      <c r="O32" s="143"/>
      <c r="P32" s="5">
        <f>ROW()</f>
        <v>32</v>
      </c>
      <c r="Q32" s="6"/>
      <c r="R32" s="6"/>
      <c r="S32" s="6"/>
      <c r="T32" s="6"/>
      <c r="U32" s="6"/>
      <c r="V32" s="6"/>
      <c r="W32" s="6"/>
      <c r="X32" s="6"/>
      <c r="Y32" s="6"/>
    </row>
    <row r="33" spans="1:25" ht="15" x14ac:dyDescent="0.3">
      <c r="G33" s="52">
        <v>1</v>
      </c>
      <c r="J33" s="46"/>
      <c r="K33" s="46"/>
      <c r="L33" s="46"/>
      <c r="N33" s="142"/>
      <c r="O33" s="143"/>
      <c r="P33" s="5">
        <f>ROW()</f>
        <v>33</v>
      </c>
      <c r="Q33" s="6"/>
      <c r="R33" s="6"/>
      <c r="S33" s="6"/>
      <c r="T33" s="6"/>
      <c r="U33" s="6"/>
      <c r="V33" s="6"/>
      <c r="W33" s="6"/>
      <c r="X33" s="6"/>
      <c r="Y33" s="6"/>
    </row>
    <row r="34" spans="1:25" ht="15" x14ac:dyDescent="0.3">
      <c r="G34" s="52">
        <v>1</v>
      </c>
      <c r="J34" s="46"/>
      <c r="K34" s="46"/>
      <c r="L34" s="46"/>
      <c r="N34" s="144"/>
      <c r="O34" s="145"/>
      <c r="P34" s="5">
        <f>ROW()</f>
        <v>34</v>
      </c>
      <c r="Q34" s="6"/>
      <c r="R34" s="6"/>
      <c r="S34" s="6"/>
      <c r="T34" s="6"/>
      <c r="U34" s="6"/>
      <c r="V34" s="6"/>
      <c r="W34" s="6"/>
      <c r="X34" s="6"/>
      <c r="Y34" s="6"/>
    </row>
    <row r="35" spans="1:25" x14ac:dyDescent="0.25">
      <c r="G35" s="52">
        <v>1</v>
      </c>
      <c r="J35" s="46"/>
      <c r="K35" s="46"/>
      <c r="L35" s="46"/>
    </row>
    <row r="36" spans="1:25" x14ac:dyDescent="0.25">
      <c r="G36" s="82">
        <f ca="1">$E$21</f>
        <v>1</v>
      </c>
      <c r="J36" s="46"/>
      <c r="K36" s="46"/>
      <c r="L36" s="46"/>
    </row>
    <row r="37" spans="1:25" x14ac:dyDescent="0.25">
      <c r="G37" s="82">
        <f t="shared" ref="G37:G40" ca="1" si="1">$E$21</f>
        <v>1</v>
      </c>
      <c r="J37" s="46"/>
      <c r="K37" s="46"/>
      <c r="L37" s="46"/>
    </row>
    <row r="38" spans="1:25" x14ac:dyDescent="0.25">
      <c r="G38" s="82">
        <f t="shared" ca="1" si="1"/>
        <v>1</v>
      </c>
      <c r="J38" s="46"/>
      <c r="K38" s="46"/>
      <c r="L38" s="46"/>
    </row>
    <row r="39" spans="1:25" x14ac:dyDescent="0.25">
      <c r="A39" s="9" t="s">
        <v>17</v>
      </c>
      <c r="B39" s="10" t="s">
        <v>18</v>
      </c>
      <c r="C39" s="28" t="s">
        <v>23</v>
      </c>
      <c r="D39" s="56"/>
      <c r="E39" s="56"/>
      <c r="F39" s="56"/>
      <c r="G39" s="82">
        <f t="shared" ca="1" si="1"/>
        <v>1</v>
      </c>
      <c r="J39" s="46"/>
      <c r="K39" s="46"/>
      <c r="L39" s="46"/>
    </row>
    <row r="40" spans="1:25" x14ac:dyDescent="0.25">
      <c r="A40" s="11" t="str">
        <f>"TE" &amp; "XT"</f>
        <v>TEXT</v>
      </c>
      <c r="B40" s="12" t="str">
        <f ca="1">C40</f>
        <v>TEXT</v>
      </c>
      <c r="C40" s="12" t="str">
        <f ca="1">IF(P41="","",IF(P41="TEXT","",IF(P41="=""TEXT""","",IF(Ques2=Answer2,Answer2,""))))</f>
        <v>TEXT</v>
      </c>
      <c r="D40" s="13">
        <f ca="1">IF(A40=B40,1,0)</f>
        <v>1</v>
      </c>
      <c r="E40" s="14">
        <f ca="1">IF(E21=0,0,D40)</f>
        <v>1</v>
      </c>
      <c r="F40" s="15" t="s">
        <v>27</v>
      </c>
      <c r="G40" s="82">
        <f t="shared" ca="1" si="1"/>
        <v>1</v>
      </c>
      <c r="J40" s="46"/>
      <c r="K40" s="46"/>
      <c r="L40" s="46"/>
    </row>
    <row r="41" spans="1:25" x14ac:dyDescent="0.25">
      <c r="A41" s="7"/>
      <c r="B41" s="56"/>
      <c r="C41" s="56"/>
      <c r="D41" s="56"/>
      <c r="E41" s="56"/>
      <c r="F41" s="56"/>
      <c r="G41" s="30">
        <f ca="1">IF(OR(Ques2="",$E$21=0),0,1)</f>
        <v>1</v>
      </c>
      <c r="J41" s="46"/>
      <c r="K41" s="46"/>
      <c r="L41" s="46"/>
      <c r="N41" s="130" t="str">
        <f ca="1">IF(Score2=0,"Incorrect:","Correct Answer:")</f>
        <v>Correct Answer:</v>
      </c>
      <c r="O41" s="131"/>
      <c r="P41" s="134" t="str">
        <f ca="1">IF(ISERROR(IF(Ques2="","",_xlfn.FORMULATEXT(Ques2))),"",IF(Ques2="","",_xlfn.FORMULATEXT(Ques2)))</f>
        <v>="te"&amp;"xt"</v>
      </c>
      <c r="Q41" s="135"/>
      <c r="R41" s="135"/>
      <c r="S41" s="135"/>
      <c r="T41" s="135"/>
      <c r="U41" s="135"/>
      <c r="V41" s="135"/>
      <c r="W41" s="135"/>
      <c r="X41" s="135"/>
      <c r="Y41" s="136"/>
    </row>
    <row r="42" spans="1:25" x14ac:dyDescent="0.25">
      <c r="A42" s="7"/>
      <c r="B42" s="56"/>
      <c r="C42" s="56"/>
      <c r="D42" s="56"/>
      <c r="E42" s="56"/>
      <c r="F42" s="56"/>
      <c r="G42" s="30">
        <f ca="1">IF(OR(Ques2="",$E$21=0),0,1)</f>
        <v>1</v>
      </c>
      <c r="J42" s="46"/>
      <c r="K42" s="46"/>
      <c r="L42" s="46"/>
      <c r="N42" s="132"/>
      <c r="O42" s="133"/>
      <c r="P42" s="137"/>
      <c r="Q42" s="138"/>
      <c r="R42" s="138"/>
      <c r="S42" s="138"/>
      <c r="T42" s="138"/>
      <c r="U42" s="138"/>
      <c r="V42" s="138"/>
      <c r="W42" s="138"/>
      <c r="X42" s="138"/>
      <c r="Y42" s="139"/>
    </row>
    <row r="43" spans="1:25" ht="15" x14ac:dyDescent="0.3">
      <c r="G43" s="82">
        <f t="shared" ref="G43:G54" ca="1" si="2">$E$21</f>
        <v>1</v>
      </c>
      <c r="J43" s="46"/>
      <c r="K43" s="46"/>
      <c r="L43" s="46"/>
      <c r="N43" s="140" t="s">
        <v>25</v>
      </c>
      <c r="O43" s="141"/>
      <c r="P43" s="4"/>
      <c r="Q43" s="5" t="str">
        <f>SUBSTITUTE(ADDRESS(1,COLUMN(),4),"1","")</f>
        <v>Q</v>
      </c>
      <c r="R43" s="5" t="str">
        <f t="shared" ref="R43:Y43" si="3">SUBSTITUTE(ADDRESS(1,COLUMN(),4),"1","")</f>
        <v>R</v>
      </c>
      <c r="S43" s="5" t="str">
        <f t="shared" si="3"/>
        <v>S</v>
      </c>
      <c r="T43" s="5" t="str">
        <f t="shared" si="3"/>
        <v>T</v>
      </c>
      <c r="U43" s="5" t="str">
        <f t="shared" si="3"/>
        <v>U</v>
      </c>
      <c r="V43" s="5" t="str">
        <f t="shared" si="3"/>
        <v>V</v>
      </c>
      <c r="W43" s="5" t="str">
        <f t="shared" si="3"/>
        <v>W</v>
      </c>
      <c r="X43" s="5" t="str">
        <f t="shared" si="3"/>
        <v>X</v>
      </c>
      <c r="Y43" s="5" t="str">
        <f t="shared" si="3"/>
        <v>Y</v>
      </c>
    </row>
    <row r="44" spans="1:25" ht="15" x14ac:dyDescent="0.3">
      <c r="G44" s="82">
        <f t="shared" ca="1" si="2"/>
        <v>1</v>
      </c>
      <c r="J44" s="46"/>
      <c r="K44" s="46"/>
      <c r="L44" s="46"/>
      <c r="N44" s="142"/>
      <c r="O44" s="143"/>
      <c r="P44" s="5">
        <f>ROW()</f>
        <v>44</v>
      </c>
      <c r="Q44" s="6"/>
      <c r="R44" s="6"/>
      <c r="S44" s="6"/>
      <c r="T44" s="6"/>
      <c r="U44" s="6"/>
      <c r="V44" s="6"/>
      <c r="W44" s="6"/>
      <c r="X44" s="6"/>
      <c r="Y44" s="6"/>
    </row>
    <row r="45" spans="1:25" ht="15" x14ac:dyDescent="0.3">
      <c r="G45" s="82">
        <f t="shared" ca="1" si="2"/>
        <v>1</v>
      </c>
      <c r="J45" s="46"/>
      <c r="K45" s="46"/>
      <c r="L45" s="46"/>
      <c r="N45" s="142"/>
      <c r="O45" s="143"/>
      <c r="P45" s="5">
        <f>ROW()</f>
        <v>45</v>
      </c>
      <c r="Q45" s="6"/>
      <c r="R45" s="6"/>
      <c r="S45" s="6"/>
      <c r="T45" s="6"/>
      <c r="U45" s="6"/>
      <c r="V45" s="6"/>
      <c r="W45" s="6"/>
      <c r="X45" s="6"/>
      <c r="Y45" s="6"/>
    </row>
    <row r="46" spans="1:25" ht="15" x14ac:dyDescent="0.3">
      <c r="G46" s="82">
        <f t="shared" ca="1" si="2"/>
        <v>1</v>
      </c>
      <c r="J46" s="46"/>
      <c r="K46" s="46"/>
      <c r="L46" s="46"/>
      <c r="N46" s="142"/>
      <c r="O46" s="143"/>
      <c r="P46" s="5">
        <f>ROW()</f>
        <v>46</v>
      </c>
      <c r="Q46" s="6"/>
      <c r="R46" s="6"/>
      <c r="S46" s="6"/>
      <c r="T46" s="6"/>
      <c r="U46" s="6"/>
      <c r="V46" s="6"/>
      <c r="W46" s="6"/>
      <c r="X46" s="6"/>
      <c r="Y46" s="6"/>
    </row>
    <row r="47" spans="1:25" ht="15" x14ac:dyDescent="0.3">
      <c r="G47" s="82">
        <f t="shared" ca="1" si="2"/>
        <v>1</v>
      </c>
      <c r="J47" s="46"/>
      <c r="K47" s="46"/>
      <c r="L47" s="46"/>
      <c r="N47" s="142"/>
      <c r="O47" s="143"/>
      <c r="P47" s="5">
        <f>ROW()</f>
        <v>47</v>
      </c>
      <c r="Q47" s="6"/>
      <c r="R47" s="6"/>
      <c r="S47" s="6"/>
      <c r="T47" s="36" t="str">
        <f>"te"&amp;"xt"</f>
        <v>text</v>
      </c>
      <c r="U47" s="6"/>
      <c r="V47" s="6"/>
      <c r="W47" s="6"/>
      <c r="X47" s="6"/>
      <c r="Y47" s="6"/>
    </row>
    <row r="48" spans="1:25" ht="15" x14ac:dyDescent="0.3">
      <c r="G48" s="82">
        <f t="shared" ca="1" si="2"/>
        <v>1</v>
      </c>
      <c r="J48" s="46"/>
      <c r="K48" s="46"/>
      <c r="L48" s="46"/>
      <c r="N48" s="142"/>
      <c r="O48" s="143"/>
      <c r="P48" s="5">
        <f>ROW()</f>
        <v>48</v>
      </c>
      <c r="Q48" s="6"/>
      <c r="R48" s="6"/>
      <c r="S48" s="6"/>
      <c r="T48" s="6"/>
      <c r="U48" s="6"/>
      <c r="V48" s="6"/>
      <c r="W48" s="6"/>
      <c r="X48" s="6"/>
      <c r="Y48" s="6"/>
    </row>
    <row r="49" spans="1:25" ht="15" x14ac:dyDescent="0.3">
      <c r="G49" s="82">
        <f t="shared" ca="1" si="2"/>
        <v>1</v>
      </c>
      <c r="J49" s="46"/>
      <c r="K49" s="46"/>
      <c r="L49" s="46"/>
      <c r="N49" s="142"/>
      <c r="O49" s="143"/>
      <c r="P49" s="5">
        <f>ROW()</f>
        <v>49</v>
      </c>
      <c r="Q49" s="6"/>
      <c r="R49" s="6"/>
      <c r="S49" s="6"/>
      <c r="T49" s="6"/>
      <c r="U49" s="6"/>
      <c r="V49" s="6"/>
      <c r="W49" s="6"/>
      <c r="X49" s="6"/>
      <c r="Y49" s="6"/>
    </row>
    <row r="50" spans="1:25" ht="15" x14ac:dyDescent="0.3">
      <c r="G50" s="82">
        <f t="shared" ca="1" si="2"/>
        <v>1</v>
      </c>
      <c r="J50" s="46"/>
      <c r="K50" s="46"/>
      <c r="L50" s="46"/>
      <c r="N50" s="142"/>
      <c r="O50" s="143"/>
      <c r="P50" s="5">
        <f>ROW()</f>
        <v>50</v>
      </c>
      <c r="Q50" s="6"/>
      <c r="R50" s="6"/>
      <c r="S50" s="6"/>
      <c r="T50" s="6"/>
      <c r="U50" s="6"/>
      <c r="V50" s="6"/>
      <c r="W50" s="6"/>
      <c r="X50" s="6"/>
      <c r="Y50" s="6"/>
    </row>
    <row r="51" spans="1:25" ht="15" x14ac:dyDescent="0.3">
      <c r="G51" s="82">
        <f t="shared" ca="1" si="2"/>
        <v>1</v>
      </c>
      <c r="J51" s="46"/>
      <c r="K51" s="46"/>
      <c r="L51" s="46"/>
      <c r="N51" s="142"/>
      <c r="O51" s="143"/>
      <c r="P51" s="5">
        <f>ROW()</f>
        <v>51</v>
      </c>
      <c r="Q51" s="6"/>
      <c r="R51" s="6"/>
      <c r="S51" s="6"/>
      <c r="T51" s="6"/>
      <c r="U51" s="6"/>
      <c r="V51" s="6"/>
      <c r="W51" s="6"/>
      <c r="X51" s="6"/>
      <c r="Y51" s="6"/>
    </row>
    <row r="52" spans="1:25" ht="15" x14ac:dyDescent="0.3">
      <c r="G52" s="82">
        <f t="shared" ca="1" si="2"/>
        <v>1</v>
      </c>
      <c r="J52" s="46"/>
      <c r="K52" s="46"/>
      <c r="L52" s="46"/>
      <c r="N52" s="142"/>
      <c r="O52" s="143"/>
      <c r="P52" s="5">
        <f>ROW()</f>
        <v>52</v>
      </c>
      <c r="Q52" s="6"/>
      <c r="R52" s="6"/>
      <c r="S52" s="6"/>
      <c r="T52" s="6"/>
      <c r="U52" s="6"/>
      <c r="V52" s="6"/>
      <c r="W52" s="6"/>
      <c r="X52" s="6"/>
      <c r="Y52" s="6"/>
    </row>
    <row r="53" spans="1:25" ht="15" x14ac:dyDescent="0.3">
      <c r="G53" s="82">
        <f t="shared" ca="1" si="2"/>
        <v>1</v>
      </c>
      <c r="J53" s="46"/>
      <c r="K53" s="46"/>
      <c r="L53" s="46"/>
      <c r="N53" s="144"/>
      <c r="O53" s="145"/>
      <c r="P53" s="5">
        <f>ROW()</f>
        <v>53</v>
      </c>
      <c r="Q53" s="6"/>
      <c r="R53" s="6"/>
      <c r="S53" s="6"/>
      <c r="T53" s="6"/>
      <c r="U53" s="6"/>
      <c r="V53" s="6"/>
      <c r="W53" s="6"/>
      <c r="X53" s="6"/>
      <c r="Y53" s="6"/>
    </row>
    <row r="54" spans="1:25" x14ac:dyDescent="0.25">
      <c r="G54" s="82">
        <f t="shared" ca="1" si="2"/>
        <v>1</v>
      </c>
      <c r="J54" s="46"/>
      <c r="K54" s="46"/>
      <c r="L54" s="46"/>
    </row>
    <row r="55" spans="1:25" x14ac:dyDescent="0.25">
      <c r="G55" s="83">
        <f ca="1">$E$40</f>
        <v>1</v>
      </c>
      <c r="J55" s="46"/>
      <c r="K55" s="46"/>
      <c r="L55" s="46"/>
    </row>
    <row r="56" spans="1:25" x14ac:dyDescent="0.25">
      <c r="G56" s="83">
        <f t="shared" ref="G56:G58" ca="1" si="4">$E$40</f>
        <v>1</v>
      </c>
      <c r="J56" s="46"/>
      <c r="K56" s="46"/>
      <c r="L56" s="46"/>
    </row>
    <row r="57" spans="1:25" x14ac:dyDescent="0.25">
      <c r="A57" s="9" t="s">
        <v>17</v>
      </c>
      <c r="B57" s="10" t="s">
        <v>18</v>
      </c>
      <c r="C57" s="28" t="s">
        <v>23</v>
      </c>
      <c r="D57" s="56"/>
      <c r="E57" s="56"/>
      <c r="F57" s="56"/>
      <c r="G57" s="83">
        <f t="shared" ca="1" si="4"/>
        <v>1</v>
      </c>
      <c r="J57" s="46"/>
      <c r="K57" s="46"/>
      <c r="L57" s="46"/>
    </row>
    <row r="58" spans="1:25" x14ac:dyDescent="0.25">
      <c r="A58" s="11" t="str">
        <f>"Q" &amp; S65</f>
        <v>Q2</v>
      </c>
      <c r="B58" s="12" t="str">
        <f ca="1">C58</f>
        <v>Q2</v>
      </c>
      <c r="C58" s="12" t="str">
        <f ca="1">IF(P59="","",IF(P59="Q2","",IF(P59="=Q2","",IF(Ques3=Answer3,Answer3,""))))</f>
        <v>Q2</v>
      </c>
      <c r="D58" s="13">
        <f ca="1">IF(A58=B58,1,0)</f>
        <v>1</v>
      </c>
      <c r="E58" s="14">
        <f ca="1">IF(E40=0,0,D58)</f>
        <v>1</v>
      </c>
      <c r="F58" s="15" t="s">
        <v>28</v>
      </c>
      <c r="G58" s="83">
        <f t="shared" ca="1" si="4"/>
        <v>1</v>
      </c>
      <c r="J58" s="46"/>
      <c r="K58" s="46"/>
      <c r="L58" s="46"/>
    </row>
    <row r="59" spans="1:25" x14ac:dyDescent="0.25">
      <c r="A59" s="7"/>
      <c r="B59" s="56"/>
      <c r="C59" s="56"/>
      <c r="D59" s="56"/>
      <c r="E59" s="56"/>
      <c r="F59" s="56"/>
      <c r="G59" s="30">
        <f ca="1">IF(OR(Ques3="",$E$40=0),0,1)</f>
        <v>1</v>
      </c>
      <c r="J59" s="46"/>
      <c r="K59" s="46"/>
      <c r="L59" s="46"/>
      <c r="N59" s="130" t="str">
        <f ca="1">IF(Score3=0,"Incorrect:","Correct Answer:")</f>
        <v>Correct Answer:</v>
      </c>
      <c r="O59" s="131"/>
      <c r="P59" s="134" t="str">
        <f ca="1">IF(ISERROR(IF(Ques3="","",_xlfn.FORMULATEXT(Ques3))),"",IF(Ques3="","",_xlfn.FORMULATEXT(Ques3)))</f>
        <v>="Q"&amp;S65</v>
      </c>
      <c r="Q59" s="135"/>
      <c r="R59" s="135"/>
      <c r="S59" s="135"/>
      <c r="T59" s="135"/>
      <c r="U59" s="135"/>
      <c r="V59" s="135"/>
      <c r="W59" s="135"/>
      <c r="X59" s="135"/>
      <c r="Y59" s="136"/>
    </row>
    <row r="60" spans="1:25" x14ac:dyDescent="0.25">
      <c r="A60" s="7"/>
      <c r="B60" s="56"/>
      <c r="C60" s="56"/>
      <c r="D60" s="56"/>
      <c r="E60" s="56"/>
      <c r="F60" s="56"/>
      <c r="G60" s="30">
        <f ca="1">IF(OR(Ques3="",$E$40=0),0,1)</f>
        <v>1</v>
      </c>
      <c r="J60" s="46"/>
      <c r="K60" s="46"/>
      <c r="L60" s="46"/>
      <c r="N60" s="132"/>
      <c r="O60" s="133"/>
      <c r="P60" s="137"/>
      <c r="Q60" s="138"/>
      <c r="R60" s="138"/>
      <c r="S60" s="138"/>
      <c r="T60" s="138"/>
      <c r="U60" s="138"/>
      <c r="V60" s="138"/>
      <c r="W60" s="138"/>
      <c r="X60" s="138"/>
      <c r="Y60" s="139"/>
    </row>
    <row r="61" spans="1:25" ht="15" x14ac:dyDescent="0.3">
      <c r="G61" s="83">
        <f t="shared" ref="G61:G72" ca="1" si="5">$E$40</f>
        <v>1</v>
      </c>
      <c r="J61" s="46"/>
      <c r="K61" s="46"/>
      <c r="L61" s="46"/>
      <c r="N61" s="140" t="s">
        <v>25</v>
      </c>
      <c r="O61" s="141"/>
      <c r="P61" s="4"/>
      <c r="Q61" s="5" t="str">
        <f>SUBSTITUTE(ADDRESS(1,COLUMN(),4),"1","")</f>
        <v>Q</v>
      </c>
      <c r="R61" s="5" t="str">
        <f t="shared" ref="R61:Y61" si="6">SUBSTITUTE(ADDRESS(1,COLUMN(),4),"1","")</f>
        <v>R</v>
      </c>
      <c r="S61" s="5" t="str">
        <f t="shared" si="6"/>
        <v>S</v>
      </c>
      <c r="T61" s="5" t="str">
        <f t="shared" si="6"/>
        <v>T</v>
      </c>
      <c r="U61" s="5" t="str">
        <f t="shared" si="6"/>
        <v>U</v>
      </c>
      <c r="V61" s="5" t="str">
        <f t="shared" si="6"/>
        <v>V</v>
      </c>
      <c r="W61" s="5" t="str">
        <f t="shared" si="6"/>
        <v>W</v>
      </c>
      <c r="X61" s="5" t="str">
        <f t="shared" si="6"/>
        <v>X</v>
      </c>
      <c r="Y61" s="5" t="str">
        <f t="shared" si="6"/>
        <v>Y</v>
      </c>
    </row>
    <row r="62" spans="1:25" ht="15" x14ac:dyDescent="0.3">
      <c r="G62" s="83">
        <f t="shared" ca="1" si="5"/>
        <v>1</v>
      </c>
      <c r="J62" s="46"/>
      <c r="K62" s="46"/>
      <c r="L62" s="46"/>
      <c r="N62" s="142"/>
      <c r="O62" s="143"/>
      <c r="P62" s="5">
        <f>ROW()</f>
        <v>62</v>
      </c>
      <c r="Q62" s="6"/>
      <c r="R62" s="6"/>
      <c r="S62" s="6"/>
      <c r="T62" s="6"/>
      <c r="U62" s="6"/>
      <c r="V62" s="6"/>
      <c r="W62" s="6"/>
      <c r="X62" s="6"/>
      <c r="Y62" s="6"/>
    </row>
    <row r="63" spans="1:25" ht="15" x14ac:dyDescent="0.3">
      <c r="G63" s="83">
        <f t="shared" ca="1" si="5"/>
        <v>1</v>
      </c>
      <c r="J63" s="46"/>
      <c r="K63" s="46"/>
      <c r="L63" s="46"/>
      <c r="N63" s="142"/>
      <c r="O63" s="143"/>
      <c r="P63" s="5">
        <f>ROW()</f>
        <v>63</v>
      </c>
      <c r="Q63" s="6"/>
      <c r="R63" s="6"/>
      <c r="S63" s="6"/>
      <c r="T63" s="6"/>
      <c r="U63" s="6"/>
      <c r="V63" s="6"/>
      <c r="W63" s="6"/>
      <c r="X63" s="6"/>
      <c r="Y63" s="6"/>
    </row>
    <row r="64" spans="1:25" ht="15" x14ac:dyDescent="0.3">
      <c r="G64" s="83">
        <f t="shared" ca="1" si="5"/>
        <v>1</v>
      </c>
      <c r="J64" s="46"/>
      <c r="K64" s="46"/>
      <c r="L64" s="46"/>
      <c r="N64" s="142"/>
      <c r="O64" s="143"/>
      <c r="P64" s="5">
        <f>ROW()</f>
        <v>64</v>
      </c>
      <c r="Q64" s="6"/>
      <c r="R64" s="6"/>
      <c r="S64" s="6">
        <v>1</v>
      </c>
      <c r="T64" s="6" t="s">
        <v>53</v>
      </c>
      <c r="U64" s="6"/>
      <c r="V64" s="6"/>
      <c r="W64" s="6"/>
      <c r="X64" s="6"/>
      <c r="Y64" s="6"/>
    </row>
    <row r="65" spans="7:25" ht="15" x14ac:dyDescent="0.3">
      <c r="G65" s="83">
        <f t="shared" ca="1" si="5"/>
        <v>1</v>
      </c>
      <c r="J65" s="46"/>
      <c r="K65" s="46"/>
      <c r="L65" s="46"/>
      <c r="N65" s="142"/>
      <c r="O65" s="143"/>
      <c r="P65" s="5">
        <f>ROW()</f>
        <v>65</v>
      </c>
      <c r="Q65" s="6"/>
      <c r="R65" s="6"/>
      <c r="S65" s="6">
        <v>2</v>
      </c>
      <c r="T65" s="36" t="str">
        <f>"Q"&amp;S65</f>
        <v>Q2</v>
      </c>
      <c r="U65" s="6"/>
      <c r="V65" s="6"/>
      <c r="W65" s="6"/>
      <c r="X65" s="6"/>
      <c r="Y65" s="6"/>
    </row>
    <row r="66" spans="7:25" ht="15" x14ac:dyDescent="0.3">
      <c r="G66" s="83">
        <f t="shared" ca="1" si="5"/>
        <v>1</v>
      </c>
      <c r="J66" s="46"/>
      <c r="K66" s="46"/>
      <c r="L66" s="46"/>
      <c r="N66" s="142"/>
      <c r="O66" s="143"/>
      <c r="P66" s="5">
        <f>ROW()</f>
        <v>66</v>
      </c>
      <c r="Q66" s="6"/>
      <c r="R66" s="6"/>
      <c r="S66" s="6">
        <v>3</v>
      </c>
      <c r="T66" s="6" t="s">
        <v>55</v>
      </c>
      <c r="U66" s="6"/>
      <c r="V66" s="6"/>
      <c r="W66" s="6"/>
      <c r="X66" s="6"/>
      <c r="Y66" s="6"/>
    </row>
    <row r="67" spans="7:25" ht="15" x14ac:dyDescent="0.3">
      <c r="G67" s="83">
        <f t="shared" ca="1" si="5"/>
        <v>1</v>
      </c>
      <c r="J67" s="46"/>
      <c r="K67" s="46"/>
      <c r="L67" s="46"/>
      <c r="N67" s="142"/>
      <c r="O67" s="143"/>
      <c r="P67" s="5">
        <f>ROW()</f>
        <v>67</v>
      </c>
      <c r="Q67" s="6"/>
      <c r="R67" s="6"/>
      <c r="S67" s="6">
        <v>4</v>
      </c>
      <c r="T67" s="6" t="s">
        <v>56</v>
      </c>
      <c r="U67" s="6"/>
      <c r="V67" s="6"/>
      <c r="W67" s="6"/>
      <c r="X67" s="6"/>
      <c r="Y67" s="6"/>
    </row>
    <row r="68" spans="7:25" ht="15" x14ac:dyDescent="0.3">
      <c r="G68" s="83">
        <f t="shared" ca="1" si="5"/>
        <v>1</v>
      </c>
      <c r="J68" s="46"/>
      <c r="K68" s="46"/>
      <c r="L68" s="46"/>
      <c r="N68" s="142"/>
      <c r="O68" s="143"/>
      <c r="P68" s="5">
        <f>ROW()</f>
        <v>68</v>
      </c>
      <c r="Q68" s="6"/>
      <c r="R68" s="6"/>
      <c r="S68" s="6"/>
      <c r="T68" s="6"/>
      <c r="U68" s="6"/>
      <c r="V68" s="6"/>
      <c r="W68" s="6"/>
      <c r="X68" s="6"/>
      <c r="Y68" s="6"/>
    </row>
    <row r="69" spans="7:25" ht="15" x14ac:dyDescent="0.3">
      <c r="G69" s="83">
        <f t="shared" ca="1" si="5"/>
        <v>1</v>
      </c>
      <c r="J69" s="46"/>
      <c r="K69" s="46"/>
      <c r="L69" s="46"/>
      <c r="N69" s="142"/>
      <c r="O69" s="143"/>
      <c r="P69" s="5">
        <f>ROW()</f>
        <v>69</v>
      </c>
      <c r="Q69" s="6"/>
      <c r="R69" s="6"/>
      <c r="S69" s="6"/>
      <c r="T69" s="6"/>
      <c r="U69" s="6"/>
      <c r="V69" s="6"/>
      <c r="W69" s="6"/>
      <c r="X69" s="6"/>
      <c r="Y69" s="6"/>
    </row>
    <row r="70" spans="7:25" ht="15" x14ac:dyDescent="0.3">
      <c r="G70" s="83">
        <f t="shared" ca="1" si="5"/>
        <v>1</v>
      </c>
      <c r="J70" s="46"/>
      <c r="K70" s="46"/>
      <c r="L70" s="46"/>
      <c r="N70" s="142"/>
      <c r="O70" s="143"/>
      <c r="P70" s="5">
        <f>ROW()</f>
        <v>70</v>
      </c>
      <c r="Q70" s="6"/>
      <c r="R70" s="6"/>
      <c r="S70" s="6"/>
      <c r="T70" s="6"/>
      <c r="U70" s="6"/>
      <c r="V70" s="6"/>
      <c r="W70" s="6"/>
      <c r="X70" s="6"/>
      <c r="Y70" s="6"/>
    </row>
    <row r="71" spans="7:25" ht="15" x14ac:dyDescent="0.3">
      <c r="G71" s="83">
        <f t="shared" ca="1" si="5"/>
        <v>1</v>
      </c>
      <c r="J71" s="46"/>
      <c r="K71" s="46"/>
      <c r="L71" s="46"/>
      <c r="N71" s="144"/>
      <c r="O71" s="145"/>
      <c r="P71" s="5">
        <f>ROW()</f>
        <v>71</v>
      </c>
      <c r="Q71" s="6"/>
      <c r="R71" s="6"/>
      <c r="S71" s="6"/>
      <c r="T71" s="6"/>
      <c r="U71" s="6"/>
      <c r="V71" s="6"/>
      <c r="W71" s="6"/>
      <c r="X71" s="6"/>
      <c r="Y71" s="6"/>
    </row>
    <row r="72" spans="7:25" x14ac:dyDescent="0.25">
      <c r="G72" s="83">
        <f t="shared" ca="1" si="5"/>
        <v>1</v>
      </c>
      <c r="J72" s="46"/>
      <c r="K72" s="46"/>
      <c r="L72" s="46"/>
    </row>
    <row r="73" spans="7:25" x14ac:dyDescent="0.25">
      <c r="G73" s="82">
        <f ca="1">$E$58</f>
        <v>1</v>
      </c>
      <c r="J73" s="46"/>
      <c r="K73" s="46"/>
      <c r="L73" s="46"/>
    </row>
    <row r="74" spans="7:25" x14ac:dyDescent="0.25">
      <c r="G74" s="82">
        <f t="shared" ref="G74:G109" ca="1" si="7">$E$58</f>
        <v>1</v>
      </c>
      <c r="J74" s="46"/>
      <c r="K74" s="46"/>
      <c r="L74" s="46"/>
    </row>
    <row r="75" spans="7:25" x14ac:dyDescent="0.25">
      <c r="G75" s="82">
        <f t="shared" ca="1" si="7"/>
        <v>1</v>
      </c>
      <c r="J75" s="46"/>
      <c r="K75" s="46"/>
      <c r="L75" s="46"/>
    </row>
    <row r="76" spans="7:25" x14ac:dyDescent="0.25">
      <c r="G76" s="82">
        <f t="shared" ca="1" si="7"/>
        <v>1</v>
      </c>
      <c r="J76" s="46"/>
      <c r="K76" s="46"/>
      <c r="L76" s="46"/>
    </row>
    <row r="77" spans="7:25" x14ac:dyDescent="0.25">
      <c r="G77" s="82">
        <f t="shared" ca="1" si="7"/>
        <v>1</v>
      </c>
      <c r="J77" s="46"/>
      <c r="K77" s="46"/>
      <c r="L77" s="46"/>
    </row>
    <row r="78" spans="7:25" x14ac:dyDescent="0.25">
      <c r="G78" s="82">
        <f t="shared" ca="1" si="7"/>
        <v>1</v>
      </c>
      <c r="J78" s="46"/>
      <c r="K78" s="46"/>
      <c r="L78" s="46"/>
    </row>
    <row r="79" spans="7:25" x14ac:dyDescent="0.25">
      <c r="G79" s="82">
        <f t="shared" ca="1" si="7"/>
        <v>1</v>
      </c>
      <c r="J79" s="46"/>
      <c r="K79" s="46"/>
      <c r="L79" s="46"/>
    </row>
    <row r="80" spans="7:25" x14ac:dyDescent="0.25">
      <c r="G80" s="82">
        <f t="shared" ca="1" si="7"/>
        <v>1</v>
      </c>
      <c r="J80" s="46"/>
      <c r="K80" s="46"/>
      <c r="L80" s="46"/>
    </row>
    <row r="81" spans="7:12" x14ac:dyDescent="0.25">
      <c r="G81" s="82">
        <f t="shared" ca="1" si="7"/>
        <v>1</v>
      </c>
      <c r="J81" s="46"/>
      <c r="K81" s="46"/>
      <c r="L81" s="46"/>
    </row>
    <row r="82" spans="7:12" x14ac:dyDescent="0.25">
      <c r="G82" s="82">
        <f t="shared" ca="1" si="7"/>
        <v>1</v>
      </c>
      <c r="J82" s="46"/>
      <c r="K82" s="46"/>
      <c r="L82" s="46"/>
    </row>
    <row r="83" spans="7:12" x14ac:dyDescent="0.25">
      <c r="G83" s="82">
        <f t="shared" ca="1" si="7"/>
        <v>1</v>
      </c>
      <c r="J83" s="46"/>
      <c r="K83" s="46"/>
      <c r="L83" s="46"/>
    </row>
    <row r="84" spans="7:12" x14ac:dyDescent="0.25">
      <c r="G84" s="82">
        <f t="shared" ca="1" si="7"/>
        <v>1</v>
      </c>
      <c r="J84" s="46"/>
      <c r="K84" s="46"/>
      <c r="L84" s="46"/>
    </row>
    <row r="85" spans="7:12" x14ac:dyDescent="0.25">
      <c r="G85" s="82">
        <f t="shared" ca="1" si="7"/>
        <v>1</v>
      </c>
      <c r="J85" s="46"/>
      <c r="K85" s="46"/>
      <c r="L85" s="46"/>
    </row>
    <row r="86" spans="7:12" x14ac:dyDescent="0.25">
      <c r="G86" s="82">
        <f t="shared" ca="1" si="7"/>
        <v>1</v>
      </c>
      <c r="J86" s="46"/>
      <c r="K86" s="46"/>
      <c r="L86" s="46"/>
    </row>
    <row r="87" spans="7:12" x14ac:dyDescent="0.25">
      <c r="G87" s="82">
        <f t="shared" ca="1" si="7"/>
        <v>1</v>
      </c>
      <c r="J87" s="46"/>
      <c r="K87" s="46"/>
      <c r="L87" s="46"/>
    </row>
    <row r="88" spans="7:12" x14ac:dyDescent="0.25">
      <c r="G88" s="82">
        <f t="shared" ca="1" si="7"/>
        <v>1</v>
      </c>
      <c r="J88" s="46"/>
      <c r="K88" s="46"/>
      <c r="L88" s="46"/>
    </row>
    <row r="89" spans="7:12" x14ac:dyDescent="0.25">
      <c r="G89" s="82">
        <f t="shared" ca="1" si="7"/>
        <v>1</v>
      </c>
      <c r="J89" s="46"/>
      <c r="K89" s="46"/>
      <c r="L89" s="46"/>
    </row>
    <row r="90" spans="7:12" x14ac:dyDescent="0.25">
      <c r="G90" s="82">
        <f t="shared" ca="1" si="7"/>
        <v>1</v>
      </c>
      <c r="J90" s="46"/>
      <c r="K90" s="46"/>
      <c r="L90" s="46"/>
    </row>
    <row r="91" spans="7:12" x14ac:dyDescent="0.25">
      <c r="G91" s="82">
        <f t="shared" ca="1" si="7"/>
        <v>1</v>
      </c>
      <c r="J91" s="46"/>
      <c r="K91" s="46"/>
      <c r="L91" s="46"/>
    </row>
    <row r="92" spans="7:12" x14ac:dyDescent="0.25">
      <c r="G92" s="82">
        <f t="shared" ca="1" si="7"/>
        <v>1</v>
      </c>
      <c r="J92" s="46"/>
      <c r="K92" s="46"/>
      <c r="L92" s="46"/>
    </row>
    <row r="93" spans="7:12" x14ac:dyDescent="0.25">
      <c r="G93" s="82">
        <f t="shared" ca="1" si="7"/>
        <v>1</v>
      </c>
      <c r="J93" s="46"/>
      <c r="K93" s="46"/>
      <c r="L93" s="46"/>
    </row>
    <row r="94" spans="7:12" x14ac:dyDescent="0.25">
      <c r="G94" s="82">
        <f t="shared" ca="1" si="7"/>
        <v>1</v>
      </c>
      <c r="J94" s="46"/>
      <c r="K94" s="46"/>
      <c r="L94" s="46"/>
    </row>
    <row r="95" spans="7:12" x14ac:dyDescent="0.25">
      <c r="G95" s="82">
        <f t="shared" ca="1" si="7"/>
        <v>1</v>
      </c>
      <c r="J95" s="46"/>
      <c r="K95" s="46"/>
      <c r="L95" s="46"/>
    </row>
    <row r="96" spans="7:12" x14ac:dyDescent="0.25">
      <c r="G96" s="82">
        <f t="shared" ca="1" si="7"/>
        <v>1</v>
      </c>
      <c r="J96" s="46"/>
      <c r="K96" s="46"/>
      <c r="L96" s="46"/>
    </row>
    <row r="97" spans="1:25" x14ac:dyDescent="0.25">
      <c r="G97" s="82">
        <f t="shared" ca="1" si="7"/>
        <v>1</v>
      </c>
      <c r="J97" s="46"/>
      <c r="K97" s="46"/>
      <c r="L97" s="46"/>
    </row>
    <row r="98" spans="1:25" x14ac:dyDescent="0.25">
      <c r="G98" s="82">
        <f t="shared" ca="1" si="7"/>
        <v>1</v>
      </c>
      <c r="J98" s="46"/>
      <c r="K98" s="46"/>
      <c r="L98" s="46"/>
    </row>
    <row r="99" spans="1:25" x14ac:dyDescent="0.25">
      <c r="G99" s="82">
        <f t="shared" ca="1" si="7"/>
        <v>1</v>
      </c>
      <c r="J99" s="46"/>
      <c r="K99" s="46"/>
      <c r="L99" s="46"/>
    </row>
    <row r="100" spans="1:25" x14ac:dyDescent="0.25">
      <c r="G100" s="82">
        <f t="shared" ca="1" si="7"/>
        <v>1</v>
      </c>
      <c r="J100" s="46"/>
      <c r="K100" s="46"/>
      <c r="L100" s="46"/>
    </row>
    <row r="101" spans="1:25" x14ac:dyDescent="0.25">
      <c r="G101" s="82">
        <f t="shared" ca="1" si="7"/>
        <v>1</v>
      </c>
      <c r="J101" s="46"/>
      <c r="K101" s="46"/>
      <c r="L101" s="46"/>
    </row>
    <row r="102" spans="1:25" x14ac:dyDescent="0.25">
      <c r="G102" s="82">
        <f t="shared" ca="1" si="7"/>
        <v>1</v>
      </c>
      <c r="J102" s="46"/>
      <c r="K102" s="46"/>
      <c r="L102" s="46"/>
    </row>
    <row r="103" spans="1:25" x14ac:dyDescent="0.25">
      <c r="G103" s="82">
        <f t="shared" ca="1" si="7"/>
        <v>1</v>
      </c>
      <c r="J103" s="46"/>
      <c r="K103" s="46"/>
      <c r="L103" s="46"/>
    </row>
    <row r="104" spans="1:25" x14ac:dyDescent="0.25">
      <c r="G104" s="82">
        <f t="shared" ca="1" si="7"/>
        <v>1</v>
      </c>
      <c r="J104" s="46"/>
      <c r="K104" s="46"/>
      <c r="L104" s="46"/>
    </row>
    <row r="105" spans="1:25" x14ac:dyDescent="0.25">
      <c r="G105" s="82">
        <f t="shared" ca="1" si="7"/>
        <v>1</v>
      </c>
      <c r="J105" s="46"/>
      <c r="K105" s="46"/>
      <c r="L105" s="46"/>
    </row>
    <row r="106" spans="1:25" x14ac:dyDescent="0.25">
      <c r="G106" s="82">
        <f t="shared" ca="1" si="7"/>
        <v>1</v>
      </c>
      <c r="J106" s="46"/>
      <c r="K106" s="46"/>
      <c r="L106" s="46"/>
    </row>
    <row r="107" spans="1:25" x14ac:dyDescent="0.25">
      <c r="G107" s="82">
        <f t="shared" ca="1" si="7"/>
        <v>1</v>
      </c>
      <c r="J107" s="46"/>
      <c r="K107" s="46"/>
      <c r="L107" s="46"/>
    </row>
    <row r="108" spans="1:25" x14ac:dyDescent="0.25">
      <c r="A108" s="9" t="s">
        <v>17</v>
      </c>
      <c r="B108" s="10" t="s">
        <v>18</v>
      </c>
      <c r="C108" s="28" t="s">
        <v>23</v>
      </c>
      <c r="D108" s="56"/>
      <c r="E108" s="56"/>
      <c r="F108" s="56"/>
      <c r="G108" s="82">
        <f t="shared" ca="1" si="7"/>
        <v>1</v>
      </c>
      <c r="J108" s="46"/>
      <c r="K108" s="46"/>
      <c r="L108" s="46"/>
    </row>
    <row r="109" spans="1:25" x14ac:dyDescent="0.25">
      <c r="A109" s="81" t="s">
        <v>180</v>
      </c>
      <c r="B109" s="12" t="str">
        <f>C109</f>
        <v>00123</v>
      </c>
      <c r="C109" s="12" t="str">
        <f>IF(P110="","",IF(P110="WARNING","",IF(P110="=WARNING","",IF(Ques4=Answer4,Answer4,""))))</f>
        <v>00123</v>
      </c>
      <c r="D109" s="13">
        <f>IF(A109=B109,1,0)</f>
        <v>1</v>
      </c>
      <c r="E109" s="14">
        <f ca="1">IF(E58=0,0,D109)</f>
        <v>1</v>
      </c>
      <c r="F109" s="15" t="s">
        <v>29</v>
      </c>
      <c r="G109" s="82">
        <f t="shared" ca="1" si="7"/>
        <v>1</v>
      </c>
      <c r="J109" s="46"/>
      <c r="K109" s="46"/>
      <c r="L109" s="46"/>
    </row>
    <row r="110" spans="1:25" x14ac:dyDescent="0.25">
      <c r="A110" s="7"/>
      <c r="B110" s="56"/>
      <c r="C110" s="56"/>
      <c r="D110" s="56"/>
      <c r="E110" s="56"/>
      <c r="F110" s="56"/>
      <c r="G110" s="30">
        <f ca="1">IF(OR(Ques4="",$E$58=0),0,1)</f>
        <v>1</v>
      </c>
      <c r="J110" s="46"/>
      <c r="K110" s="46"/>
      <c r="L110" s="46"/>
      <c r="N110" s="130" t="str">
        <f>IF(Score4=0,"Incorrect:","Correct Answer:")</f>
        <v>Correct Answer:</v>
      </c>
      <c r="O110" s="131"/>
      <c r="P110" s="134" t="str">
        <f>IF(Ques4="","",IF(Ques4="00123","'00123"))</f>
        <v>'00123</v>
      </c>
      <c r="Q110" s="135"/>
      <c r="R110" s="135"/>
      <c r="S110" s="135"/>
      <c r="T110" s="135"/>
      <c r="U110" s="135"/>
      <c r="V110" s="135"/>
      <c r="W110" s="135"/>
      <c r="X110" s="135"/>
      <c r="Y110" s="136"/>
    </row>
    <row r="111" spans="1:25" x14ac:dyDescent="0.25">
      <c r="A111" s="7"/>
      <c r="B111" s="56"/>
      <c r="C111" s="56"/>
      <c r="D111" s="56"/>
      <c r="E111" s="56"/>
      <c r="F111" s="56"/>
      <c r="G111" s="30">
        <f ca="1">IF(OR(Ques4="",$E$58=0),0,1)</f>
        <v>1</v>
      </c>
      <c r="J111" s="46"/>
      <c r="K111" s="46"/>
      <c r="L111" s="46"/>
      <c r="N111" s="132"/>
      <c r="O111" s="133"/>
      <c r="P111" s="137"/>
      <c r="Q111" s="138"/>
      <c r="R111" s="138"/>
      <c r="S111" s="138"/>
      <c r="T111" s="138"/>
      <c r="U111" s="138"/>
      <c r="V111" s="138"/>
      <c r="W111" s="138"/>
      <c r="X111" s="138"/>
      <c r="Y111" s="139"/>
    </row>
    <row r="112" spans="1:25" ht="15" x14ac:dyDescent="0.3">
      <c r="G112" s="82">
        <f t="shared" ref="G112:G123" ca="1" si="8">$E$58</f>
        <v>1</v>
      </c>
      <c r="J112" s="46"/>
      <c r="K112" s="46"/>
      <c r="L112" s="46"/>
      <c r="N112" s="140" t="s">
        <v>25</v>
      </c>
      <c r="O112" s="141"/>
      <c r="P112" s="4"/>
      <c r="Q112" s="5" t="str">
        <f>SUBSTITUTE(ADDRESS(1,COLUMN(),4),"1","")</f>
        <v>Q</v>
      </c>
      <c r="R112" s="5" t="str">
        <f t="shared" ref="R112:Y112" si="9">SUBSTITUTE(ADDRESS(1,COLUMN(),4),"1","")</f>
        <v>R</v>
      </c>
      <c r="S112" s="5" t="str">
        <f t="shared" si="9"/>
        <v>S</v>
      </c>
      <c r="T112" s="5" t="str">
        <f t="shared" si="9"/>
        <v>T</v>
      </c>
      <c r="U112" s="5" t="str">
        <f t="shared" si="9"/>
        <v>U</v>
      </c>
      <c r="V112" s="5" t="str">
        <f t="shared" si="9"/>
        <v>V</v>
      </c>
      <c r="W112" s="5" t="str">
        <f t="shared" si="9"/>
        <v>W</v>
      </c>
      <c r="X112" s="5" t="str">
        <f t="shared" si="9"/>
        <v>X</v>
      </c>
      <c r="Y112" s="5" t="str">
        <f t="shared" si="9"/>
        <v>Y</v>
      </c>
    </row>
    <row r="113" spans="7:25" ht="15" x14ac:dyDescent="0.3">
      <c r="G113" s="82">
        <f t="shared" ca="1" si="8"/>
        <v>1</v>
      </c>
      <c r="J113" s="46"/>
      <c r="K113" s="46"/>
      <c r="L113" s="46"/>
      <c r="N113" s="142"/>
      <c r="O113" s="143"/>
      <c r="P113" s="5">
        <f>ROW()</f>
        <v>113</v>
      </c>
      <c r="Q113" s="6"/>
      <c r="R113" s="6"/>
      <c r="S113" s="6"/>
      <c r="T113" s="6"/>
      <c r="U113" s="6"/>
      <c r="V113" s="6"/>
      <c r="W113" s="6"/>
      <c r="X113" s="6"/>
      <c r="Y113" s="6"/>
    </row>
    <row r="114" spans="7:25" ht="15" x14ac:dyDescent="0.3">
      <c r="G114" s="82">
        <f t="shared" ca="1" si="8"/>
        <v>1</v>
      </c>
      <c r="J114" s="46"/>
      <c r="K114" s="46"/>
      <c r="L114" s="46"/>
      <c r="N114" s="142"/>
      <c r="O114" s="143"/>
      <c r="P114" s="5">
        <f>ROW()</f>
        <v>114</v>
      </c>
      <c r="Q114" s="6"/>
      <c r="R114" s="6"/>
      <c r="S114" s="6"/>
      <c r="T114" s="6"/>
      <c r="U114" s="6"/>
      <c r="V114" s="6"/>
      <c r="W114" s="6"/>
      <c r="X114" s="6"/>
      <c r="Y114" s="6"/>
    </row>
    <row r="115" spans="7:25" ht="15" x14ac:dyDescent="0.3">
      <c r="G115" s="82">
        <f t="shared" ca="1" si="8"/>
        <v>1</v>
      </c>
      <c r="J115" s="46"/>
      <c r="K115" s="46"/>
      <c r="L115" s="46"/>
      <c r="N115" s="142"/>
      <c r="O115" s="143"/>
      <c r="P115" s="5">
        <f>ROW()</f>
        <v>115</v>
      </c>
      <c r="Q115" s="6"/>
      <c r="R115" s="6"/>
      <c r="S115" s="6"/>
      <c r="T115" s="6"/>
      <c r="U115" s="6"/>
      <c r="V115" s="6"/>
      <c r="W115" s="6"/>
      <c r="X115" s="6"/>
      <c r="Y115" s="6"/>
    </row>
    <row r="116" spans="7:25" ht="15" x14ac:dyDescent="0.3">
      <c r="G116" s="82">
        <f t="shared" ca="1" si="8"/>
        <v>1</v>
      </c>
      <c r="J116" s="46"/>
      <c r="K116" s="46"/>
      <c r="L116" s="46"/>
      <c r="N116" s="142"/>
      <c r="O116" s="143"/>
      <c r="P116" s="5">
        <f>ROW()</f>
        <v>116</v>
      </c>
      <c r="Q116" s="6"/>
      <c r="R116" s="6"/>
      <c r="S116" s="6"/>
      <c r="T116" s="79" t="s">
        <v>180</v>
      </c>
      <c r="U116" s="6"/>
      <c r="V116" s="6"/>
      <c r="W116" s="6"/>
      <c r="X116" s="6"/>
      <c r="Y116" s="6"/>
    </row>
    <row r="117" spans="7:25" ht="15" x14ac:dyDescent="0.3">
      <c r="G117" s="82">
        <f t="shared" ca="1" si="8"/>
        <v>1</v>
      </c>
      <c r="J117" s="46"/>
      <c r="K117" s="46"/>
      <c r="L117" s="46"/>
      <c r="N117" s="142"/>
      <c r="O117" s="143"/>
      <c r="P117" s="5">
        <f>ROW()</f>
        <v>117</v>
      </c>
      <c r="Q117" s="6"/>
      <c r="R117" s="6"/>
      <c r="S117" s="6"/>
      <c r="T117" s="6"/>
      <c r="U117" s="6"/>
      <c r="V117" s="6"/>
      <c r="W117" s="6"/>
      <c r="X117" s="6"/>
      <c r="Y117" s="6"/>
    </row>
    <row r="118" spans="7:25" ht="15" x14ac:dyDescent="0.3">
      <c r="G118" s="82">
        <f t="shared" ca="1" si="8"/>
        <v>1</v>
      </c>
      <c r="J118" s="46"/>
      <c r="K118" s="46"/>
      <c r="L118" s="46"/>
      <c r="N118" s="142"/>
      <c r="O118" s="143"/>
      <c r="P118" s="5">
        <f>ROW()</f>
        <v>118</v>
      </c>
      <c r="Q118" s="6"/>
      <c r="R118" s="6"/>
      <c r="S118" s="6"/>
      <c r="T118" s="6"/>
      <c r="U118" s="6"/>
      <c r="V118" s="6"/>
      <c r="W118" s="6"/>
      <c r="X118" s="6"/>
      <c r="Y118" s="6"/>
    </row>
    <row r="119" spans="7:25" ht="15" x14ac:dyDescent="0.3">
      <c r="G119" s="82">
        <f t="shared" ca="1" si="8"/>
        <v>1</v>
      </c>
      <c r="J119" s="46"/>
      <c r="K119" s="46"/>
      <c r="L119" s="46"/>
      <c r="N119" s="142"/>
      <c r="O119" s="143"/>
      <c r="P119" s="5">
        <f>ROW()</f>
        <v>119</v>
      </c>
      <c r="Q119" s="6"/>
      <c r="R119" s="6"/>
      <c r="S119" s="6"/>
      <c r="T119" s="6"/>
      <c r="U119" s="6"/>
      <c r="V119" s="6"/>
      <c r="W119" s="6"/>
      <c r="X119" s="6"/>
      <c r="Y119" s="6"/>
    </row>
    <row r="120" spans="7:25" ht="15" x14ac:dyDescent="0.3">
      <c r="G120" s="82">
        <f t="shared" ca="1" si="8"/>
        <v>1</v>
      </c>
      <c r="J120" s="46"/>
      <c r="K120" s="46"/>
      <c r="L120" s="46"/>
      <c r="N120" s="142"/>
      <c r="O120" s="143"/>
      <c r="P120" s="5">
        <f>ROW()</f>
        <v>120</v>
      </c>
      <c r="Q120" s="6"/>
      <c r="R120" s="6"/>
      <c r="S120" s="6"/>
      <c r="T120" s="6"/>
      <c r="U120" s="6"/>
      <c r="V120" s="6"/>
      <c r="W120" s="6"/>
      <c r="X120" s="6"/>
      <c r="Y120" s="6"/>
    </row>
    <row r="121" spans="7:25" ht="15" x14ac:dyDescent="0.3">
      <c r="G121" s="82">
        <f t="shared" ca="1" si="8"/>
        <v>1</v>
      </c>
      <c r="J121" s="46"/>
      <c r="K121" s="46"/>
      <c r="L121" s="46"/>
      <c r="N121" s="142"/>
      <c r="O121" s="143"/>
      <c r="P121" s="5">
        <f>ROW()</f>
        <v>121</v>
      </c>
      <c r="Q121" s="6"/>
      <c r="R121" s="6"/>
      <c r="S121" s="6"/>
      <c r="T121" s="6"/>
      <c r="U121" s="6"/>
      <c r="V121" s="6"/>
      <c r="W121" s="6"/>
      <c r="X121" s="6"/>
      <c r="Y121" s="6"/>
    </row>
    <row r="122" spans="7:25" ht="15" x14ac:dyDescent="0.3">
      <c r="G122" s="82">
        <f t="shared" ca="1" si="8"/>
        <v>1</v>
      </c>
      <c r="J122" s="46"/>
      <c r="K122" s="46"/>
      <c r="L122" s="46"/>
      <c r="N122" s="144"/>
      <c r="O122" s="145"/>
      <c r="P122" s="5">
        <f>ROW()</f>
        <v>122</v>
      </c>
      <c r="Q122" s="6"/>
      <c r="R122" s="6"/>
      <c r="S122" s="6"/>
      <c r="T122" s="6"/>
      <c r="U122" s="6"/>
      <c r="V122" s="6"/>
      <c r="W122" s="6"/>
      <c r="X122" s="6"/>
      <c r="Y122" s="6"/>
    </row>
    <row r="123" spans="7:25" x14ac:dyDescent="0.25">
      <c r="G123" s="82">
        <f t="shared" ca="1" si="8"/>
        <v>1</v>
      </c>
      <c r="J123" s="46"/>
      <c r="K123" s="46"/>
      <c r="L123" s="46"/>
    </row>
    <row r="124" spans="7:25" x14ac:dyDescent="0.25">
      <c r="G124" s="83">
        <f ca="1">$E$109</f>
        <v>1</v>
      </c>
      <c r="J124" s="46"/>
      <c r="K124" s="46"/>
      <c r="L124" s="46"/>
    </row>
    <row r="125" spans="7:25" x14ac:dyDescent="0.25">
      <c r="G125" s="83">
        <f t="shared" ref="G125:G153" ca="1" si="10">$E$109</f>
        <v>1</v>
      </c>
      <c r="J125" s="46"/>
      <c r="K125" s="46"/>
      <c r="L125" s="46"/>
    </row>
    <row r="126" spans="7:25" x14ac:dyDescent="0.25">
      <c r="G126" s="83">
        <f t="shared" ca="1" si="10"/>
        <v>1</v>
      </c>
      <c r="J126" s="46"/>
      <c r="K126" s="46"/>
      <c r="L126" s="46"/>
    </row>
    <row r="127" spans="7:25" x14ac:dyDescent="0.25">
      <c r="G127" s="83">
        <f t="shared" ca="1" si="10"/>
        <v>1</v>
      </c>
      <c r="J127" s="46"/>
      <c r="K127" s="46"/>
      <c r="L127" s="46"/>
    </row>
    <row r="128" spans="7:25" x14ac:dyDescent="0.25">
      <c r="G128" s="83">
        <f t="shared" ca="1" si="10"/>
        <v>1</v>
      </c>
      <c r="J128" s="46"/>
      <c r="K128" s="46"/>
      <c r="L128" s="46"/>
    </row>
    <row r="129" spans="7:12" x14ac:dyDescent="0.25">
      <c r="G129" s="83">
        <f t="shared" ca="1" si="10"/>
        <v>1</v>
      </c>
      <c r="J129" s="46"/>
      <c r="K129" s="46"/>
      <c r="L129" s="46"/>
    </row>
    <row r="130" spans="7:12" x14ac:dyDescent="0.25">
      <c r="G130" s="83">
        <f t="shared" ca="1" si="10"/>
        <v>1</v>
      </c>
      <c r="J130" s="46"/>
      <c r="K130" s="46"/>
      <c r="L130" s="46"/>
    </row>
    <row r="131" spans="7:12" x14ac:dyDescent="0.25">
      <c r="G131" s="83">
        <f t="shared" ca="1" si="10"/>
        <v>1</v>
      </c>
      <c r="J131" s="46"/>
      <c r="K131" s="46"/>
      <c r="L131" s="46"/>
    </row>
    <row r="132" spans="7:12" x14ac:dyDescent="0.25">
      <c r="G132" s="83">
        <f t="shared" ca="1" si="10"/>
        <v>1</v>
      </c>
      <c r="J132" s="46"/>
      <c r="K132" s="46"/>
      <c r="L132" s="46"/>
    </row>
    <row r="133" spans="7:12" x14ac:dyDescent="0.25">
      <c r="G133" s="83">
        <f t="shared" ca="1" si="10"/>
        <v>1</v>
      </c>
      <c r="J133" s="46"/>
      <c r="K133" s="46"/>
      <c r="L133" s="46"/>
    </row>
    <row r="134" spans="7:12" x14ac:dyDescent="0.25">
      <c r="G134" s="83">
        <f t="shared" ca="1" si="10"/>
        <v>1</v>
      </c>
      <c r="J134" s="46"/>
      <c r="K134" s="46"/>
      <c r="L134" s="46"/>
    </row>
    <row r="135" spans="7:12" x14ac:dyDescent="0.25">
      <c r="G135" s="83">
        <f t="shared" ca="1" si="10"/>
        <v>1</v>
      </c>
      <c r="J135" s="46"/>
      <c r="K135" s="46"/>
      <c r="L135" s="46"/>
    </row>
    <row r="136" spans="7:12" x14ac:dyDescent="0.25">
      <c r="G136" s="83">
        <f t="shared" ca="1" si="10"/>
        <v>1</v>
      </c>
      <c r="J136" s="46"/>
      <c r="K136" s="46"/>
      <c r="L136" s="46"/>
    </row>
    <row r="137" spans="7:12" x14ac:dyDescent="0.25">
      <c r="G137" s="83">
        <f t="shared" ca="1" si="10"/>
        <v>1</v>
      </c>
      <c r="J137" s="46"/>
      <c r="K137" s="46"/>
      <c r="L137" s="46"/>
    </row>
    <row r="138" spans="7:12" x14ac:dyDescent="0.25">
      <c r="G138" s="83">
        <f t="shared" ca="1" si="10"/>
        <v>1</v>
      </c>
      <c r="J138" s="46"/>
      <c r="K138" s="46"/>
      <c r="L138" s="46"/>
    </row>
    <row r="139" spans="7:12" x14ac:dyDescent="0.25">
      <c r="G139" s="83">
        <f t="shared" ca="1" si="10"/>
        <v>1</v>
      </c>
      <c r="J139" s="46"/>
      <c r="K139" s="46"/>
      <c r="L139" s="46"/>
    </row>
    <row r="140" spans="7:12" x14ac:dyDescent="0.25">
      <c r="G140" s="83">
        <f t="shared" ca="1" si="10"/>
        <v>1</v>
      </c>
      <c r="J140" s="46"/>
      <c r="K140" s="46"/>
      <c r="L140" s="46"/>
    </row>
    <row r="141" spans="7:12" x14ac:dyDescent="0.25">
      <c r="G141" s="83">
        <f t="shared" ca="1" si="10"/>
        <v>1</v>
      </c>
      <c r="J141" s="46"/>
      <c r="K141" s="46"/>
      <c r="L141" s="46"/>
    </row>
    <row r="142" spans="7:12" x14ac:dyDescent="0.25">
      <c r="G142" s="83">
        <f t="shared" ca="1" si="10"/>
        <v>1</v>
      </c>
      <c r="J142" s="46"/>
      <c r="K142" s="46"/>
      <c r="L142" s="46"/>
    </row>
    <row r="143" spans="7:12" x14ac:dyDescent="0.25">
      <c r="G143" s="83">
        <f t="shared" ca="1" si="10"/>
        <v>1</v>
      </c>
      <c r="J143" s="46"/>
      <c r="K143" s="46"/>
      <c r="L143" s="46"/>
    </row>
    <row r="144" spans="7:12" x14ac:dyDescent="0.25">
      <c r="G144" s="83">
        <f t="shared" ca="1" si="10"/>
        <v>1</v>
      </c>
      <c r="J144" s="46"/>
      <c r="K144" s="46"/>
      <c r="L144" s="46"/>
    </row>
    <row r="145" spans="1:25" x14ac:dyDescent="0.25">
      <c r="G145" s="83">
        <f t="shared" ca="1" si="10"/>
        <v>1</v>
      </c>
      <c r="J145" s="46"/>
      <c r="K145" s="46"/>
      <c r="L145" s="46"/>
    </row>
    <row r="146" spans="1:25" x14ac:dyDescent="0.25">
      <c r="G146" s="83">
        <f t="shared" ca="1" si="10"/>
        <v>1</v>
      </c>
      <c r="J146" s="46"/>
      <c r="K146" s="46"/>
      <c r="L146" s="46"/>
    </row>
    <row r="147" spans="1:25" x14ac:dyDescent="0.25">
      <c r="G147" s="83">
        <f t="shared" ca="1" si="10"/>
        <v>1</v>
      </c>
      <c r="J147" s="46"/>
      <c r="K147" s="46"/>
      <c r="L147" s="46"/>
    </row>
    <row r="148" spans="1:25" x14ac:dyDescent="0.25">
      <c r="G148" s="83">
        <f t="shared" ca="1" si="10"/>
        <v>1</v>
      </c>
      <c r="J148" s="46"/>
      <c r="K148" s="46"/>
      <c r="L148" s="46"/>
    </row>
    <row r="149" spans="1:25" x14ac:dyDescent="0.25">
      <c r="G149" s="83">
        <f t="shared" ca="1" si="10"/>
        <v>1</v>
      </c>
      <c r="J149" s="46"/>
      <c r="K149" s="46"/>
      <c r="L149" s="46"/>
    </row>
    <row r="150" spans="1:25" x14ac:dyDescent="0.25">
      <c r="G150" s="83">
        <f t="shared" ca="1" si="10"/>
        <v>1</v>
      </c>
      <c r="J150" s="46"/>
      <c r="K150" s="46"/>
      <c r="L150" s="46"/>
    </row>
    <row r="151" spans="1:25" x14ac:dyDescent="0.25">
      <c r="G151" s="83">
        <f t="shared" ca="1" si="10"/>
        <v>1</v>
      </c>
      <c r="J151" s="46"/>
      <c r="K151" s="46"/>
      <c r="L151" s="46"/>
    </row>
    <row r="152" spans="1:25" x14ac:dyDescent="0.25">
      <c r="A152" s="9" t="s">
        <v>17</v>
      </c>
      <c r="B152" s="10" t="s">
        <v>18</v>
      </c>
      <c r="C152" s="28" t="s">
        <v>23</v>
      </c>
      <c r="D152" s="56"/>
      <c r="E152" s="56"/>
      <c r="F152" s="56"/>
      <c r="G152" s="83">
        <f t="shared" ca="1" si="10"/>
        <v>1</v>
      </c>
      <c r="J152" s="46"/>
      <c r="K152" s="46"/>
      <c r="L152" s="46"/>
    </row>
    <row r="153" spans="1:25" x14ac:dyDescent="0.25">
      <c r="A153" s="11">
        <f>VALUE(S160)</f>
        <v>123</v>
      </c>
      <c r="B153" s="12">
        <f ca="1">C153</f>
        <v>123</v>
      </c>
      <c r="C153" s="12">
        <f ca="1">IF(P154="","",IF(P154=123,"",IF(P154="=123","",IF(Ques5=Answer5,Answer5,""))))</f>
        <v>123</v>
      </c>
      <c r="D153" s="13">
        <f ca="1">IF(A153=B153,1,0)</f>
        <v>1</v>
      </c>
      <c r="E153" s="14">
        <f ca="1">IF(E109=0,0,D153)</f>
        <v>1</v>
      </c>
      <c r="F153" s="15" t="s">
        <v>30</v>
      </c>
      <c r="G153" s="83">
        <f t="shared" ca="1" si="10"/>
        <v>1</v>
      </c>
      <c r="J153" s="46"/>
      <c r="K153" s="46"/>
      <c r="L153" s="46"/>
    </row>
    <row r="154" spans="1:25" x14ac:dyDescent="0.25">
      <c r="A154" s="7"/>
      <c r="B154" s="56"/>
      <c r="C154" s="56"/>
      <c r="D154" s="56"/>
      <c r="E154" s="56"/>
      <c r="F154" s="56"/>
      <c r="G154" s="30">
        <f ca="1">IF(OR(Ques5="",$E$109=0),0,1)</f>
        <v>1</v>
      </c>
      <c r="J154" s="46"/>
      <c r="K154" s="46"/>
      <c r="L154" s="46"/>
      <c r="N154" s="130" t="str">
        <f ca="1">IF(Score5=0,"Incorrect:","Correct Answer:")</f>
        <v>Correct Answer:</v>
      </c>
      <c r="O154" s="131"/>
      <c r="P154" s="134" t="str">
        <f ca="1">IF(ISERROR(IF(Ques5="","",_xlfn.FORMULATEXT(Ques5))),"",IF(Ques5="","",_xlfn.FORMULATEXT(Ques5)))</f>
        <v>=VALUE(S160)</v>
      </c>
      <c r="Q154" s="135"/>
      <c r="R154" s="135"/>
      <c r="S154" s="135"/>
      <c r="T154" s="135"/>
      <c r="U154" s="135"/>
      <c r="V154" s="135"/>
      <c r="W154" s="135"/>
      <c r="X154" s="135"/>
      <c r="Y154" s="136"/>
    </row>
    <row r="155" spans="1:25" x14ac:dyDescent="0.25">
      <c r="A155" s="7"/>
      <c r="B155" s="56"/>
      <c r="C155" s="56"/>
      <c r="D155" s="56"/>
      <c r="E155" s="56"/>
      <c r="F155" s="56"/>
      <c r="G155" s="30">
        <f ca="1">IF(OR(Ques5="",$E$109=0),0,1)</f>
        <v>1</v>
      </c>
      <c r="J155" s="46"/>
      <c r="K155" s="46"/>
      <c r="L155" s="46"/>
      <c r="N155" s="132"/>
      <c r="O155" s="133"/>
      <c r="P155" s="137"/>
      <c r="Q155" s="138"/>
      <c r="R155" s="138"/>
      <c r="S155" s="138"/>
      <c r="T155" s="138"/>
      <c r="U155" s="138"/>
      <c r="V155" s="138"/>
      <c r="W155" s="138"/>
      <c r="X155" s="138"/>
      <c r="Y155" s="139"/>
    </row>
    <row r="156" spans="1:25" ht="15" x14ac:dyDescent="0.3">
      <c r="G156" s="83">
        <f t="shared" ref="G156:G167" ca="1" si="11">$E$109</f>
        <v>1</v>
      </c>
      <c r="J156" s="46"/>
      <c r="K156" s="46"/>
      <c r="L156" s="46"/>
      <c r="N156" s="140" t="s">
        <v>25</v>
      </c>
      <c r="O156" s="141"/>
      <c r="P156" s="4"/>
      <c r="Q156" s="5" t="str">
        <f>SUBSTITUTE(ADDRESS(1,COLUMN(),4),"1","")</f>
        <v>Q</v>
      </c>
      <c r="R156" s="5" t="str">
        <f t="shared" ref="R156:Y156" si="12">SUBSTITUTE(ADDRESS(1,COLUMN(),4),"1","")</f>
        <v>R</v>
      </c>
      <c r="S156" s="5" t="str">
        <f t="shared" si="12"/>
        <v>S</v>
      </c>
      <c r="T156" s="5" t="str">
        <f t="shared" si="12"/>
        <v>T</v>
      </c>
      <c r="U156" s="5" t="str">
        <f t="shared" si="12"/>
        <v>U</v>
      </c>
      <c r="V156" s="5" t="str">
        <f t="shared" si="12"/>
        <v>V</v>
      </c>
      <c r="W156" s="5" t="str">
        <f t="shared" si="12"/>
        <v>W</v>
      </c>
      <c r="X156" s="5" t="str">
        <f t="shared" si="12"/>
        <v>X</v>
      </c>
      <c r="Y156" s="5" t="str">
        <f t="shared" si="12"/>
        <v>Y</v>
      </c>
    </row>
    <row r="157" spans="1:25" ht="15" x14ac:dyDescent="0.3">
      <c r="G157" s="83">
        <f t="shared" ca="1" si="11"/>
        <v>1</v>
      </c>
      <c r="J157" s="46"/>
      <c r="K157" s="46"/>
      <c r="L157" s="46"/>
      <c r="N157" s="142"/>
      <c r="O157" s="143"/>
      <c r="P157" s="5">
        <f>ROW()</f>
        <v>157</v>
      </c>
      <c r="Q157" s="6"/>
      <c r="R157" s="6"/>
      <c r="S157" s="6"/>
      <c r="T157" s="6"/>
      <c r="U157" s="6"/>
      <c r="V157" s="6"/>
      <c r="W157" s="6"/>
      <c r="X157" s="6"/>
      <c r="Y157" s="6"/>
    </row>
    <row r="158" spans="1:25" ht="15" x14ac:dyDescent="0.3">
      <c r="G158" s="83">
        <f t="shared" ca="1" si="11"/>
        <v>1</v>
      </c>
      <c r="J158" s="46"/>
      <c r="K158" s="46"/>
      <c r="L158" s="46"/>
      <c r="N158" s="142"/>
      <c r="O158" s="143"/>
      <c r="P158" s="5">
        <f>ROW()</f>
        <v>158</v>
      </c>
      <c r="Q158" s="6"/>
      <c r="R158" s="6"/>
      <c r="S158" s="6"/>
      <c r="T158" s="6"/>
      <c r="U158" s="6"/>
      <c r="V158" s="6"/>
      <c r="W158" s="6"/>
      <c r="X158" s="6"/>
      <c r="Y158" s="6"/>
    </row>
    <row r="159" spans="1:25" ht="15" x14ac:dyDescent="0.3">
      <c r="G159" s="83">
        <f t="shared" ca="1" si="11"/>
        <v>1</v>
      </c>
      <c r="J159" s="46"/>
      <c r="K159" s="46"/>
      <c r="L159" s="46"/>
      <c r="N159" s="142"/>
      <c r="O159" s="143"/>
      <c r="P159" s="5">
        <f>ROW()</f>
        <v>159</v>
      </c>
      <c r="Q159" s="6"/>
      <c r="R159" s="6"/>
      <c r="S159" s="6"/>
      <c r="T159" s="6"/>
      <c r="U159" s="6"/>
      <c r="V159" s="6"/>
      <c r="W159" s="6"/>
      <c r="X159" s="6"/>
      <c r="Y159" s="6"/>
    </row>
    <row r="160" spans="1:25" ht="15" x14ac:dyDescent="0.3">
      <c r="G160" s="83">
        <f t="shared" ca="1" si="11"/>
        <v>1</v>
      </c>
      <c r="J160" s="46"/>
      <c r="K160" s="46"/>
      <c r="L160" s="46"/>
      <c r="N160" s="142"/>
      <c r="O160" s="143"/>
      <c r="P160" s="5">
        <f>ROW()</f>
        <v>160</v>
      </c>
      <c r="Q160" s="6"/>
      <c r="R160" s="6"/>
      <c r="S160" s="80" t="s">
        <v>180</v>
      </c>
      <c r="T160" s="36">
        <f>VALUE(S160)</f>
        <v>123</v>
      </c>
      <c r="U160" s="6"/>
      <c r="V160" s="6"/>
      <c r="W160" s="6"/>
      <c r="X160" s="6"/>
      <c r="Y160" s="6"/>
    </row>
    <row r="161" spans="7:25" ht="15" x14ac:dyDescent="0.3">
      <c r="G161" s="83">
        <f t="shared" ca="1" si="11"/>
        <v>1</v>
      </c>
      <c r="J161" s="46"/>
      <c r="K161" s="46"/>
      <c r="L161" s="46"/>
      <c r="N161" s="142"/>
      <c r="O161" s="143"/>
      <c r="P161" s="5">
        <f>ROW()</f>
        <v>161</v>
      </c>
      <c r="Q161" s="6"/>
      <c r="R161" s="6"/>
      <c r="S161" s="6"/>
      <c r="T161" s="6"/>
      <c r="U161" s="6"/>
      <c r="V161" s="6"/>
      <c r="W161" s="6"/>
      <c r="X161" s="6"/>
      <c r="Y161" s="6"/>
    </row>
    <row r="162" spans="7:25" ht="15" x14ac:dyDescent="0.3">
      <c r="G162" s="83">
        <f t="shared" ca="1" si="11"/>
        <v>1</v>
      </c>
      <c r="J162" s="46"/>
      <c r="K162" s="46"/>
      <c r="L162" s="46"/>
      <c r="N162" s="142"/>
      <c r="O162" s="143"/>
      <c r="P162" s="5">
        <f>ROW()</f>
        <v>162</v>
      </c>
      <c r="Q162" s="6"/>
      <c r="R162" s="6"/>
      <c r="S162" s="6"/>
      <c r="T162" s="6"/>
      <c r="U162" s="6"/>
      <c r="V162" s="6"/>
      <c r="W162" s="6"/>
      <c r="X162" s="6"/>
      <c r="Y162" s="6"/>
    </row>
    <row r="163" spans="7:25" ht="15" x14ac:dyDescent="0.3">
      <c r="G163" s="83">
        <f t="shared" ca="1" si="11"/>
        <v>1</v>
      </c>
      <c r="J163" s="46"/>
      <c r="K163" s="46"/>
      <c r="L163" s="46"/>
      <c r="N163" s="142"/>
      <c r="O163" s="143"/>
      <c r="P163" s="5">
        <f>ROW()</f>
        <v>163</v>
      </c>
      <c r="Q163" s="6"/>
      <c r="R163" s="6"/>
      <c r="S163" s="6"/>
      <c r="T163" s="6"/>
      <c r="U163" s="6"/>
      <c r="V163" s="6"/>
      <c r="W163" s="6"/>
      <c r="X163" s="6"/>
      <c r="Y163" s="6"/>
    </row>
    <row r="164" spans="7:25" ht="15" x14ac:dyDescent="0.3">
      <c r="G164" s="83">
        <f t="shared" ca="1" si="11"/>
        <v>1</v>
      </c>
      <c r="J164" s="46"/>
      <c r="K164" s="46"/>
      <c r="L164" s="46"/>
      <c r="N164" s="142"/>
      <c r="O164" s="143"/>
      <c r="P164" s="5">
        <f>ROW()</f>
        <v>164</v>
      </c>
      <c r="Q164" s="6"/>
      <c r="R164" s="6"/>
      <c r="S164" s="6"/>
      <c r="T164" s="6"/>
      <c r="U164" s="6"/>
      <c r="V164" s="6"/>
      <c r="W164" s="6"/>
      <c r="X164" s="6"/>
      <c r="Y164" s="6"/>
    </row>
    <row r="165" spans="7:25" ht="15" x14ac:dyDescent="0.3">
      <c r="G165" s="83">
        <f t="shared" ca="1" si="11"/>
        <v>1</v>
      </c>
      <c r="J165" s="46"/>
      <c r="K165" s="46"/>
      <c r="L165" s="46"/>
      <c r="N165" s="142"/>
      <c r="O165" s="143"/>
      <c r="P165" s="5">
        <f>ROW()</f>
        <v>165</v>
      </c>
      <c r="Q165" s="6"/>
      <c r="R165" s="6"/>
      <c r="S165" s="6"/>
      <c r="T165" s="6"/>
      <c r="U165" s="6"/>
      <c r="V165" s="6"/>
      <c r="W165" s="6"/>
      <c r="X165" s="6"/>
      <c r="Y165" s="6"/>
    </row>
    <row r="166" spans="7:25" ht="15" x14ac:dyDescent="0.3">
      <c r="G166" s="83">
        <f t="shared" ca="1" si="11"/>
        <v>1</v>
      </c>
      <c r="J166" s="46"/>
      <c r="K166" s="46"/>
      <c r="L166" s="46"/>
      <c r="N166" s="144"/>
      <c r="O166" s="145"/>
      <c r="P166" s="5">
        <f>ROW()</f>
        <v>166</v>
      </c>
      <c r="Q166" s="6"/>
      <c r="R166" s="6"/>
      <c r="S166" s="6"/>
      <c r="T166" s="6"/>
      <c r="U166" s="6"/>
      <c r="V166" s="6"/>
      <c r="W166" s="6"/>
      <c r="X166" s="6"/>
      <c r="Y166" s="6"/>
    </row>
    <row r="167" spans="7:25" x14ac:dyDescent="0.25">
      <c r="G167" s="83">
        <f t="shared" ca="1" si="11"/>
        <v>1</v>
      </c>
      <c r="J167" s="46"/>
      <c r="K167" s="46"/>
      <c r="L167" s="46"/>
    </row>
    <row r="168" spans="7:25" x14ac:dyDescent="0.25">
      <c r="G168" s="82">
        <f ca="1">$E$153</f>
        <v>1</v>
      </c>
      <c r="J168" s="46"/>
      <c r="K168" s="46"/>
      <c r="L168" s="46"/>
    </row>
    <row r="169" spans="7:25" x14ac:dyDescent="0.25">
      <c r="G169" s="82">
        <f t="shared" ref="G169:G196" ca="1" si="13">$E$153</f>
        <v>1</v>
      </c>
      <c r="J169" s="46"/>
      <c r="K169" s="46"/>
      <c r="L169" s="46"/>
    </row>
    <row r="170" spans="7:25" x14ac:dyDescent="0.25">
      <c r="G170" s="82">
        <f t="shared" ca="1" si="13"/>
        <v>1</v>
      </c>
      <c r="J170" s="46"/>
      <c r="K170" s="46"/>
      <c r="L170" s="46"/>
    </row>
    <row r="171" spans="7:25" x14ac:dyDescent="0.25">
      <c r="G171" s="82">
        <f t="shared" ca="1" si="13"/>
        <v>1</v>
      </c>
      <c r="J171" s="46"/>
      <c r="K171" s="46"/>
      <c r="L171" s="46"/>
    </row>
    <row r="172" spans="7:25" x14ac:dyDescent="0.25">
      <c r="G172" s="82">
        <f t="shared" ca="1" si="13"/>
        <v>1</v>
      </c>
      <c r="J172" s="46"/>
      <c r="K172" s="46"/>
      <c r="L172" s="46"/>
    </row>
    <row r="173" spans="7:25" x14ac:dyDescent="0.25">
      <c r="G173" s="82">
        <f t="shared" ca="1" si="13"/>
        <v>1</v>
      </c>
      <c r="J173" s="46"/>
      <c r="K173" s="46"/>
      <c r="L173" s="46"/>
    </row>
    <row r="174" spans="7:25" x14ac:dyDescent="0.25">
      <c r="G174" s="82">
        <f t="shared" ca="1" si="13"/>
        <v>1</v>
      </c>
      <c r="J174" s="46"/>
      <c r="K174" s="46"/>
      <c r="L174" s="46"/>
    </row>
    <row r="175" spans="7:25" x14ac:dyDescent="0.25">
      <c r="G175" s="82">
        <f t="shared" ca="1" si="13"/>
        <v>1</v>
      </c>
      <c r="J175" s="46"/>
      <c r="K175" s="46"/>
      <c r="L175" s="46"/>
    </row>
    <row r="176" spans="7:25" x14ac:dyDescent="0.25">
      <c r="G176" s="82">
        <f t="shared" ca="1" si="13"/>
        <v>1</v>
      </c>
      <c r="J176" s="46"/>
      <c r="K176" s="46"/>
      <c r="L176" s="46"/>
    </row>
    <row r="177" spans="7:12" x14ac:dyDescent="0.25">
      <c r="G177" s="82">
        <f t="shared" ca="1" si="13"/>
        <v>1</v>
      </c>
      <c r="J177" s="46"/>
      <c r="K177" s="46"/>
      <c r="L177" s="46"/>
    </row>
    <row r="178" spans="7:12" x14ac:dyDescent="0.25">
      <c r="G178" s="82">
        <f t="shared" ca="1" si="13"/>
        <v>1</v>
      </c>
      <c r="J178" s="46"/>
      <c r="K178" s="46"/>
      <c r="L178" s="46"/>
    </row>
    <row r="179" spans="7:12" x14ac:dyDescent="0.25">
      <c r="G179" s="82">
        <f t="shared" ca="1" si="13"/>
        <v>1</v>
      </c>
      <c r="J179" s="46"/>
      <c r="K179" s="46"/>
      <c r="L179" s="46"/>
    </row>
    <row r="180" spans="7:12" x14ac:dyDescent="0.25">
      <c r="G180" s="82">
        <f t="shared" ca="1" si="13"/>
        <v>1</v>
      </c>
      <c r="J180" s="46"/>
      <c r="K180" s="46"/>
      <c r="L180" s="46"/>
    </row>
    <row r="181" spans="7:12" x14ac:dyDescent="0.25">
      <c r="G181" s="82">
        <f t="shared" ca="1" si="13"/>
        <v>1</v>
      </c>
      <c r="J181" s="46"/>
      <c r="K181" s="46"/>
      <c r="L181" s="46"/>
    </row>
    <row r="182" spans="7:12" x14ac:dyDescent="0.25">
      <c r="G182" s="82">
        <f t="shared" ca="1" si="13"/>
        <v>1</v>
      </c>
      <c r="J182" s="46"/>
      <c r="K182" s="46"/>
      <c r="L182" s="46"/>
    </row>
    <row r="183" spans="7:12" x14ac:dyDescent="0.25">
      <c r="G183" s="82">
        <f t="shared" ca="1" si="13"/>
        <v>1</v>
      </c>
      <c r="J183" s="46"/>
      <c r="K183" s="46"/>
      <c r="L183" s="46"/>
    </row>
    <row r="184" spans="7:12" x14ac:dyDescent="0.25">
      <c r="G184" s="82">
        <f t="shared" ca="1" si="13"/>
        <v>1</v>
      </c>
      <c r="J184" s="46"/>
      <c r="K184" s="46"/>
      <c r="L184" s="46"/>
    </row>
    <row r="185" spans="7:12" x14ac:dyDescent="0.25">
      <c r="G185" s="82">
        <f t="shared" ca="1" si="13"/>
        <v>1</v>
      </c>
      <c r="J185" s="46"/>
      <c r="K185" s="46"/>
      <c r="L185" s="46"/>
    </row>
    <row r="186" spans="7:12" x14ac:dyDescent="0.25">
      <c r="G186" s="82">
        <f t="shared" ca="1" si="13"/>
        <v>1</v>
      </c>
      <c r="J186" s="46"/>
      <c r="K186" s="46"/>
      <c r="L186" s="46"/>
    </row>
    <row r="187" spans="7:12" x14ac:dyDescent="0.25">
      <c r="G187" s="82">
        <f ca="1">$E$153</f>
        <v>1</v>
      </c>
      <c r="J187" s="46"/>
      <c r="K187" s="46"/>
      <c r="L187" s="46"/>
    </row>
    <row r="188" spans="7:12" x14ac:dyDescent="0.25">
      <c r="G188" s="82">
        <f t="shared" ca="1" si="13"/>
        <v>1</v>
      </c>
      <c r="J188" s="46"/>
      <c r="K188" s="46"/>
      <c r="L188" s="46"/>
    </row>
    <row r="189" spans="7:12" x14ac:dyDescent="0.25">
      <c r="G189" s="82">
        <f t="shared" ca="1" si="13"/>
        <v>1</v>
      </c>
      <c r="J189" s="46"/>
      <c r="K189" s="46"/>
      <c r="L189" s="46"/>
    </row>
    <row r="190" spans="7:12" x14ac:dyDescent="0.25">
      <c r="G190" s="82">
        <f t="shared" ca="1" si="13"/>
        <v>1</v>
      </c>
      <c r="J190" s="46"/>
      <c r="K190" s="46"/>
      <c r="L190" s="46"/>
    </row>
    <row r="191" spans="7:12" x14ac:dyDescent="0.25">
      <c r="G191" s="82">
        <f t="shared" ca="1" si="13"/>
        <v>1</v>
      </c>
      <c r="J191" s="46"/>
      <c r="K191" s="46"/>
      <c r="L191" s="46"/>
    </row>
    <row r="192" spans="7:12" x14ac:dyDescent="0.25">
      <c r="G192" s="82">
        <f t="shared" ca="1" si="13"/>
        <v>1</v>
      </c>
      <c r="J192" s="46"/>
      <c r="K192" s="46"/>
      <c r="L192" s="46"/>
    </row>
    <row r="193" spans="1:25" x14ac:dyDescent="0.25">
      <c r="G193" s="82">
        <f t="shared" ca="1" si="13"/>
        <v>1</v>
      </c>
      <c r="J193" s="46"/>
      <c r="K193" s="46"/>
      <c r="L193" s="46"/>
    </row>
    <row r="194" spans="1:25" x14ac:dyDescent="0.25">
      <c r="G194" s="82">
        <f t="shared" ca="1" si="13"/>
        <v>1</v>
      </c>
      <c r="J194" s="46"/>
      <c r="K194" s="46"/>
      <c r="L194" s="46"/>
    </row>
    <row r="195" spans="1:25" x14ac:dyDescent="0.25">
      <c r="A195" s="9" t="s">
        <v>17</v>
      </c>
      <c r="B195" s="10" t="s">
        <v>18</v>
      </c>
      <c r="C195" s="28" t="s">
        <v>23</v>
      </c>
      <c r="D195" s="56"/>
      <c r="E195" s="56"/>
      <c r="F195" s="56"/>
      <c r="G195" s="82">
        <f t="shared" ca="1" si="13"/>
        <v>1</v>
      </c>
      <c r="J195" s="46"/>
      <c r="K195" s="46"/>
      <c r="L195" s="46"/>
    </row>
    <row r="196" spans="1:25" x14ac:dyDescent="0.25">
      <c r="A196" s="11" t="str">
        <f>RIGHT(R203,2)</f>
        <v>21</v>
      </c>
      <c r="B196" s="12" t="str">
        <f ca="1">C196</f>
        <v>21</v>
      </c>
      <c r="C196" s="12" t="str">
        <f ca="1">IF(P197="","",IF(P197=21,"",IF(P197="=21","",IF(Ques6=Answer6,Answer6,""))))</f>
        <v>21</v>
      </c>
      <c r="D196" s="13">
        <f ca="1">IF(A196=B196,1,0)</f>
        <v>1</v>
      </c>
      <c r="E196" s="14">
        <f ca="1">IF(E153=0,0,D196)</f>
        <v>1</v>
      </c>
      <c r="F196" s="15" t="s">
        <v>31</v>
      </c>
      <c r="G196" s="82">
        <f t="shared" ca="1" si="13"/>
        <v>1</v>
      </c>
      <c r="J196" s="46"/>
      <c r="K196" s="46"/>
      <c r="L196" s="46"/>
    </row>
    <row r="197" spans="1:25" x14ac:dyDescent="0.25">
      <c r="A197" s="7"/>
      <c r="B197" s="56"/>
      <c r="C197" s="56"/>
      <c r="D197" s="56"/>
      <c r="E197" s="56"/>
      <c r="F197" s="56"/>
      <c r="G197" s="30">
        <f ca="1">IF(OR(Ques6="",$E$153=0),0,1)</f>
        <v>1</v>
      </c>
      <c r="J197" s="46"/>
      <c r="K197" s="46"/>
      <c r="L197" s="46"/>
      <c r="N197" s="130" t="str">
        <f ca="1">IF(Score6=0,"Incorrect:","Correct Answer:")</f>
        <v>Correct Answer:</v>
      </c>
      <c r="O197" s="131"/>
      <c r="P197" s="134" t="str">
        <f ca="1">IF(ISERROR(IF(Ques6="","",_xlfn.FORMULATEXT(Ques6))),"",IF(Ques6="","",_xlfn.FORMULATEXT(Ques6)))</f>
        <v>=RIGHT(R203,2)</v>
      </c>
      <c r="Q197" s="135"/>
      <c r="R197" s="135"/>
      <c r="S197" s="135"/>
      <c r="T197" s="135"/>
      <c r="U197" s="135"/>
      <c r="V197" s="135"/>
      <c r="W197" s="135"/>
      <c r="X197" s="135"/>
      <c r="Y197" s="136"/>
    </row>
    <row r="198" spans="1:25" x14ac:dyDescent="0.25">
      <c r="A198" s="7"/>
      <c r="B198" s="56"/>
      <c r="C198" s="56"/>
      <c r="D198" s="56"/>
      <c r="E198" s="56"/>
      <c r="F198" s="56"/>
      <c r="G198" s="30">
        <f ca="1">IF(OR(Ques6="",$E$153=0),0,1)</f>
        <v>1</v>
      </c>
      <c r="J198" s="46"/>
      <c r="K198" s="46"/>
      <c r="L198" s="46"/>
      <c r="N198" s="132"/>
      <c r="O198" s="133"/>
      <c r="P198" s="137"/>
      <c r="Q198" s="138"/>
      <c r="R198" s="138"/>
      <c r="S198" s="138"/>
      <c r="T198" s="138"/>
      <c r="U198" s="138"/>
      <c r="V198" s="138"/>
      <c r="W198" s="138"/>
      <c r="X198" s="138"/>
      <c r="Y198" s="139"/>
    </row>
    <row r="199" spans="1:25" ht="15" x14ac:dyDescent="0.3">
      <c r="G199" s="82">
        <f t="shared" ref="G199:G210" ca="1" si="14">$E$153</f>
        <v>1</v>
      </c>
      <c r="J199" s="46"/>
      <c r="K199" s="46"/>
      <c r="L199" s="46"/>
      <c r="N199" s="140" t="s">
        <v>25</v>
      </c>
      <c r="O199" s="141"/>
      <c r="P199" s="4"/>
      <c r="Q199" s="5" t="str">
        <f>SUBSTITUTE(ADDRESS(1,COLUMN(),4),"1","")</f>
        <v>Q</v>
      </c>
      <c r="R199" s="5" t="str">
        <f t="shared" ref="R199:Y199" si="15">SUBSTITUTE(ADDRESS(1,COLUMN(),4),"1","")</f>
        <v>R</v>
      </c>
      <c r="S199" s="5" t="str">
        <f t="shared" si="15"/>
        <v>S</v>
      </c>
      <c r="T199" s="5" t="str">
        <f t="shared" si="15"/>
        <v>T</v>
      </c>
      <c r="U199" s="5" t="str">
        <f t="shared" si="15"/>
        <v>U</v>
      </c>
      <c r="V199" s="5" t="str">
        <f t="shared" si="15"/>
        <v>V</v>
      </c>
      <c r="W199" s="5" t="str">
        <f t="shared" si="15"/>
        <v>W</v>
      </c>
      <c r="X199" s="5" t="str">
        <f t="shared" si="15"/>
        <v>X</v>
      </c>
      <c r="Y199" s="5" t="str">
        <f t="shared" si="15"/>
        <v>Y</v>
      </c>
    </row>
    <row r="200" spans="1:25" ht="15" x14ac:dyDescent="0.3">
      <c r="G200" s="82">
        <f t="shared" ca="1" si="14"/>
        <v>1</v>
      </c>
      <c r="J200" s="46"/>
      <c r="K200" s="46"/>
      <c r="L200" s="46"/>
      <c r="N200" s="142"/>
      <c r="O200" s="143"/>
      <c r="P200" s="5">
        <f>ROW()</f>
        <v>200</v>
      </c>
      <c r="Q200" s="6"/>
      <c r="R200" s="6"/>
      <c r="S200" s="6"/>
      <c r="T200" s="6"/>
      <c r="U200" s="6"/>
      <c r="V200" s="6"/>
      <c r="W200" s="6"/>
      <c r="X200" s="6"/>
      <c r="Y200" s="6"/>
    </row>
    <row r="201" spans="1:25" ht="15" x14ac:dyDescent="0.3">
      <c r="G201" s="82">
        <f t="shared" ca="1" si="14"/>
        <v>1</v>
      </c>
      <c r="J201" s="46"/>
      <c r="K201" s="46"/>
      <c r="L201" s="46"/>
      <c r="N201" s="142"/>
      <c r="O201" s="143"/>
      <c r="P201" s="5">
        <f>ROW()</f>
        <v>201</v>
      </c>
      <c r="Q201" s="6"/>
      <c r="R201" s="50" t="s">
        <v>133</v>
      </c>
      <c r="S201" s="50" t="s">
        <v>134</v>
      </c>
      <c r="T201" s="6"/>
      <c r="U201" s="6"/>
      <c r="V201" s="6"/>
      <c r="W201" s="6"/>
      <c r="X201" s="6"/>
      <c r="Y201" s="6"/>
    </row>
    <row r="202" spans="1:25" ht="15" x14ac:dyDescent="0.3">
      <c r="G202" s="82">
        <f t="shared" ca="1" si="14"/>
        <v>1</v>
      </c>
      <c r="J202" s="46"/>
      <c r="K202" s="46"/>
      <c r="L202" s="46"/>
      <c r="N202" s="142"/>
      <c r="O202" s="143"/>
      <c r="P202" s="5">
        <f>ROW()</f>
        <v>202</v>
      </c>
      <c r="Q202" s="6"/>
      <c r="R202" s="6" t="s">
        <v>135</v>
      </c>
      <c r="S202" s="6">
        <v>53</v>
      </c>
      <c r="T202" s="6"/>
      <c r="U202" s="6"/>
      <c r="V202" s="6"/>
      <c r="W202" s="6"/>
      <c r="X202" s="6"/>
      <c r="Y202" s="6"/>
    </row>
    <row r="203" spans="1:25" ht="15" x14ac:dyDescent="0.3">
      <c r="G203" s="82">
        <f t="shared" ca="1" si="14"/>
        <v>1</v>
      </c>
      <c r="J203" s="46"/>
      <c r="K203" s="46"/>
      <c r="L203" s="46"/>
      <c r="N203" s="142"/>
      <c r="O203" s="143"/>
      <c r="P203" s="5">
        <f>ROW()</f>
        <v>203</v>
      </c>
      <c r="Q203" s="6"/>
      <c r="R203" s="6" t="s">
        <v>136</v>
      </c>
      <c r="S203" s="36" t="str">
        <f>RIGHT(R203,2)</f>
        <v>21</v>
      </c>
      <c r="T203" s="6"/>
      <c r="U203" s="6"/>
      <c r="V203" s="6"/>
      <c r="W203" s="6"/>
      <c r="X203" s="6"/>
      <c r="Y203" s="6"/>
    </row>
    <row r="204" spans="1:25" ht="15" x14ac:dyDescent="0.3">
      <c r="G204" s="82">
        <f t="shared" ca="1" si="14"/>
        <v>1</v>
      </c>
      <c r="J204" s="46"/>
      <c r="K204" s="46"/>
      <c r="L204" s="46"/>
      <c r="N204" s="142"/>
      <c r="O204" s="143"/>
      <c r="P204" s="5">
        <f>ROW()</f>
        <v>204</v>
      </c>
      <c r="Q204" s="6"/>
      <c r="R204" s="6" t="s">
        <v>137</v>
      </c>
      <c r="S204" s="6">
        <v>10</v>
      </c>
      <c r="T204" s="6"/>
      <c r="U204" s="6"/>
      <c r="V204" s="6"/>
      <c r="W204" s="6"/>
      <c r="X204" s="6"/>
      <c r="Y204" s="6"/>
    </row>
    <row r="205" spans="1:25" ht="15" x14ac:dyDescent="0.3">
      <c r="G205" s="82">
        <f t="shared" ca="1" si="14"/>
        <v>1</v>
      </c>
      <c r="J205" s="46"/>
      <c r="K205" s="46"/>
      <c r="L205" s="46"/>
      <c r="N205" s="142"/>
      <c r="O205" s="143"/>
      <c r="P205" s="5">
        <f>ROW()</f>
        <v>205</v>
      </c>
      <c r="Q205" s="6"/>
      <c r="R205" s="6" t="s">
        <v>138</v>
      </c>
      <c r="S205" s="6">
        <v>97</v>
      </c>
      <c r="T205" s="6"/>
      <c r="U205" s="6"/>
      <c r="V205" s="6"/>
      <c r="W205" s="6"/>
      <c r="X205" s="6"/>
      <c r="Y205" s="6"/>
    </row>
    <row r="206" spans="1:25" ht="15" x14ac:dyDescent="0.3">
      <c r="G206" s="82">
        <f t="shared" ca="1" si="14"/>
        <v>1</v>
      </c>
      <c r="J206" s="46"/>
      <c r="K206" s="46"/>
      <c r="L206" s="46"/>
      <c r="N206" s="142"/>
      <c r="O206" s="143"/>
      <c r="P206" s="5">
        <f>ROW()</f>
        <v>206</v>
      </c>
      <c r="Q206" s="6"/>
      <c r="R206" s="6" t="s">
        <v>139</v>
      </c>
      <c r="S206" s="6">
        <v>47</v>
      </c>
      <c r="T206" s="6"/>
      <c r="U206" s="6"/>
      <c r="V206" s="6"/>
      <c r="W206" s="6"/>
      <c r="X206" s="6"/>
      <c r="Y206" s="6"/>
    </row>
    <row r="207" spans="1:25" ht="15" x14ac:dyDescent="0.3">
      <c r="G207" s="82">
        <f t="shared" ca="1" si="14"/>
        <v>1</v>
      </c>
      <c r="J207" s="46"/>
      <c r="K207" s="46"/>
      <c r="L207" s="46"/>
      <c r="N207" s="142"/>
      <c r="O207" s="143"/>
      <c r="P207" s="5">
        <f>ROW()</f>
        <v>207</v>
      </c>
      <c r="Q207" s="6"/>
      <c r="R207" s="6" t="s">
        <v>140</v>
      </c>
      <c r="S207" s="6">
        <v>25</v>
      </c>
      <c r="T207" s="6"/>
      <c r="U207" s="6"/>
      <c r="V207" s="6"/>
      <c r="W207" s="6"/>
      <c r="X207" s="6"/>
      <c r="Y207" s="6"/>
    </row>
    <row r="208" spans="1:25" ht="15" x14ac:dyDescent="0.3">
      <c r="G208" s="82">
        <f t="shared" ca="1" si="14"/>
        <v>1</v>
      </c>
      <c r="J208" s="46"/>
      <c r="K208" s="46"/>
      <c r="L208" s="46"/>
      <c r="N208" s="142"/>
      <c r="O208" s="143"/>
      <c r="P208" s="5">
        <f>ROW()</f>
        <v>208</v>
      </c>
      <c r="Q208" s="6"/>
      <c r="R208" s="6" t="s">
        <v>141</v>
      </c>
      <c r="S208" s="6">
        <v>10</v>
      </c>
      <c r="T208" s="6"/>
      <c r="U208" s="6"/>
      <c r="V208" s="6"/>
      <c r="W208" s="6"/>
      <c r="X208" s="6"/>
      <c r="Y208" s="6"/>
    </row>
    <row r="209" spans="1:25" ht="15" x14ac:dyDescent="0.3">
      <c r="G209" s="82">
        <f t="shared" ca="1" si="14"/>
        <v>1</v>
      </c>
      <c r="J209" s="46"/>
      <c r="K209" s="46"/>
      <c r="L209" s="46"/>
      <c r="N209" s="144"/>
      <c r="O209" s="145"/>
      <c r="P209" s="5">
        <f>ROW()</f>
        <v>209</v>
      </c>
      <c r="Q209" s="6"/>
      <c r="R209" s="6"/>
      <c r="S209" s="6"/>
      <c r="T209" s="6"/>
      <c r="U209" s="6"/>
      <c r="V209" s="6"/>
      <c r="W209" s="6"/>
      <c r="X209" s="6"/>
      <c r="Y209" s="6"/>
    </row>
    <row r="210" spans="1:25" x14ac:dyDescent="0.25">
      <c r="G210" s="82">
        <f t="shared" ca="1" si="14"/>
        <v>1</v>
      </c>
      <c r="J210" s="46"/>
      <c r="K210" s="46"/>
      <c r="L210" s="46"/>
    </row>
    <row r="211" spans="1:25" x14ac:dyDescent="0.25">
      <c r="G211" s="83">
        <f ca="1">$E$196</f>
        <v>1</v>
      </c>
      <c r="J211" s="46"/>
      <c r="K211" s="46"/>
      <c r="L211" s="46"/>
    </row>
    <row r="212" spans="1:25" x14ac:dyDescent="0.25">
      <c r="G212" s="83">
        <f t="shared" ref="G212:G216" ca="1" si="16">$E$196</f>
        <v>1</v>
      </c>
      <c r="J212" s="46"/>
      <c r="K212" s="46"/>
      <c r="L212" s="46"/>
    </row>
    <row r="213" spans="1:25" x14ac:dyDescent="0.25">
      <c r="G213" s="83">
        <f t="shared" ca="1" si="16"/>
        <v>1</v>
      </c>
      <c r="J213" s="46"/>
      <c r="K213" s="46"/>
      <c r="L213" s="46"/>
    </row>
    <row r="214" spans="1:25" x14ac:dyDescent="0.25">
      <c r="G214" s="83">
        <f t="shared" ca="1" si="16"/>
        <v>1</v>
      </c>
      <c r="J214" s="46"/>
      <c r="K214" s="46"/>
      <c r="L214" s="46"/>
    </row>
    <row r="215" spans="1:25" x14ac:dyDescent="0.25">
      <c r="A215" s="9" t="s">
        <v>17</v>
      </c>
      <c r="B215" s="10" t="s">
        <v>18</v>
      </c>
      <c r="C215" s="28" t="s">
        <v>23</v>
      </c>
      <c r="D215" s="56"/>
      <c r="E215" s="56"/>
      <c r="F215" s="56"/>
      <c r="G215" s="83">
        <f t="shared" ca="1" si="16"/>
        <v>1</v>
      </c>
      <c r="J215" s="46"/>
      <c r="K215" s="46"/>
      <c r="L215" s="46"/>
    </row>
    <row r="216" spans="1:25" x14ac:dyDescent="0.25">
      <c r="A216" s="11" t="str">
        <f>MID(R223,2,2)</f>
        <v>ex</v>
      </c>
      <c r="B216" s="12" t="str">
        <f ca="1">C216</f>
        <v>ex</v>
      </c>
      <c r="C216" s="12" t="str">
        <f ca="1">IF(P217="","",IF(P217="EX","",IF(P217="=EX","",IF(Ques7=Answer7,Answer7,""))))</f>
        <v>ex</v>
      </c>
      <c r="D216" s="13">
        <f ca="1">IF(A216=B216,1,0)</f>
        <v>1</v>
      </c>
      <c r="E216" s="14">
        <f ca="1">IF(E196=0,0,D216)</f>
        <v>1</v>
      </c>
      <c r="F216" s="15" t="s">
        <v>32</v>
      </c>
      <c r="G216" s="83">
        <f t="shared" ca="1" si="16"/>
        <v>1</v>
      </c>
      <c r="J216" s="46"/>
      <c r="K216" s="46"/>
      <c r="L216" s="46"/>
    </row>
    <row r="217" spans="1:25" x14ac:dyDescent="0.25">
      <c r="A217" s="7"/>
      <c r="B217" s="56"/>
      <c r="C217" s="56"/>
      <c r="D217" s="56"/>
      <c r="E217" s="56"/>
      <c r="F217" s="56"/>
      <c r="G217" s="30">
        <f ca="1">IF(OR(Ques7="",$E$196=0),0,1)</f>
        <v>1</v>
      </c>
      <c r="J217" s="46"/>
      <c r="K217" s="46"/>
      <c r="L217" s="46"/>
      <c r="N217" s="130" t="str">
        <f ca="1">IF(Score7=0,"Incorrect:","Correct Answer:")</f>
        <v>Correct Answer:</v>
      </c>
      <c r="O217" s="131"/>
      <c r="P217" s="162" t="str">
        <f ca="1">IF(ISERROR(IF(Ques7="","",_xlfn.FORMULATEXT(Ques7))),"",IF(Ques7="","",_xlfn.FORMULATEXT(Ques7)))</f>
        <v>=MID(R223,2,2)</v>
      </c>
      <c r="Q217" s="163"/>
      <c r="R217" s="163"/>
      <c r="S217" s="163"/>
      <c r="T217" s="163"/>
      <c r="U217" s="163"/>
      <c r="V217" s="163"/>
      <c r="W217" s="163"/>
      <c r="X217" s="163"/>
      <c r="Y217" s="164"/>
    </row>
    <row r="218" spans="1:25" x14ac:dyDescent="0.25">
      <c r="A218" s="7"/>
      <c r="B218" s="56"/>
      <c r="C218" s="56"/>
      <c r="D218" s="56"/>
      <c r="E218" s="56"/>
      <c r="F218" s="56"/>
      <c r="G218" s="30">
        <f ca="1">IF(OR(Ques7="",$E$196=0),0,1)</f>
        <v>1</v>
      </c>
      <c r="J218" s="46"/>
      <c r="K218" s="46"/>
      <c r="L218" s="46"/>
      <c r="N218" s="132"/>
      <c r="O218" s="133"/>
      <c r="P218" s="165"/>
      <c r="Q218" s="166"/>
      <c r="R218" s="166"/>
      <c r="S218" s="166"/>
      <c r="T218" s="166"/>
      <c r="U218" s="166"/>
      <c r="V218" s="166"/>
      <c r="W218" s="166"/>
      <c r="X218" s="166"/>
      <c r="Y218" s="167"/>
    </row>
    <row r="219" spans="1:25" ht="15" x14ac:dyDescent="0.3">
      <c r="G219" s="83">
        <f t="shared" ref="G219:G230" ca="1" si="17">$E$196</f>
        <v>1</v>
      </c>
      <c r="J219" s="46"/>
      <c r="K219" s="46"/>
      <c r="L219" s="46"/>
      <c r="N219" s="140" t="s">
        <v>25</v>
      </c>
      <c r="O219" s="141"/>
      <c r="P219" s="4"/>
      <c r="Q219" s="5" t="str">
        <f>SUBSTITUTE(ADDRESS(1,COLUMN(),4),"1","")</f>
        <v>Q</v>
      </c>
      <c r="R219" s="5" t="str">
        <f t="shared" ref="R219:Y219" si="18">SUBSTITUTE(ADDRESS(1,COLUMN(),4),"1","")</f>
        <v>R</v>
      </c>
      <c r="S219" s="5" t="str">
        <f t="shared" si="18"/>
        <v>S</v>
      </c>
      <c r="T219" s="5" t="str">
        <f t="shared" si="18"/>
        <v>T</v>
      </c>
      <c r="U219" s="5" t="str">
        <f t="shared" si="18"/>
        <v>U</v>
      </c>
      <c r="V219" s="5" t="str">
        <f t="shared" si="18"/>
        <v>V</v>
      </c>
      <c r="W219" s="5" t="str">
        <f t="shared" si="18"/>
        <v>W</v>
      </c>
      <c r="X219" s="5" t="str">
        <f t="shared" si="18"/>
        <v>X</v>
      </c>
      <c r="Y219" s="5" t="str">
        <f t="shared" si="18"/>
        <v>Y</v>
      </c>
    </row>
    <row r="220" spans="1:25" ht="15" x14ac:dyDescent="0.3">
      <c r="G220" s="83">
        <f t="shared" ca="1" si="17"/>
        <v>1</v>
      </c>
      <c r="J220" s="46"/>
      <c r="K220" s="46"/>
      <c r="L220" s="46"/>
      <c r="N220" s="142"/>
      <c r="O220" s="143"/>
      <c r="P220" s="5">
        <f>ROW()</f>
        <v>220</v>
      </c>
      <c r="Q220" s="6"/>
      <c r="R220" s="6"/>
      <c r="S220" s="6"/>
      <c r="T220" s="6"/>
      <c r="U220" s="6"/>
      <c r="V220" s="6"/>
      <c r="W220" s="6"/>
      <c r="X220" s="6"/>
      <c r="Y220" s="6"/>
    </row>
    <row r="221" spans="1:25" ht="15" x14ac:dyDescent="0.3">
      <c r="G221" s="83">
        <f t="shared" ca="1" si="17"/>
        <v>1</v>
      </c>
      <c r="J221" s="46"/>
      <c r="K221" s="46"/>
      <c r="L221" s="46"/>
      <c r="N221" s="142"/>
      <c r="O221" s="143"/>
      <c r="P221" s="5">
        <f>ROW()</f>
        <v>221</v>
      </c>
      <c r="Q221" s="6"/>
      <c r="R221" s="50" t="s">
        <v>133</v>
      </c>
      <c r="S221" s="50" t="s">
        <v>142</v>
      </c>
      <c r="T221" s="6"/>
      <c r="U221" s="6"/>
      <c r="V221" s="6"/>
      <c r="W221" s="6"/>
      <c r="X221" s="6"/>
      <c r="Y221" s="6"/>
    </row>
    <row r="222" spans="1:25" ht="15" x14ac:dyDescent="0.3">
      <c r="G222" s="83">
        <f t="shared" ca="1" si="17"/>
        <v>1</v>
      </c>
      <c r="J222" s="46"/>
      <c r="K222" s="46"/>
      <c r="L222" s="46"/>
      <c r="N222" s="142"/>
      <c r="O222" s="143"/>
      <c r="P222" s="5">
        <f>ROW()</f>
        <v>222</v>
      </c>
      <c r="Q222" s="6"/>
      <c r="R222" s="6" t="s">
        <v>143</v>
      </c>
      <c r="S222" s="6" t="s">
        <v>150</v>
      </c>
      <c r="T222" s="6"/>
      <c r="U222" s="6"/>
      <c r="V222" s="6"/>
      <c r="W222" s="6"/>
      <c r="X222" s="6"/>
      <c r="Y222" s="6"/>
    </row>
    <row r="223" spans="1:25" ht="15" x14ac:dyDescent="0.3">
      <c r="G223" s="83">
        <f t="shared" ca="1" si="17"/>
        <v>1</v>
      </c>
      <c r="J223" s="46"/>
      <c r="K223" s="46"/>
      <c r="L223" s="46"/>
      <c r="N223" s="142"/>
      <c r="O223" s="143"/>
      <c r="P223" s="5">
        <f>ROW()</f>
        <v>223</v>
      </c>
      <c r="Q223" s="6"/>
      <c r="R223" s="6" t="s">
        <v>144</v>
      </c>
      <c r="S223" s="36" t="str">
        <f>MID(R223,2,2)</f>
        <v>ex</v>
      </c>
      <c r="T223" s="6"/>
      <c r="U223" s="6"/>
      <c r="V223" s="6"/>
      <c r="W223" s="6"/>
      <c r="X223" s="6"/>
      <c r="Y223" s="6"/>
    </row>
    <row r="224" spans="1:25" ht="15" x14ac:dyDescent="0.3">
      <c r="G224" s="83">
        <f t="shared" ca="1" si="17"/>
        <v>1</v>
      </c>
      <c r="J224" s="46"/>
      <c r="K224" s="46"/>
      <c r="L224" s="46"/>
      <c r="N224" s="142"/>
      <c r="O224" s="143"/>
      <c r="P224" s="5">
        <f>ROW()</f>
        <v>224</v>
      </c>
      <c r="Q224" s="6"/>
      <c r="R224" s="6" t="s">
        <v>145</v>
      </c>
      <c r="S224" s="6" t="s">
        <v>151</v>
      </c>
      <c r="T224" s="6"/>
      <c r="U224" s="6"/>
      <c r="V224" s="6"/>
      <c r="W224" s="6"/>
      <c r="X224" s="6"/>
      <c r="Y224" s="6"/>
    </row>
    <row r="225" spans="1:25" ht="15" x14ac:dyDescent="0.3">
      <c r="G225" s="83">
        <f t="shared" ca="1" si="17"/>
        <v>1</v>
      </c>
      <c r="J225" s="46"/>
      <c r="K225" s="46"/>
      <c r="L225" s="46"/>
      <c r="N225" s="142"/>
      <c r="O225" s="143"/>
      <c r="P225" s="5">
        <f>ROW()</f>
        <v>225</v>
      </c>
      <c r="Q225" s="6"/>
      <c r="R225" s="6" t="s">
        <v>146</v>
      </c>
      <c r="S225" s="6" t="s">
        <v>152</v>
      </c>
      <c r="T225" s="6"/>
      <c r="U225" s="6"/>
      <c r="V225" s="6"/>
      <c r="W225" s="6"/>
      <c r="X225" s="6"/>
      <c r="Y225" s="6"/>
    </row>
    <row r="226" spans="1:25" ht="15" x14ac:dyDescent="0.3">
      <c r="G226" s="83">
        <f t="shared" ca="1" si="17"/>
        <v>1</v>
      </c>
      <c r="J226" s="46"/>
      <c r="K226" s="46"/>
      <c r="L226" s="46"/>
      <c r="N226" s="142"/>
      <c r="O226" s="143"/>
      <c r="P226" s="5">
        <f>ROW()</f>
        <v>226</v>
      </c>
      <c r="Q226" s="6"/>
      <c r="R226" s="6" t="s">
        <v>147</v>
      </c>
      <c r="S226" s="6" t="s">
        <v>153</v>
      </c>
      <c r="T226" s="6"/>
      <c r="U226" s="6"/>
      <c r="V226" s="6"/>
      <c r="W226" s="6"/>
      <c r="X226" s="6"/>
      <c r="Y226" s="6"/>
    </row>
    <row r="227" spans="1:25" ht="15" x14ac:dyDescent="0.3">
      <c r="G227" s="83">
        <f t="shared" ca="1" si="17"/>
        <v>1</v>
      </c>
      <c r="J227" s="46"/>
      <c r="K227" s="46"/>
      <c r="L227" s="46"/>
      <c r="N227" s="142"/>
      <c r="O227" s="143"/>
      <c r="P227" s="5">
        <f>ROW()</f>
        <v>227</v>
      </c>
      <c r="Q227" s="6"/>
      <c r="R227" s="6" t="s">
        <v>148</v>
      </c>
      <c r="S227" s="6" t="s">
        <v>154</v>
      </c>
      <c r="T227" s="6"/>
      <c r="U227" s="6"/>
      <c r="V227" s="6"/>
      <c r="W227" s="6"/>
      <c r="X227" s="6"/>
      <c r="Y227" s="6"/>
    </row>
    <row r="228" spans="1:25" ht="15" x14ac:dyDescent="0.3">
      <c r="G228" s="83">
        <f t="shared" ca="1" si="17"/>
        <v>1</v>
      </c>
      <c r="J228" s="46"/>
      <c r="K228" s="46"/>
      <c r="L228" s="46"/>
      <c r="N228" s="142"/>
      <c r="O228" s="143"/>
      <c r="P228" s="5">
        <f>ROW()</f>
        <v>228</v>
      </c>
      <c r="Q228" s="6"/>
      <c r="R228" s="6" t="s">
        <v>149</v>
      </c>
      <c r="S228" s="6" t="s">
        <v>155</v>
      </c>
      <c r="T228" s="6"/>
      <c r="U228" s="6"/>
      <c r="V228" s="6"/>
      <c r="W228" s="6"/>
      <c r="X228" s="6"/>
      <c r="Y228" s="6"/>
    </row>
    <row r="229" spans="1:25" ht="15" x14ac:dyDescent="0.3">
      <c r="G229" s="83">
        <f t="shared" ca="1" si="17"/>
        <v>1</v>
      </c>
      <c r="J229" s="46"/>
      <c r="K229" s="46"/>
      <c r="L229" s="46"/>
      <c r="N229" s="144"/>
      <c r="O229" s="145"/>
      <c r="P229" s="5">
        <f>ROW()</f>
        <v>229</v>
      </c>
      <c r="Q229" s="6"/>
      <c r="R229" s="6"/>
      <c r="S229" s="6"/>
      <c r="T229" s="6"/>
      <c r="U229" s="6"/>
      <c r="V229" s="6"/>
      <c r="W229" s="6"/>
      <c r="X229" s="6"/>
      <c r="Y229" s="6"/>
    </row>
    <row r="230" spans="1:25" x14ac:dyDescent="0.25">
      <c r="G230" s="83">
        <f t="shared" ca="1" si="17"/>
        <v>1</v>
      </c>
      <c r="J230" s="46"/>
      <c r="K230" s="46"/>
      <c r="L230" s="46"/>
    </row>
    <row r="231" spans="1:25" x14ac:dyDescent="0.25">
      <c r="G231" s="82">
        <f ca="1">$E$216</f>
        <v>1</v>
      </c>
      <c r="J231" s="46"/>
      <c r="K231" s="46"/>
      <c r="L231" s="46"/>
    </row>
    <row r="232" spans="1:25" x14ac:dyDescent="0.25">
      <c r="G232" s="82">
        <f t="shared" ref="G232:G236" ca="1" si="19">$E$216</f>
        <v>1</v>
      </c>
      <c r="J232" s="46"/>
      <c r="K232" s="46"/>
      <c r="L232" s="46"/>
    </row>
    <row r="233" spans="1:25" x14ac:dyDescent="0.25">
      <c r="G233" s="82">
        <f t="shared" ca="1" si="19"/>
        <v>1</v>
      </c>
      <c r="J233" s="46"/>
      <c r="K233" s="46"/>
      <c r="L233" s="46"/>
    </row>
    <row r="234" spans="1:25" x14ac:dyDescent="0.25">
      <c r="G234" s="82">
        <f t="shared" ca="1" si="19"/>
        <v>1</v>
      </c>
      <c r="J234" s="46"/>
      <c r="K234" s="46"/>
      <c r="L234" s="46"/>
    </row>
    <row r="235" spans="1:25" x14ac:dyDescent="0.25">
      <c r="A235" s="9" t="s">
        <v>17</v>
      </c>
      <c r="B235" s="10" t="s">
        <v>18</v>
      </c>
      <c r="C235" s="28" t="s">
        <v>23</v>
      </c>
      <c r="D235" s="56"/>
      <c r="E235" s="56"/>
      <c r="F235" s="56"/>
      <c r="G235" s="82">
        <f t="shared" ca="1" si="19"/>
        <v>1</v>
      </c>
      <c r="J235" s="46"/>
      <c r="K235" s="46"/>
      <c r="L235" s="46"/>
    </row>
    <row r="236" spans="1:25" x14ac:dyDescent="0.25">
      <c r="A236" s="11" t="str">
        <f>MID(R243,2,999)</f>
        <v>21432</v>
      </c>
      <c r="B236" s="12" t="str">
        <f ca="1">C236</f>
        <v>21432</v>
      </c>
      <c r="C236" s="12" t="str">
        <f ca="1">IF(P237="","",IF(P237=21432,"",IF(P237="=21432","",IF(Ques8=Answer8,Answer8,""))))</f>
        <v>21432</v>
      </c>
      <c r="D236" s="13">
        <f ca="1">IF(A236=B236,1,0)</f>
        <v>1</v>
      </c>
      <c r="E236" s="14">
        <f ca="1">IF(E216=0,0,D236)</f>
        <v>1</v>
      </c>
      <c r="F236" s="15" t="s">
        <v>35</v>
      </c>
      <c r="G236" s="82">
        <f t="shared" ca="1" si="19"/>
        <v>1</v>
      </c>
      <c r="J236" s="46"/>
      <c r="K236" s="46"/>
      <c r="L236" s="46"/>
    </row>
    <row r="237" spans="1:25" x14ac:dyDescent="0.25">
      <c r="A237" s="7"/>
      <c r="B237" s="56"/>
      <c r="C237" s="56"/>
      <c r="D237" s="56"/>
      <c r="E237" s="56"/>
      <c r="F237" s="56"/>
      <c r="G237" s="30">
        <f ca="1">IF(OR(Ques8="",$E$216=0),0,1)</f>
        <v>1</v>
      </c>
      <c r="J237" s="46"/>
      <c r="K237" s="46"/>
      <c r="L237" s="46"/>
      <c r="N237" s="130" t="str">
        <f ca="1">IF(Score8=0,"Incorrect:","Correct Answer:")</f>
        <v>Correct Answer:</v>
      </c>
      <c r="O237" s="131"/>
      <c r="P237" s="134" t="str">
        <f ca="1">IF(ISERROR(IF(Ques8="","",_xlfn.FORMULATEXT(Ques8))),"",IF(Ques8="","",_xlfn.FORMULATEXT(Ques8)))</f>
        <v>=MID(R243,2,LEN(R243)-1)</v>
      </c>
      <c r="Q237" s="135"/>
      <c r="R237" s="135"/>
      <c r="S237" s="135"/>
      <c r="T237" s="135"/>
      <c r="U237" s="135"/>
      <c r="V237" s="135"/>
      <c r="W237" s="135"/>
      <c r="X237" s="135"/>
      <c r="Y237" s="136"/>
    </row>
    <row r="238" spans="1:25" x14ac:dyDescent="0.25">
      <c r="A238" s="7"/>
      <c r="B238" s="56"/>
      <c r="C238" s="56"/>
      <c r="D238" s="56"/>
      <c r="E238" s="56"/>
      <c r="F238" s="56"/>
      <c r="G238" s="30">
        <f ca="1">IF(OR(Ques8="",$E$216=0),0,1)</f>
        <v>1</v>
      </c>
      <c r="J238" s="46"/>
      <c r="K238" s="46"/>
      <c r="L238" s="46"/>
      <c r="N238" s="132"/>
      <c r="O238" s="133"/>
      <c r="P238" s="137"/>
      <c r="Q238" s="138"/>
      <c r="R238" s="138"/>
      <c r="S238" s="138"/>
      <c r="T238" s="138"/>
      <c r="U238" s="138"/>
      <c r="V238" s="138"/>
      <c r="W238" s="138"/>
      <c r="X238" s="138"/>
      <c r="Y238" s="139"/>
    </row>
    <row r="239" spans="1:25" ht="15" x14ac:dyDescent="0.3">
      <c r="G239" s="82">
        <f t="shared" ref="G239:G250" ca="1" si="20">$E$216</f>
        <v>1</v>
      </c>
      <c r="J239" s="46"/>
      <c r="K239" s="46"/>
      <c r="L239" s="46"/>
      <c r="N239" s="140" t="s">
        <v>25</v>
      </c>
      <c r="O239" s="141"/>
      <c r="P239" s="4"/>
      <c r="Q239" s="5" t="str">
        <f>SUBSTITUTE(ADDRESS(1,COLUMN(),4),"1","")</f>
        <v>Q</v>
      </c>
      <c r="R239" s="5" t="str">
        <f t="shared" ref="R239:Y239" si="21">SUBSTITUTE(ADDRESS(1,COLUMN(),4),"1","")</f>
        <v>R</v>
      </c>
      <c r="S239" s="5" t="str">
        <f t="shared" si="21"/>
        <v>S</v>
      </c>
      <c r="T239" s="5" t="str">
        <f t="shared" si="21"/>
        <v>T</v>
      </c>
      <c r="U239" s="5" t="str">
        <f t="shared" si="21"/>
        <v>U</v>
      </c>
      <c r="V239" s="5" t="str">
        <f t="shared" si="21"/>
        <v>V</v>
      </c>
      <c r="W239" s="5" t="str">
        <f t="shared" si="21"/>
        <v>W</v>
      </c>
      <c r="X239" s="5" t="str">
        <f t="shared" si="21"/>
        <v>X</v>
      </c>
      <c r="Y239" s="5" t="str">
        <f t="shared" si="21"/>
        <v>Y</v>
      </c>
    </row>
    <row r="240" spans="1:25" ht="15" x14ac:dyDescent="0.3">
      <c r="G240" s="82">
        <f t="shared" ca="1" si="20"/>
        <v>1</v>
      </c>
      <c r="J240" s="46"/>
      <c r="K240" s="46"/>
      <c r="L240" s="46"/>
      <c r="N240" s="142"/>
      <c r="O240" s="143"/>
      <c r="P240" s="5">
        <f>ROW()</f>
        <v>240</v>
      </c>
      <c r="Q240" s="6"/>
      <c r="R240" s="6"/>
      <c r="S240" s="6"/>
      <c r="T240" s="6"/>
      <c r="U240" s="6"/>
      <c r="V240" s="6"/>
      <c r="W240" s="6"/>
      <c r="X240" s="6"/>
      <c r="Y240" s="6"/>
    </row>
    <row r="241" spans="7:25" ht="15" x14ac:dyDescent="0.3">
      <c r="G241" s="82">
        <f t="shared" ca="1" si="20"/>
        <v>1</v>
      </c>
      <c r="J241" s="46"/>
      <c r="K241" s="46"/>
      <c r="L241" s="46"/>
      <c r="N241" s="142"/>
      <c r="O241" s="143"/>
      <c r="P241" s="5">
        <f>ROW()</f>
        <v>241</v>
      </c>
      <c r="Q241" s="6"/>
      <c r="R241" s="50" t="s">
        <v>133</v>
      </c>
      <c r="S241" s="50" t="s">
        <v>156</v>
      </c>
      <c r="T241" s="6"/>
      <c r="U241" s="6"/>
      <c r="V241" s="6"/>
      <c r="W241" s="6"/>
      <c r="X241" s="6"/>
      <c r="Y241" s="6"/>
    </row>
    <row r="242" spans="7:25" ht="15" x14ac:dyDescent="0.3">
      <c r="G242" s="82">
        <f t="shared" ca="1" si="20"/>
        <v>1</v>
      </c>
      <c r="J242" s="46"/>
      <c r="K242" s="46"/>
      <c r="L242" s="46"/>
      <c r="N242" s="142"/>
      <c r="O242" s="143"/>
      <c r="P242" s="5">
        <f>ROW()</f>
        <v>242</v>
      </c>
      <c r="Q242" s="6"/>
      <c r="R242" s="6" t="s">
        <v>135</v>
      </c>
      <c r="S242" s="6">
        <v>53</v>
      </c>
      <c r="T242" s="6"/>
      <c r="U242" s="6"/>
      <c r="V242" s="6"/>
      <c r="W242" s="6"/>
      <c r="X242" s="6"/>
      <c r="Y242" s="6"/>
    </row>
    <row r="243" spans="7:25" ht="15" x14ac:dyDescent="0.3">
      <c r="G243" s="82">
        <f t="shared" ca="1" si="20"/>
        <v>1</v>
      </c>
      <c r="J243" s="46"/>
      <c r="K243" s="46"/>
      <c r="L243" s="46"/>
      <c r="N243" s="142"/>
      <c r="O243" s="143"/>
      <c r="P243" s="5">
        <f>ROW()</f>
        <v>243</v>
      </c>
      <c r="Q243" s="6"/>
      <c r="R243" s="6" t="s">
        <v>157</v>
      </c>
      <c r="S243" s="36" t="str">
        <f>MID(R243,2,LEN(R243)-1)</f>
        <v>21432</v>
      </c>
      <c r="T243" s="6"/>
      <c r="U243" s="6"/>
      <c r="V243" s="6"/>
      <c r="W243" s="6"/>
      <c r="X243" s="6"/>
      <c r="Y243" s="6"/>
    </row>
    <row r="244" spans="7:25" ht="15" x14ac:dyDescent="0.3">
      <c r="G244" s="82">
        <f t="shared" ca="1" si="20"/>
        <v>1</v>
      </c>
      <c r="J244" s="46"/>
      <c r="K244" s="46"/>
      <c r="L244" s="46"/>
      <c r="N244" s="142"/>
      <c r="O244" s="143"/>
      <c r="P244" s="5">
        <f>ROW()</f>
        <v>244</v>
      </c>
      <c r="Q244" s="6"/>
      <c r="R244" s="6" t="s">
        <v>158</v>
      </c>
      <c r="S244" s="6">
        <v>108</v>
      </c>
      <c r="T244" s="6"/>
      <c r="U244" s="6"/>
      <c r="V244" s="6"/>
      <c r="W244" s="6"/>
      <c r="X244" s="6"/>
      <c r="Y244" s="6"/>
    </row>
    <row r="245" spans="7:25" ht="15" x14ac:dyDescent="0.3">
      <c r="G245" s="82">
        <f t="shared" ca="1" si="20"/>
        <v>1</v>
      </c>
      <c r="J245" s="46"/>
      <c r="K245" s="46"/>
      <c r="L245" s="46"/>
      <c r="N245" s="142"/>
      <c r="O245" s="143"/>
      <c r="P245" s="5">
        <f>ROW()</f>
        <v>245</v>
      </c>
      <c r="Q245" s="6"/>
      <c r="R245" s="6" t="s">
        <v>159</v>
      </c>
      <c r="S245" s="6">
        <v>9721</v>
      </c>
      <c r="T245" s="6"/>
      <c r="U245" s="6"/>
      <c r="V245" s="6"/>
      <c r="W245" s="6"/>
      <c r="X245" s="6"/>
      <c r="Y245" s="6"/>
    </row>
    <row r="246" spans="7:25" ht="15" x14ac:dyDescent="0.3">
      <c r="G246" s="82">
        <f t="shared" ca="1" si="20"/>
        <v>1</v>
      </c>
      <c r="J246" s="46"/>
      <c r="K246" s="46"/>
      <c r="L246" s="46"/>
      <c r="N246" s="142"/>
      <c r="O246" s="143"/>
      <c r="P246" s="5">
        <f>ROW()</f>
        <v>246</v>
      </c>
      <c r="Q246" s="6"/>
      <c r="R246" s="6" t="s">
        <v>160</v>
      </c>
      <c r="S246" s="6">
        <v>47432</v>
      </c>
      <c r="T246" s="6"/>
      <c r="U246" s="6"/>
      <c r="V246" s="6"/>
      <c r="W246" s="6"/>
      <c r="X246" s="6"/>
      <c r="Y246" s="6"/>
    </row>
    <row r="247" spans="7:25" ht="15" x14ac:dyDescent="0.3">
      <c r="G247" s="82">
        <f t="shared" ca="1" si="20"/>
        <v>1</v>
      </c>
      <c r="J247" s="46"/>
      <c r="K247" s="46"/>
      <c r="L247" s="46"/>
      <c r="N247" s="142"/>
      <c r="O247" s="143"/>
      <c r="P247" s="5">
        <f>ROW()</f>
        <v>247</v>
      </c>
      <c r="Q247" s="6"/>
      <c r="R247" s="6" t="s">
        <v>161</v>
      </c>
      <c r="S247" s="6">
        <v>252</v>
      </c>
      <c r="T247" s="6"/>
      <c r="U247" s="6"/>
      <c r="V247" s="6"/>
      <c r="W247" s="6"/>
      <c r="X247" s="6"/>
      <c r="Y247" s="6"/>
    </row>
    <row r="248" spans="7:25" ht="15" x14ac:dyDescent="0.3">
      <c r="G248" s="82">
        <f t="shared" ca="1" si="20"/>
        <v>1</v>
      </c>
      <c r="J248" s="46"/>
      <c r="K248" s="46"/>
      <c r="L248" s="46"/>
      <c r="N248" s="142"/>
      <c r="O248" s="143"/>
      <c r="P248" s="5">
        <f>ROW()</f>
        <v>248</v>
      </c>
      <c r="Q248" s="6"/>
      <c r="R248" s="6" t="s">
        <v>162</v>
      </c>
      <c r="S248" s="6">
        <v>101</v>
      </c>
      <c r="T248" s="6"/>
      <c r="U248" s="6"/>
      <c r="V248" s="6"/>
      <c r="W248" s="6"/>
      <c r="X248" s="6"/>
      <c r="Y248" s="6"/>
    </row>
    <row r="249" spans="7:25" ht="15" x14ac:dyDescent="0.3">
      <c r="G249" s="82">
        <f t="shared" ca="1" si="20"/>
        <v>1</v>
      </c>
      <c r="J249" s="46"/>
      <c r="K249" s="46"/>
      <c r="L249" s="46"/>
      <c r="N249" s="144"/>
      <c r="O249" s="145"/>
      <c r="P249" s="5">
        <f>ROW()</f>
        <v>249</v>
      </c>
      <c r="Q249" s="6"/>
      <c r="R249" s="6"/>
      <c r="S249" s="6"/>
      <c r="T249" s="6"/>
      <c r="U249" s="6"/>
      <c r="V249" s="6"/>
      <c r="W249" s="6"/>
      <c r="X249" s="6"/>
      <c r="Y249" s="6"/>
    </row>
    <row r="250" spans="7:25" x14ac:dyDescent="0.25">
      <c r="G250" s="82">
        <f t="shared" ca="1" si="20"/>
        <v>1</v>
      </c>
      <c r="J250" s="46"/>
      <c r="K250" s="46"/>
      <c r="L250" s="46"/>
    </row>
    <row r="251" spans="7:25" x14ac:dyDescent="0.25">
      <c r="G251" s="83">
        <f ca="1">$E$236</f>
        <v>1</v>
      </c>
      <c r="J251" s="46"/>
      <c r="K251" s="46"/>
      <c r="L251" s="46"/>
    </row>
    <row r="252" spans="7:25" x14ac:dyDescent="0.25">
      <c r="G252" s="83">
        <f t="shared" ref="G252:G269" ca="1" si="22">$E$236</f>
        <v>1</v>
      </c>
      <c r="J252" s="46"/>
      <c r="K252" s="46"/>
      <c r="L252" s="46"/>
    </row>
    <row r="253" spans="7:25" x14ac:dyDescent="0.25">
      <c r="G253" s="83">
        <f t="shared" ca="1" si="22"/>
        <v>1</v>
      </c>
      <c r="J253" s="46"/>
      <c r="K253" s="46"/>
      <c r="L253" s="46"/>
    </row>
    <row r="254" spans="7:25" x14ac:dyDescent="0.25">
      <c r="G254" s="83">
        <f t="shared" ca="1" si="22"/>
        <v>1</v>
      </c>
      <c r="J254" s="46"/>
      <c r="K254" s="46"/>
      <c r="L254" s="46"/>
    </row>
    <row r="255" spans="7:25" x14ac:dyDescent="0.25">
      <c r="G255" s="83">
        <f t="shared" ca="1" si="22"/>
        <v>1</v>
      </c>
      <c r="J255" s="46"/>
      <c r="K255" s="46"/>
      <c r="L255" s="46"/>
    </row>
    <row r="256" spans="7:25" x14ac:dyDescent="0.25">
      <c r="G256" s="83">
        <f t="shared" ca="1" si="22"/>
        <v>1</v>
      </c>
      <c r="J256" s="46"/>
      <c r="K256" s="46"/>
      <c r="L256" s="46"/>
    </row>
    <row r="257" spans="1:25" x14ac:dyDescent="0.25">
      <c r="G257" s="83">
        <f t="shared" ca="1" si="22"/>
        <v>1</v>
      </c>
      <c r="J257" s="46"/>
      <c r="K257" s="46"/>
      <c r="L257" s="46"/>
    </row>
    <row r="258" spans="1:25" x14ac:dyDescent="0.25">
      <c r="G258" s="83">
        <f t="shared" ca="1" si="22"/>
        <v>1</v>
      </c>
      <c r="J258" s="46"/>
      <c r="K258" s="46"/>
      <c r="L258" s="46"/>
    </row>
    <row r="259" spans="1:25" x14ac:dyDescent="0.25">
      <c r="G259" s="83">
        <f t="shared" ca="1" si="22"/>
        <v>1</v>
      </c>
      <c r="J259" s="46"/>
      <c r="K259" s="46"/>
      <c r="L259" s="46"/>
    </row>
    <row r="260" spans="1:25" x14ac:dyDescent="0.25">
      <c r="G260" s="83">
        <f t="shared" ca="1" si="22"/>
        <v>1</v>
      </c>
      <c r="J260" s="46"/>
      <c r="K260" s="46"/>
      <c r="L260" s="46"/>
    </row>
    <row r="261" spans="1:25" x14ac:dyDescent="0.25">
      <c r="G261" s="83">
        <f t="shared" ca="1" si="22"/>
        <v>1</v>
      </c>
      <c r="J261" s="46"/>
      <c r="K261" s="46"/>
      <c r="L261" s="46"/>
    </row>
    <row r="262" spans="1:25" x14ac:dyDescent="0.25">
      <c r="G262" s="83">
        <f t="shared" ca="1" si="22"/>
        <v>1</v>
      </c>
      <c r="J262" s="46"/>
      <c r="K262" s="46"/>
      <c r="L262" s="46"/>
    </row>
    <row r="263" spans="1:25" x14ac:dyDescent="0.25">
      <c r="G263" s="83">
        <f t="shared" ca="1" si="22"/>
        <v>1</v>
      </c>
      <c r="J263" s="46"/>
      <c r="K263" s="46"/>
      <c r="L263" s="46"/>
    </row>
    <row r="264" spans="1:25" x14ac:dyDescent="0.25">
      <c r="G264" s="83">
        <f t="shared" ca="1" si="22"/>
        <v>1</v>
      </c>
      <c r="J264" s="46"/>
      <c r="K264" s="46"/>
      <c r="L264" s="46"/>
    </row>
    <row r="265" spans="1:25" x14ac:dyDescent="0.25">
      <c r="G265" s="83">
        <f t="shared" ca="1" si="22"/>
        <v>1</v>
      </c>
      <c r="J265" s="46"/>
      <c r="K265" s="46"/>
      <c r="L265" s="46"/>
    </row>
    <row r="266" spans="1:25" x14ac:dyDescent="0.25">
      <c r="G266" s="83">
        <f t="shared" ca="1" si="22"/>
        <v>1</v>
      </c>
      <c r="J266" s="46"/>
      <c r="K266" s="46"/>
      <c r="L266" s="46"/>
    </row>
    <row r="267" spans="1:25" x14ac:dyDescent="0.25">
      <c r="G267" s="83">
        <f t="shared" ca="1" si="22"/>
        <v>1</v>
      </c>
      <c r="J267" s="46"/>
      <c r="K267" s="46"/>
      <c r="L267" s="46"/>
    </row>
    <row r="268" spans="1:25" x14ac:dyDescent="0.25">
      <c r="A268" s="9" t="s">
        <v>17</v>
      </c>
      <c r="B268" s="10" t="s">
        <v>18</v>
      </c>
      <c r="C268" s="28" t="s">
        <v>23</v>
      </c>
      <c r="D268" s="56"/>
      <c r="E268" s="56"/>
      <c r="F268" s="56"/>
      <c r="G268" s="83">
        <f t="shared" ca="1" si="22"/>
        <v>1</v>
      </c>
      <c r="J268" s="46"/>
      <c r="K268" s="46"/>
      <c r="L268" s="46"/>
    </row>
    <row r="269" spans="1:25" x14ac:dyDescent="0.25">
      <c r="A269" s="11">
        <f>FIND(",",R276)</f>
        <v>6</v>
      </c>
      <c r="B269" s="12">
        <f ca="1">C269</f>
        <v>6</v>
      </c>
      <c r="C269" s="12">
        <f ca="1">IF(P270="","",IF(P270=6,"",IF(P270="=6","",IF(Ques9=Answer9,Answer9,""))))</f>
        <v>6</v>
      </c>
      <c r="D269" s="13">
        <f ca="1">IF(A269=B269,1,0)</f>
        <v>1</v>
      </c>
      <c r="E269" s="14">
        <f ca="1">IF(E236=0,0,D269)</f>
        <v>1</v>
      </c>
      <c r="F269" s="15" t="s">
        <v>36</v>
      </c>
      <c r="G269" s="83">
        <f t="shared" ca="1" si="22"/>
        <v>1</v>
      </c>
      <c r="J269" s="46"/>
      <c r="K269" s="46"/>
      <c r="L269" s="46"/>
    </row>
    <row r="270" spans="1:25" x14ac:dyDescent="0.25">
      <c r="A270" s="7"/>
      <c r="B270" s="56"/>
      <c r="C270" s="56"/>
      <c r="D270" s="56"/>
      <c r="E270" s="56"/>
      <c r="F270" s="56"/>
      <c r="G270" s="30">
        <f ca="1">IF(OR(Ques9="",$E$236=0),0,1)</f>
        <v>1</v>
      </c>
      <c r="J270" s="46"/>
      <c r="K270" s="46"/>
      <c r="L270" s="46"/>
      <c r="N270" s="130" t="str">
        <f ca="1">IF(Score9=0,"Incorrect:","Correct Answer:")</f>
        <v>Correct Answer:</v>
      </c>
      <c r="O270" s="131"/>
      <c r="P270" s="134" t="str">
        <f ca="1">IF(ISERROR(IF(Ques9="","",_xlfn.FORMULATEXT(Ques9))),"",IF(Ques9="","",_xlfn.FORMULATEXT(Ques9)))</f>
        <v>=FIND(",",R276)</v>
      </c>
      <c r="Q270" s="135"/>
      <c r="R270" s="135"/>
      <c r="S270" s="135"/>
      <c r="T270" s="135"/>
      <c r="U270" s="135"/>
      <c r="V270" s="135"/>
      <c r="W270" s="135"/>
      <c r="X270" s="135"/>
      <c r="Y270" s="136"/>
    </row>
    <row r="271" spans="1:25" x14ac:dyDescent="0.25">
      <c r="A271" s="7"/>
      <c r="B271" s="56"/>
      <c r="C271" s="56"/>
      <c r="D271" s="56"/>
      <c r="E271" s="56"/>
      <c r="F271" s="56"/>
      <c r="G271" s="30">
        <f ca="1">IF(OR(Ques9="",$E$236=0),0,1)</f>
        <v>1</v>
      </c>
      <c r="J271" s="46"/>
      <c r="K271" s="46"/>
      <c r="L271" s="46"/>
      <c r="N271" s="132"/>
      <c r="O271" s="133"/>
      <c r="P271" s="137"/>
      <c r="Q271" s="138"/>
      <c r="R271" s="138"/>
      <c r="S271" s="138"/>
      <c r="T271" s="138"/>
      <c r="U271" s="138"/>
      <c r="V271" s="138"/>
      <c r="W271" s="138"/>
      <c r="X271" s="138"/>
      <c r="Y271" s="139"/>
    </row>
    <row r="272" spans="1:25" ht="15" x14ac:dyDescent="0.3">
      <c r="G272" s="83">
        <f t="shared" ref="G272:G283" ca="1" si="23">$E$236</f>
        <v>1</v>
      </c>
      <c r="J272" s="46"/>
      <c r="K272" s="46"/>
      <c r="L272" s="46"/>
      <c r="N272" s="140" t="s">
        <v>25</v>
      </c>
      <c r="O272" s="141"/>
      <c r="P272" s="4"/>
      <c r="Q272" s="5" t="str">
        <f>SUBSTITUTE(ADDRESS(1,COLUMN(),4),"1","")</f>
        <v>Q</v>
      </c>
      <c r="R272" s="5" t="str">
        <f t="shared" ref="R272:Y272" si="24">SUBSTITUTE(ADDRESS(1,COLUMN(),4),"1","")</f>
        <v>R</v>
      </c>
      <c r="S272" s="5" t="str">
        <f t="shared" si="24"/>
        <v>S</v>
      </c>
      <c r="T272" s="5" t="str">
        <f t="shared" si="24"/>
        <v>T</v>
      </c>
      <c r="U272" s="5" t="str">
        <f t="shared" si="24"/>
        <v>U</v>
      </c>
      <c r="V272" s="5" t="str">
        <f t="shared" si="24"/>
        <v>V</v>
      </c>
      <c r="W272" s="5" t="str">
        <f t="shared" si="24"/>
        <v>W</v>
      </c>
      <c r="X272" s="5" t="str">
        <f t="shared" si="24"/>
        <v>X</v>
      </c>
      <c r="Y272" s="5" t="str">
        <f t="shared" si="24"/>
        <v>Y</v>
      </c>
    </row>
    <row r="273" spans="7:25" ht="15" x14ac:dyDescent="0.3">
      <c r="G273" s="83">
        <f t="shared" ca="1" si="23"/>
        <v>1</v>
      </c>
      <c r="J273" s="46"/>
      <c r="K273" s="46"/>
      <c r="L273" s="46"/>
      <c r="N273" s="142"/>
      <c r="O273" s="143"/>
      <c r="P273" s="5">
        <f>ROW()</f>
        <v>273</v>
      </c>
      <c r="Q273" s="6"/>
      <c r="R273" s="6"/>
      <c r="S273" s="6"/>
      <c r="T273" s="6"/>
      <c r="U273" s="6"/>
      <c r="V273" s="6"/>
      <c r="W273" s="6"/>
      <c r="X273" s="6"/>
      <c r="Y273" s="6"/>
    </row>
    <row r="274" spans="7:25" ht="15" x14ac:dyDescent="0.3">
      <c r="G274" s="83">
        <f t="shared" ca="1" si="23"/>
        <v>1</v>
      </c>
      <c r="J274" s="46"/>
      <c r="K274" s="46"/>
      <c r="L274" s="46"/>
      <c r="N274" s="142"/>
      <c r="O274" s="143"/>
      <c r="P274" s="5">
        <f>ROW()</f>
        <v>274</v>
      </c>
      <c r="Q274" s="6"/>
      <c r="R274" s="6"/>
      <c r="S274" s="6"/>
      <c r="T274" s="6"/>
      <c r="U274" s="6"/>
      <c r="V274" s="6"/>
      <c r="W274" s="6"/>
      <c r="X274" s="6"/>
      <c r="Y274" s="6"/>
    </row>
    <row r="275" spans="7:25" ht="15" x14ac:dyDescent="0.3">
      <c r="G275" s="83">
        <f t="shared" ca="1" si="23"/>
        <v>1</v>
      </c>
      <c r="J275" s="46"/>
      <c r="K275" s="46"/>
      <c r="L275" s="46"/>
      <c r="N275" s="142"/>
      <c r="O275" s="143"/>
      <c r="P275" s="5">
        <f>ROW()</f>
        <v>275</v>
      </c>
      <c r="Q275" s="6"/>
      <c r="R275" s="50" t="s">
        <v>120</v>
      </c>
      <c r="S275" s="6"/>
      <c r="T275" s="50" t="s">
        <v>163</v>
      </c>
      <c r="U275" s="6"/>
      <c r="V275" s="6"/>
      <c r="W275" s="6"/>
      <c r="X275" s="6"/>
      <c r="Y275" s="6"/>
    </row>
    <row r="276" spans="7:25" ht="15" x14ac:dyDescent="0.3">
      <c r="G276" s="83">
        <f t="shared" ca="1" si="23"/>
        <v>1</v>
      </c>
      <c r="J276" s="46"/>
      <c r="K276" s="46"/>
      <c r="L276" s="46"/>
      <c r="N276" s="142"/>
      <c r="O276" s="143"/>
      <c r="P276" s="5">
        <f>ROW()</f>
        <v>276</v>
      </c>
      <c r="Q276" s="6"/>
      <c r="R276" s="6" t="s">
        <v>164</v>
      </c>
      <c r="S276" s="6"/>
      <c r="T276" s="36">
        <f>FIND(",",R276)</f>
        <v>6</v>
      </c>
      <c r="U276" s="6"/>
      <c r="V276" s="6"/>
      <c r="W276" s="6"/>
      <c r="X276" s="6"/>
      <c r="Y276" s="6"/>
    </row>
    <row r="277" spans="7:25" ht="15" x14ac:dyDescent="0.3">
      <c r="G277" s="83">
        <f t="shared" ca="1" si="23"/>
        <v>1</v>
      </c>
      <c r="J277" s="46"/>
      <c r="K277" s="46"/>
      <c r="L277" s="46"/>
      <c r="N277" s="142"/>
      <c r="O277" s="143"/>
      <c r="P277" s="5">
        <f>ROW()</f>
        <v>277</v>
      </c>
      <c r="Q277" s="6"/>
      <c r="R277" s="6"/>
      <c r="S277" s="6"/>
      <c r="T277" s="6"/>
      <c r="U277" s="6"/>
      <c r="V277" s="6"/>
      <c r="W277" s="6"/>
      <c r="X277" s="6"/>
      <c r="Y277" s="6"/>
    </row>
    <row r="278" spans="7:25" ht="15" x14ac:dyDescent="0.3">
      <c r="G278" s="83">
        <f t="shared" ca="1" si="23"/>
        <v>1</v>
      </c>
      <c r="J278" s="46"/>
      <c r="K278" s="46"/>
      <c r="L278" s="46"/>
      <c r="N278" s="142"/>
      <c r="O278" s="143"/>
      <c r="P278" s="5">
        <f>ROW()</f>
        <v>278</v>
      </c>
      <c r="Q278" s="6"/>
      <c r="R278" s="6"/>
      <c r="S278" s="6"/>
      <c r="T278" s="6"/>
      <c r="U278" s="6"/>
      <c r="V278" s="6"/>
      <c r="W278" s="6"/>
      <c r="X278" s="6"/>
      <c r="Y278" s="6"/>
    </row>
    <row r="279" spans="7:25" ht="15" x14ac:dyDescent="0.3">
      <c r="G279" s="83">
        <f t="shared" ca="1" si="23"/>
        <v>1</v>
      </c>
      <c r="J279" s="46"/>
      <c r="K279" s="46"/>
      <c r="L279" s="46"/>
      <c r="N279" s="142"/>
      <c r="O279" s="143"/>
      <c r="P279" s="5">
        <f>ROW()</f>
        <v>279</v>
      </c>
      <c r="Q279" s="6"/>
      <c r="R279" s="6"/>
      <c r="S279" s="6"/>
      <c r="T279" s="6"/>
      <c r="U279" s="6"/>
      <c r="V279" s="6"/>
      <c r="W279" s="6"/>
      <c r="X279" s="6"/>
      <c r="Y279" s="6"/>
    </row>
    <row r="280" spans="7:25" ht="15" x14ac:dyDescent="0.3">
      <c r="G280" s="83">
        <f t="shared" ca="1" si="23"/>
        <v>1</v>
      </c>
      <c r="J280" s="46"/>
      <c r="K280" s="46"/>
      <c r="L280" s="46"/>
      <c r="N280" s="142"/>
      <c r="O280" s="143"/>
      <c r="P280" s="5">
        <f>ROW()</f>
        <v>280</v>
      </c>
      <c r="Q280" s="6"/>
      <c r="R280" s="6"/>
      <c r="S280" s="6"/>
      <c r="T280" s="6"/>
      <c r="U280" s="6"/>
      <c r="V280" s="6"/>
      <c r="W280" s="6"/>
      <c r="X280" s="6"/>
      <c r="Y280" s="6"/>
    </row>
    <row r="281" spans="7:25" ht="15" x14ac:dyDescent="0.3">
      <c r="G281" s="83">
        <f t="shared" ca="1" si="23"/>
        <v>1</v>
      </c>
      <c r="J281" s="46"/>
      <c r="K281" s="46"/>
      <c r="L281" s="46"/>
      <c r="N281" s="142"/>
      <c r="O281" s="143"/>
      <c r="P281" s="5">
        <f>ROW()</f>
        <v>281</v>
      </c>
      <c r="Q281" s="6"/>
      <c r="R281" s="6"/>
      <c r="S281" s="6"/>
      <c r="T281" s="6"/>
      <c r="U281" s="6"/>
      <c r="V281" s="6"/>
      <c r="W281" s="6"/>
      <c r="X281" s="6"/>
      <c r="Y281" s="6"/>
    </row>
    <row r="282" spans="7:25" ht="15" x14ac:dyDescent="0.3">
      <c r="G282" s="83">
        <f t="shared" ca="1" si="23"/>
        <v>1</v>
      </c>
      <c r="J282" s="46"/>
      <c r="K282" s="46"/>
      <c r="L282" s="46"/>
      <c r="N282" s="144"/>
      <c r="O282" s="145"/>
      <c r="P282" s="5">
        <f>ROW()</f>
        <v>282</v>
      </c>
      <c r="Q282" s="6"/>
      <c r="R282" s="6"/>
      <c r="S282" s="6"/>
      <c r="T282" s="6"/>
      <c r="U282" s="6"/>
      <c r="V282" s="6"/>
      <c r="W282" s="6"/>
      <c r="X282" s="6"/>
      <c r="Y282" s="6"/>
    </row>
    <row r="283" spans="7:25" x14ac:dyDescent="0.25">
      <c r="G283" s="83">
        <f t="shared" ca="1" si="23"/>
        <v>1</v>
      </c>
      <c r="J283" s="46"/>
      <c r="K283" s="46"/>
      <c r="L283" s="46"/>
    </row>
    <row r="284" spans="7:25" x14ac:dyDescent="0.25">
      <c r="G284" s="82">
        <f ca="1">$E$269</f>
        <v>1</v>
      </c>
      <c r="J284" s="46"/>
      <c r="K284" s="46"/>
      <c r="L284" s="46"/>
    </row>
    <row r="285" spans="7:25" x14ac:dyDescent="0.25">
      <c r="G285" s="82">
        <f t="shared" ref="G285:G305" ca="1" si="25">$E$269</f>
        <v>1</v>
      </c>
      <c r="J285" s="46"/>
      <c r="K285" s="46"/>
      <c r="L285" s="46"/>
    </row>
    <row r="286" spans="7:25" x14ac:dyDescent="0.25">
      <c r="G286" s="82">
        <f t="shared" ca="1" si="25"/>
        <v>1</v>
      </c>
      <c r="J286" s="46"/>
      <c r="K286" s="46"/>
      <c r="L286" s="46"/>
    </row>
    <row r="287" spans="7:25" x14ac:dyDescent="0.25">
      <c r="G287" s="82">
        <f t="shared" ca="1" si="25"/>
        <v>1</v>
      </c>
      <c r="J287" s="46"/>
      <c r="K287" s="46"/>
      <c r="L287" s="46"/>
    </row>
    <row r="288" spans="7:25" x14ac:dyDescent="0.25">
      <c r="G288" s="82">
        <f t="shared" ca="1" si="25"/>
        <v>1</v>
      </c>
      <c r="J288" s="46"/>
      <c r="K288" s="46"/>
      <c r="L288" s="46"/>
    </row>
    <row r="289" spans="1:12" x14ac:dyDescent="0.25">
      <c r="G289" s="82">
        <f t="shared" ca="1" si="25"/>
        <v>1</v>
      </c>
      <c r="J289" s="46"/>
      <c r="K289" s="46"/>
      <c r="L289" s="46"/>
    </row>
    <row r="290" spans="1:12" x14ac:dyDescent="0.25">
      <c r="G290" s="82">
        <f t="shared" ca="1" si="25"/>
        <v>1</v>
      </c>
      <c r="J290" s="46"/>
      <c r="K290" s="46"/>
      <c r="L290" s="46"/>
    </row>
    <row r="291" spans="1:12" x14ac:dyDescent="0.25">
      <c r="G291" s="82">
        <f t="shared" ca="1" si="25"/>
        <v>1</v>
      </c>
      <c r="J291" s="46"/>
      <c r="K291" s="46"/>
      <c r="L291" s="46"/>
    </row>
    <row r="292" spans="1:12" x14ac:dyDescent="0.25">
      <c r="G292" s="82">
        <f t="shared" ca="1" si="25"/>
        <v>1</v>
      </c>
      <c r="J292" s="46"/>
      <c r="K292" s="46"/>
      <c r="L292" s="46"/>
    </row>
    <row r="293" spans="1:12" x14ac:dyDescent="0.25">
      <c r="G293" s="82">
        <f t="shared" ca="1" si="25"/>
        <v>1</v>
      </c>
      <c r="J293" s="46"/>
      <c r="K293" s="46"/>
      <c r="L293" s="46"/>
    </row>
    <row r="294" spans="1:12" x14ac:dyDescent="0.25">
      <c r="G294" s="82">
        <f t="shared" ca="1" si="25"/>
        <v>1</v>
      </c>
      <c r="J294" s="46"/>
      <c r="K294" s="46"/>
      <c r="L294" s="46"/>
    </row>
    <row r="295" spans="1:12" x14ac:dyDescent="0.25">
      <c r="G295" s="82">
        <f t="shared" ca="1" si="25"/>
        <v>1</v>
      </c>
      <c r="J295" s="46"/>
      <c r="K295" s="46"/>
      <c r="L295" s="46"/>
    </row>
    <row r="296" spans="1:12" x14ac:dyDescent="0.25">
      <c r="G296" s="82">
        <f t="shared" ca="1" si="25"/>
        <v>1</v>
      </c>
      <c r="J296" s="46"/>
      <c r="K296" s="46"/>
      <c r="L296" s="46"/>
    </row>
    <row r="297" spans="1:12" x14ac:dyDescent="0.25">
      <c r="G297" s="82">
        <f t="shared" ca="1" si="25"/>
        <v>1</v>
      </c>
      <c r="J297" s="46"/>
      <c r="K297" s="46"/>
      <c r="L297" s="46"/>
    </row>
    <row r="298" spans="1:12" x14ac:dyDescent="0.25">
      <c r="G298" s="82">
        <f t="shared" ca="1" si="25"/>
        <v>1</v>
      </c>
      <c r="J298" s="46"/>
      <c r="K298" s="46"/>
      <c r="L298" s="46"/>
    </row>
    <row r="299" spans="1:12" x14ac:dyDescent="0.25">
      <c r="G299" s="82">
        <f t="shared" ca="1" si="25"/>
        <v>1</v>
      </c>
      <c r="J299" s="46"/>
      <c r="K299" s="46"/>
      <c r="L299" s="46"/>
    </row>
    <row r="300" spans="1:12" x14ac:dyDescent="0.25">
      <c r="G300" s="82">
        <f t="shared" ca="1" si="25"/>
        <v>1</v>
      </c>
      <c r="J300" s="46"/>
      <c r="K300" s="46"/>
      <c r="L300" s="46"/>
    </row>
    <row r="301" spans="1:12" x14ac:dyDescent="0.25">
      <c r="G301" s="82">
        <f t="shared" ca="1" si="25"/>
        <v>1</v>
      </c>
      <c r="J301" s="46"/>
      <c r="K301" s="46"/>
      <c r="L301" s="46"/>
    </row>
    <row r="302" spans="1:12" x14ac:dyDescent="0.25">
      <c r="G302" s="82">
        <f t="shared" ca="1" si="25"/>
        <v>1</v>
      </c>
      <c r="J302" s="46"/>
      <c r="K302" s="46"/>
      <c r="L302" s="46"/>
    </row>
    <row r="303" spans="1:12" x14ac:dyDescent="0.25">
      <c r="G303" s="82">
        <f t="shared" ca="1" si="25"/>
        <v>1</v>
      </c>
      <c r="J303" s="46"/>
      <c r="K303" s="46"/>
      <c r="L303" s="46"/>
    </row>
    <row r="304" spans="1:12" x14ac:dyDescent="0.25">
      <c r="A304" s="9" t="s">
        <v>17</v>
      </c>
      <c r="B304" s="10" t="s">
        <v>18</v>
      </c>
      <c r="C304" s="28" t="s">
        <v>23</v>
      </c>
      <c r="D304" s="56"/>
      <c r="E304" s="56"/>
      <c r="F304" s="56"/>
      <c r="G304" s="82">
        <f t="shared" ca="1" si="25"/>
        <v>1</v>
      </c>
      <c r="J304" s="46"/>
      <c r="K304" s="46"/>
      <c r="L304" s="46"/>
    </row>
    <row r="305" spans="1:25" x14ac:dyDescent="0.25">
      <c r="A305" s="11" t="str">
        <f>SUBSTITUTE(R313,"-","")</f>
        <v>987654321</v>
      </c>
      <c r="B305" s="12" t="str">
        <f ca="1">C305</f>
        <v>987654321</v>
      </c>
      <c r="C305" s="12" t="str">
        <f ca="1">IF(P306="","",IF(P306=987654321,"",IF(P306="=987654321","",IF(Ques10=Answer10,Answer10,""))))</f>
        <v>987654321</v>
      </c>
      <c r="D305" s="13">
        <f ca="1">IF(A305=B305,1,0)</f>
        <v>1</v>
      </c>
      <c r="E305" s="14">
        <f ca="1">IF(E269=0,0,D305)</f>
        <v>1</v>
      </c>
      <c r="F305" s="15" t="s">
        <v>37</v>
      </c>
      <c r="G305" s="82">
        <f t="shared" ca="1" si="25"/>
        <v>1</v>
      </c>
      <c r="J305" s="46"/>
      <c r="K305" s="46"/>
      <c r="L305" s="46"/>
    </row>
    <row r="306" spans="1:25" x14ac:dyDescent="0.25">
      <c r="A306" s="7"/>
      <c r="B306" s="56"/>
      <c r="C306" s="56"/>
      <c r="D306" s="56"/>
      <c r="E306" s="56"/>
      <c r="F306" s="56"/>
      <c r="G306" s="30">
        <f ca="1">IF(OR(Ques10="",$E$269=0),0,1)</f>
        <v>1</v>
      </c>
      <c r="J306" s="46"/>
      <c r="K306" s="46"/>
      <c r="L306" s="46"/>
      <c r="N306" s="130" t="str">
        <f ca="1">IF(Score10=0,"Incorrect:","Correct Answer:")</f>
        <v>Correct Answer:</v>
      </c>
      <c r="O306" s="131"/>
      <c r="P306" s="134" t="str">
        <f ca="1">IF(ISERROR(IF(Ques10="","",_xlfn.FORMULATEXT(Ques10))),"",IF(Ques10="","",_xlfn.FORMULATEXT(Ques10)))</f>
        <v>=SUBSTITUTE(R313,"-","")</v>
      </c>
      <c r="Q306" s="135"/>
      <c r="R306" s="135"/>
      <c r="S306" s="135"/>
      <c r="T306" s="135"/>
      <c r="U306" s="135"/>
      <c r="V306" s="135"/>
      <c r="W306" s="135"/>
      <c r="X306" s="135"/>
      <c r="Y306" s="136"/>
    </row>
    <row r="307" spans="1:25" x14ac:dyDescent="0.25">
      <c r="A307" s="7"/>
      <c r="B307" s="56"/>
      <c r="C307" s="56"/>
      <c r="D307" s="56"/>
      <c r="E307" s="56"/>
      <c r="F307" s="56"/>
      <c r="G307" s="30">
        <f ca="1">IF(OR(Ques10="",$E$269=0),0,1)</f>
        <v>1</v>
      </c>
      <c r="J307" s="46"/>
      <c r="K307" s="46"/>
      <c r="L307" s="46"/>
      <c r="N307" s="132"/>
      <c r="O307" s="133"/>
      <c r="P307" s="137"/>
      <c r="Q307" s="138"/>
      <c r="R307" s="138"/>
      <c r="S307" s="138"/>
      <c r="T307" s="138"/>
      <c r="U307" s="138"/>
      <c r="V307" s="138"/>
      <c r="W307" s="138"/>
      <c r="X307" s="138"/>
      <c r="Y307" s="139"/>
    </row>
    <row r="308" spans="1:25" ht="15" x14ac:dyDescent="0.3">
      <c r="G308" s="82">
        <f t="shared" ref="G308:G319" ca="1" si="26">$E$269</f>
        <v>1</v>
      </c>
      <c r="J308" s="46"/>
      <c r="K308" s="46"/>
      <c r="L308" s="46"/>
      <c r="N308" s="140" t="s">
        <v>25</v>
      </c>
      <c r="O308" s="141"/>
      <c r="P308" s="4"/>
      <c r="Q308" s="5" t="str">
        <f>SUBSTITUTE(ADDRESS(1,COLUMN(),4),"1","")</f>
        <v>Q</v>
      </c>
      <c r="R308" s="5" t="str">
        <f t="shared" ref="R308:Y308" si="27">SUBSTITUTE(ADDRESS(1,COLUMN(),4),"1","")</f>
        <v>R</v>
      </c>
      <c r="S308" s="5" t="str">
        <f t="shared" si="27"/>
        <v>S</v>
      </c>
      <c r="T308" s="5" t="str">
        <f t="shared" si="27"/>
        <v>T</v>
      </c>
      <c r="U308" s="5" t="str">
        <f t="shared" si="27"/>
        <v>U</v>
      </c>
      <c r="V308" s="5" t="str">
        <f t="shared" si="27"/>
        <v>V</v>
      </c>
      <c r="W308" s="5" t="str">
        <f t="shared" si="27"/>
        <v>W</v>
      </c>
      <c r="X308" s="5" t="str">
        <f t="shared" si="27"/>
        <v>X</v>
      </c>
      <c r="Y308" s="5" t="str">
        <f t="shared" si="27"/>
        <v>Y</v>
      </c>
    </row>
    <row r="309" spans="1:25" ht="15" x14ac:dyDescent="0.3">
      <c r="G309" s="82">
        <f t="shared" ca="1" si="26"/>
        <v>1</v>
      </c>
      <c r="J309" s="46"/>
      <c r="K309" s="46"/>
      <c r="L309" s="46"/>
      <c r="N309" s="142"/>
      <c r="O309" s="143"/>
      <c r="P309" s="5">
        <f>ROW()</f>
        <v>309</v>
      </c>
      <c r="Q309" s="6"/>
      <c r="R309" s="6"/>
      <c r="S309" s="6"/>
      <c r="T309" s="6"/>
      <c r="U309" s="6"/>
      <c r="V309" s="6"/>
      <c r="W309" s="6"/>
      <c r="X309" s="6"/>
      <c r="Y309" s="6"/>
    </row>
    <row r="310" spans="1:25" ht="15" x14ac:dyDescent="0.3">
      <c r="G310" s="82">
        <f t="shared" ca="1" si="26"/>
        <v>1</v>
      </c>
      <c r="J310" s="46"/>
      <c r="K310" s="46"/>
      <c r="L310" s="46"/>
      <c r="N310" s="142"/>
      <c r="O310" s="143"/>
      <c r="P310" s="5">
        <f>ROW()</f>
        <v>310</v>
      </c>
      <c r="Q310" s="6"/>
      <c r="R310" s="6"/>
      <c r="S310" s="6"/>
      <c r="T310" s="6"/>
      <c r="U310" s="6"/>
      <c r="V310" s="6"/>
      <c r="W310" s="6"/>
      <c r="X310" s="6"/>
      <c r="Y310" s="6"/>
    </row>
    <row r="311" spans="1:25" ht="15" x14ac:dyDescent="0.3">
      <c r="G311" s="82">
        <f t="shared" ca="1" si="26"/>
        <v>1</v>
      </c>
      <c r="J311" s="46"/>
      <c r="K311" s="46"/>
      <c r="L311" s="46"/>
      <c r="N311" s="142"/>
      <c r="O311" s="143"/>
      <c r="P311" s="5">
        <f>ROW()</f>
        <v>311</v>
      </c>
      <c r="Q311" s="6"/>
      <c r="R311" s="50" t="s">
        <v>165</v>
      </c>
      <c r="S311" s="50"/>
      <c r="T311" s="50" t="s">
        <v>166</v>
      </c>
      <c r="U311" s="6"/>
      <c r="V311" s="6"/>
      <c r="W311" s="6"/>
      <c r="X311" s="6"/>
      <c r="Y311" s="6"/>
    </row>
    <row r="312" spans="1:25" ht="15" x14ac:dyDescent="0.3">
      <c r="G312" s="82">
        <f t="shared" ca="1" si="26"/>
        <v>1</v>
      </c>
      <c r="J312" s="46"/>
      <c r="K312" s="46"/>
      <c r="L312" s="46"/>
      <c r="N312" s="142"/>
      <c r="O312" s="143"/>
      <c r="P312" s="5">
        <f>ROW()</f>
        <v>312</v>
      </c>
      <c r="Q312" s="6"/>
      <c r="R312" s="6" t="s">
        <v>167</v>
      </c>
      <c r="S312" s="6"/>
      <c r="T312" s="6">
        <v>123456789</v>
      </c>
      <c r="U312" s="6"/>
      <c r="V312" s="6"/>
      <c r="W312" s="6"/>
      <c r="X312" s="6"/>
      <c r="Y312" s="6"/>
    </row>
    <row r="313" spans="1:25" ht="15" x14ac:dyDescent="0.3">
      <c r="G313" s="82">
        <f t="shared" ca="1" si="26"/>
        <v>1</v>
      </c>
      <c r="J313" s="46"/>
      <c r="K313" s="46"/>
      <c r="L313" s="46"/>
      <c r="N313" s="142"/>
      <c r="O313" s="143"/>
      <c r="P313" s="5">
        <f>ROW()</f>
        <v>313</v>
      </c>
      <c r="Q313" s="6"/>
      <c r="R313" s="6" t="s">
        <v>168</v>
      </c>
      <c r="S313" s="6"/>
      <c r="T313" s="36" t="str">
        <f>SUBSTITUTE(R313,"-","")</f>
        <v>987654321</v>
      </c>
      <c r="U313" s="6"/>
      <c r="V313" s="6"/>
      <c r="W313" s="6"/>
      <c r="X313" s="6"/>
      <c r="Y313" s="6"/>
    </row>
    <row r="314" spans="1:25" ht="15" x14ac:dyDescent="0.3">
      <c r="G314" s="82">
        <f t="shared" ca="1" si="26"/>
        <v>1</v>
      </c>
      <c r="J314" s="46"/>
      <c r="K314" s="46"/>
      <c r="L314" s="46"/>
      <c r="N314" s="142"/>
      <c r="O314" s="143"/>
      <c r="P314" s="5">
        <f>ROW()</f>
        <v>314</v>
      </c>
      <c r="Q314" s="6"/>
      <c r="R314" s="6" t="s">
        <v>169</v>
      </c>
      <c r="S314" s="6"/>
      <c r="T314" s="6">
        <v>111223333</v>
      </c>
      <c r="U314" s="6"/>
      <c r="V314" s="6"/>
      <c r="W314" s="6"/>
      <c r="X314" s="6"/>
      <c r="Y314" s="6"/>
    </row>
    <row r="315" spans="1:25" ht="15" x14ac:dyDescent="0.3">
      <c r="G315" s="82">
        <f t="shared" ca="1" si="26"/>
        <v>1</v>
      </c>
      <c r="J315" s="46"/>
      <c r="K315" s="46"/>
      <c r="L315" s="46"/>
      <c r="N315" s="142"/>
      <c r="O315" s="143"/>
      <c r="P315" s="5">
        <f>ROW()</f>
        <v>315</v>
      </c>
      <c r="Q315" s="6"/>
      <c r="R315" s="6"/>
      <c r="S315" s="6"/>
      <c r="T315" s="6"/>
      <c r="U315" s="6"/>
      <c r="V315" s="6"/>
      <c r="W315" s="6"/>
      <c r="X315" s="6"/>
      <c r="Y315" s="6"/>
    </row>
    <row r="316" spans="1:25" ht="15" x14ac:dyDescent="0.3">
      <c r="G316" s="82">
        <f t="shared" ca="1" si="26"/>
        <v>1</v>
      </c>
      <c r="J316" s="46"/>
      <c r="K316" s="46"/>
      <c r="L316" s="46"/>
      <c r="N316" s="142"/>
      <c r="O316" s="143"/>
      <c r="P316" s="5">
        <f>ROW()</f>
        <v>316</v>
      </c>
      <c r="Q316" s="6"/>
      <c r="R316" s="6"/>
      <c r="S316" s="6"/>
      <c r="T316" s="6"/>
      <c r="U316" s="6"/>
      <c r="V316" s="6"/>
      <c r="W316" s="6"/>
      <c r="X316" s="6"/>
      <c r="Y316" s="6"/>
    </row>
    <row r="317" spans="1:25" ht="15" x14ac:dyDescent="0.3">
      <c r="G317" s="82">
        <f t="shared" ca="1" si="26"/>
        <v>1</v>
      </c>
      <c r="J317" s="46"/>
      <c r="K317" s="46"/>
      <c r="L317" s="46"/>
      <c r="N317" s="142"/>
      <c r="O317" s="143"/>
      <c r="P317" s="5">
        <f>ROW()</f>
        <v>317</v>
      </c>
      <c r="Q317" s="6"/>
      <c r="R317" s="6"/>
      <c r="S317" s="6"/>
      <c r="T317" s="6"/>
      <c r="U317" s="6"/>
      <c r="V317" s="6"/>
      <c r="W317" s="6"/>
      <c r="X317" s="6"/>
      <c r="Y317" s="6"/>
    </row>
    <row r="318" spans="1:25" ht="15" x14ac:dyDescent="0.3">
      <c r="G318" s="82">
        <f t="shared" ca="1" si="26"/>
        <v>1</v>
      </c>
      <c r="J318" s="46"/>
      <c r="K318" s="46"/>
      <c r="L318" s="46"/>
      <c r="N318" s="144"/>
      <c r="O318" s="145"/>
      <c r="P318" s="5">
        <f>ROW()</f>
        <v>318</v>
      </c>
      <c r="Q318" s="6"/>
      <c r="R318" s="6"/>
      <c r="S318" s="6"/>
      <c r="T318" s="6"/>
      <c r="U318" s="6"/>
      <c r="V318" s="6"/>
      <c r="W318" s="6"/>
      <c r="X318" s="6"/>
      <c r="Y318" s="6"/>
    </row>
    <row r="319" spans="1:25" x14ac:dyDescent="0.25">
      <c r="G319" s="82">
        <f t="shared" ca="1" si="26"/>
        <v>1</v>
      </c>
      <c r="J319" s="46"/>
      <c r="K319" s="46"/>
      <c r="L319" s="46"/>
    </row>
    <row r="320" spans="1:25" x14ac:dyDescent="0.25">
      <c r="G320" s="83">
        <f ca="1">$E$305</f>
        <v>1</v>
      </c>
      <c r="J320" s="46"/>
      <c r="K320" s="46"/>
      <c r="L320" s="46"/>
    </row>
    <row r="321" spans="1:25" x14ac:dyDescent="0.25">
      <c r="G321" s="83">
        <f t="shared" ref="G321:G332" ca="1" si="28">$E$305</f>
        <v>1</v>
      </c>
      <c r="J321" s="46"/>
      <c r="K321" s="46"/>
      <c r="L321" s="46"/>
    </row>
    <row r="322" spans="1:25" x14ac:dyDescent="0.25">
      <c r="G322" s="83">
        <f t="shared" ca="1" si="28"/>
        <v>1</v>
      </c>
      <c r="J322" s="46"/>
      <c r="K322" s="46"/>
      <c r="L322" s="46"/>
    </row>
    <row r="323" spans="1:25" x14ac:dyDescent="0.25">
      <c r="G323" s="83">
        <f t="shared" ca="1" si="28"/>
        <v>1</v>
      </c>
      <c r="J323" s="46"/>
      <c r="K323" s="46"/>
      <c r="L323" s="46"/>
    </row>
    <row r="324" spans="1:25" x14ac:dyDescent="0.25">
      <c r="G324" s="83">
        <f t="shared" ca="1" si="28"/>
        <v>1</v>
      </c>
      <c r="J324" s="46"/>
      <c r="K324" s="46"/>
      <c r="L324" s="46"/>
    </row>
    <row r="325" spans="1:25" x14ac:dyDescent="0.25">
      <c r="G325" s="83">
        <f t="shared" ca="1" si="28"/>
        <v>1</v>
      </c>
      <c r="J325" s="46"/>
      <c r="K325" s="46"/>
      <c r="L325" s="46"/>
    </row>
    <row r="326" spans="1:25" x14ac:dyDescent="0.25">
      <c r="G326" s="83">
        <f t="shared" ca="1" si="28"/>
        <v>1</v>
      </c>
      <c r="J326" s="46"/>
      <c r="K326" s="46"/>
      <c r="L326" s="46"/>
    </row>
    <row r="327" spans="1:25" x14ac:dyDescent="0.25">
      <c r="G327" s="83">
        <f t="shared" ca="1" si="28"/>
        <v>1</v>
      </c>
      <c r="J327" s="46"/>
      <c r="K327" s="46"/>
      <c r="L327" s="46"/>
    </row>
    <row r="328" spans="1:25" x14ac:dyDescent="0.25">
      <c r="G328" s="83">
        <f t="shared" ca="1" si="28"/>
        <v>1</v>
      </c>
      <c r="J328" s="46"/>
      <c r="K328" s="46"/>
      <c r="L328" s="46"/>
    </row>
    <row r="329" spans="1:25" x14ac:dyDescent="0.25">
      <c r="G329" s="83">
        <f t="shared" ca="1" si="28"/>
        <v>1</v>
      </c>
      <c r="J329" s="46"/>
      <c r="K329" s="46"/>
      <c r="L329" s="46"/>
    </row>
    <row r="330" spans="1:25" x14ac:dyDescent="0.25">
      <c r="G330" s="83">
        <f t="shared" ca="1" si="28"/>
        <v>1</v>
      </c>
      <c r="J330" s="46"/>
      <c r="K330" s="46"/>
      <c r="L330" s="46"/>
    </row>
    <row r="331" spans="1:25" x14ac:dyDescent="0.25">
      <c r="A331" s="9" t="s">
        <v>17</v>
      </c>
      <c r="B331" s="10" t="s">
        <v>18</v>
      </c>
      <c r="C331" s="28" t="s">
        <v>23</v>
      </c>
      <c r="D331" s="56"/>
      <c r="E331" s="56"/>
      <c r="F331" s="56"/>
      <c r="G331" s="83">
        <f t="shared" ca="1" si="28"/>
        <v>1</v>
      </c>
      <c r="J331" s="46"/>
      <c r="K331" s="46"/>
      <c r="L331" s="46"/>
    </row>
    <row r="332" spans="1:25" x14ac:dyDescent="0.25">
      <c r="A332" s="11" t="str">
        <f>TRIM(R339)</f>
        <v>Scott Adams</v>
      </c>
      <c r="B332" s="12" t="str">
        <f ca="1">C332</f>
        <v>Scott Adams</v>
      </c>
      <c r="C332" s="12" t="str">
        <f ca="1">IF(P333="","",IF(P333="SCOTT ADAMS","",IF(P333="=SCOTT ADAMS","",IF(Ques11=Answer11,Answer11,""))))</f>
        <v>Scott Adams</v>
      </c>
      <c r="D332" s="13">
        <f ca="1">IF(A332=B332,1,0)</f>
        <v>1</v>
      </c>
      <c r="E332" s="14">
        <f ca="1">IF(E305=0,0,D332)</f>
        <v>1</v>
      </c>
      <c r="F332" s="15" t="s">
        <v>38</v>
      </c>
      <c r="G332" s="83">
        <f t="shared" ca="1" si="28"/>
        <v>1</v>
      </c>
      <c r="J332" s="46"/>
      <c r="K332" s="46"/>
      <c r="L332" s="46"/>
    </row>
    <row r="333" spans="1:25" x14ac:dyDescent="0.25">
      <c r="A333" s="7"/>
      <c r="B333" s="56"/>
      <c r="C333" s="56"/>
      <c r="D333" s="56"/>
      <c r="E333" s="56"/>
      <c r="F333" s="56"/>
      <c r="G333" s="30">
        <f ca="1">IF(OR(Ques11="",$E$305=0),0,1)</f>
        <v>1</v>
      </c>
      <c r="J333" s="46"/>
      <c r="K333" s="46"/>
      <c r="L333" s="46"/>
      <c r="N333" s="130" t="str">
        <f ca="1">IF(Score11=0,"Incorrect:","Correct Answer:")</f>
        <v>Correct Answer:</v>
      </c>
      <c r="O333" s="131"/>
      <c r="P333" s="134" t="str">
        <f ca="1">IF(ISERROR(IF(Ques11="","",_xlfn.FORMULATEXT(Ques11))),"",IF(Ques11="","",_xlfn.FORMULATEXT(Ques11)))</f>
        <v>=TRIM(R339)</v>
      </c>
      <c r="Q333" s="135"/>
      <c r="R333" s="135"/>
      <c r="S333" s="135"/>
      <c r="T333" s="135"/>
      <c r="U333" s="135"/>
      <c r="V333" s="135"/>
      <c r="W333" s="135"/>
      <c r="X333" s="135"/>
      <c r="Y333" s="136"/>
    </row>
    <row r="334" spans="1:25" x14ac:dyDescent="0.25">
      <c r="A334" s="7"/>
      <c r="B334" s="56"/>
      <c r="C334" s="56"/>
      <c r="D334" s="56"/>
      <c r="E334" s="56"/>
      <c r="F334" s="56"/>
      <c r="G334" s="30">
        <f ca="1">IF(OR(Ques11="",$E$305=0),0,1)</f>
        <v>1</v>
      </c>
      <c r="J334" s="46"/>
      <c r="K334" s="46"/>
      <c r="L334" s="46"/>
      <c r="N334" s="132"/>
      <c r="O334" s="133"/>
      <c r="P334" s="137"/>
      <c r="Q334" s="138"/>
      <c r="R334" s="138"/>
      <c r="S334" s="138"/>
      <c r="T334" s="138"/>
      <c r="U334" s="138"/>
      <c r="V334" s="138"/>
      <c r="W334" s="138"/>
      <c r="X334" s="138"/>
      <c r="Y334" s="139"/>
    </row>
    <row r="335" spans="1:25" ht="15" x14ac:dyDescent="0.3">
      <c r="G335" s="83">
        <f t="shared" ref="G335:G346" ca="1" si="29">$E$305</f>
        <v>1</v>
      </c>
      <c r="J335" s="46"/>
      <c r="K335" s="46"/>
      <c r="L335" s="46"/>
      <c r="N335" s="140" t="s">
        <v>25</v>
      </c>
      <c r="O335" s="141"/>
      <c r="P335" s="4"/>
      <c r="Q335" s="5" t="str">
        <f>SUBSTITUTE(ADDRESS(1,COLUMN(),4),"1","")</f>
        <v>Q</v>
      </c>
      <c r="R335" s="5" t="str">
        <f t="shared" ref="R335:Y335" si="30">SUBSTITUTE(ADDRESS(1,COLUMN(),4),"1","")</f>
        <v>R</v>
      </c>
      <c r="S335" s="5" t="str">
        <f t="shared" si="30"/>
        <v>S</v>
      </c>
      <c r="T335" s="5" t="str">
        <f t="shared" si="30"/>
        <v>T</v>
      </c>
      <c r="U335" s="5" t="str">
        <f t="shared" si="30"/>
        <v>U</v>
      </c>
      <c r="V335" s="5" t="str">
        <f t="shared" si="30"/>
        <v>V</v>
      </c>
      <c r="W335" s="5" t="str">
        <f t="shared" si="30"/>
        <v>W</v>
      </c>
      <c r="X335" s="5" t="str">
        <f t="shared" si="30"/>
        <v>X</v>
      </c>
      <c r="Y335" s="5" t="str">
        <f t="shared" si="30"/>
        <v>Y</v>
      </c>
    </row>
    <row r="336" spans="1:25" ht="15" x14ac:dyDescent="0.3">
      <c r="G336" s="83">
        <f t="shared" ca="1" si="29"/>
        <v>1</v>
      </c>
      <c r="J336" s="46"/>
      <c r="K336" s="46"/>
      <c r="L336" s="46"/>
      <c r="N336" s="142"/>
      <c r="O336" s="143"/>
      <c r="P336" s="5">
        <f>ROW()</f>
        <v>336</v>
      </c>
      <c r="Q336" s="6"/>
      <c r="R336" s="6"/>
      <c r="S336" s="6"/>
      <c r="T336" s="6"/>
      <c r="U336" s="6"/>
      <c r="V336" s="6"/>
      <c r="W336" s="6"/>
      <c r="X336" s="6"/>
      <c r="Y336" s="6"/>
    </row>
    <row r="337" spans="7:25" ht="15" x14ac:dyDescent="0.3">
      <c r="G337" s="83">
        <f t="shared" ca="1" si="29"/>
        <v>1</v>
      </c>
      <c r="J337" s="46"/>
      <c r="K337" s="46"/>
      <c r="L337" s="46"/>
      <c r="N337" s="142"/>
      <c r="O337" s="143"/>
      <c r="P337" s="5">
        <f>ROW()</f>
        <v>337</v>
      </c>
      <c r="Q337" s="6"/>
      <c r="R337" s="50" t="s">
        <v>170</v>
      </c>
      <c r="S337" s="6"/>
      <c r="T337" s="50" t="s">
        <v>175</v>
      </c>
      <c r="U337" s="6"/>
      <c r="V337" s="6"/>
      <c r="W337" s="6"/>
      <c r="X337" s="6"/>
      <c r="Y337" s="6"/>
    </row>
    <row r="338" spans="7:25" ht="15" x14ac:dyDescent="0.3">
      <c r="G338" s="83">
        <f t="shared" ca="1" si="29"/>
        <v>1</v>
      </c>
      <c r="J338" s="46"/>
      <c r="K338" s="46"/>
      <c r="L338" s="46"/>
      <c r="N338" s="142"/>
      <c r="O338" s="143"/>
      <c r="P338" s="5">
        <f>ROW()</f>
        <v>338</v>
      </c>
      <c r="Q338" s="6"/>
      <c r="R338" s="6" t="s">
        <v>172</v>
      </c>
      <c r="S338" s="6"/>
      <c r="T338" s="6" t="s">
        <v>171</v>
      </c>
      <c r="U338" s="6"/>
      <c r="V338" s="6"/>
      <c r="W338" s="6"/>
      <c r="X338" s="6"/>
      <c r="Y338" s="6"/>
    </row>
    <row r="339" spans="7:25" ht="15" x14ac:dyDescent="0.3">
      <c r="G339" s="83">
        <f t="shared" ca="1" si="29"/>
        <v>1</v>
      </c>
      <c r="J339" s="46"/>
      <c r="K339" s="46"/>
      <c r="L339" s="46"/>
      <c r="N339" s="142"/>
      <c r="O339" s="143"/>
      <c r="P339" s="5">
        <f>ROW()</f>
        <v>339</v>
      </c>
      <c r="Q339" s="6"/>
      <c r="R339" s="6" t="s">
        <v>173</v>
      </c>
      <c r="S339" s="6"/>
      <c r="T339" s="36" t="str">
        <f>TRIM(R339)</f>
        <v>Scott Adams</v>
      </c>
      <c r="U339" s="6"/>
      <c r="V339" s="6"/>
      <c r="W339" s="6"/>
      <c r="X339" s="6"/>
      <c r="Y339" s="6"/>
    </row>
    <row r="340" spans="7:25" ht="15" x14ac:dyDescent="0.3">
      <c r="G340" s="83">
        <f t="shared" ca="1" si="29"/>
        <v>1</v>
      </c>
      <c r="J340" s="46"/>
      <c r="K340" s="46"/>
      <c r="L340" s="46"/>
      <c r="N340" s="142"/>
      <c r="O340" s="143"/>
      <c r="P340" s="5">
        <f>ROW()</f>
        <v>340</v>
      </c>
      <c r="Q340" s="6"/>
      <c r="R340" s="6" t="s">
        <v>174</v>
      </c>
      <c r="S340" s="6"/>
      <c r="T340" s="6" t="s">
        <v>176</v>
      </c>
      <c r="U340" s="6"/>
      <c r="V340" s="6"/>
      <c r="W340" s="6"/>
      <c r="X340" s="6"/>
      <c r="Y340" s="6"/>
    </row>
    <row r="341" spans="7:25" ht="15" x14ac:dyDescent="0.3">
      <c r="G341" s="83">
        <f t="shared" ca="1" si="29"/>
        <v>1</v>
      </c>
      <c r="J341" s="46"/>
      <c r="K341" s="46"/>
      <c r="L341" s="46"/>
      <c r="N341" s="142"/>
      <c r="O341" s="143"/>
      <c r="P341" s="5">
        <f>ROW()</f>
        <v>341</v>
      </c>
      <c r="Q341" s="6"/>
      <c r="R341" s="6"/>
      <c r="S341" s="6"/>
      <c r="T341" s="6"/>
      <c r="U341" s="6"/>
      <c r="V341" s="6"/>
      <c r="W341" s="6"/>
      <c r="X341" s="6"/>
      <c r="Y341" s="6"/>
    </row>
    <row r="342" spans="7:25" ht="15" x14ac:dyDescent="0.3">
      <c r="G342" s="83">
        <f t="shared" ca="1" si="29"/>
        <v>1</v>
      </c>
      <c r="J342" s="46"/>
      <c r="K342" s="46"/>
      <c r="L342" s="46"/>
      <c r="N342" s="142"/>
      <c r="O342" s="143"/>
      <c r="P342" s="5">
        <f>ROW()</f>
        <v>342</v>
      </c>
      <c r="Q342" s="6"/>
      <c r="R342" s="6"/>
      <c r="S342" s="6"/>
      <c r="T342" s="6"/>
      <c r="U342" s="6"/>
      <c r="V342" s="6"/>
      <c r="W342" s="6"/>
      <c r="X342" s="6"/>
      <c r="Y342" s="6"/>
    </row>
    <row r="343" spans="7:25" ht="15" x14ac:dyDescent="0.3">
      <c r="G343" s="83">
        <f t="shared" ca="1" si="29"/>
        <v>1</v>
      </c>
      <c r="J343" s="46"/>
      <c r="K343" s="46"/>
      <c r="L343" s="46"/>
      <c r="N343" s="142"/>
      <c r="O343" s="143"/>
      <c r="P343" s="5">
        <f>ROW()</f>
        <v>343</v>
      </c>
      <c r="Q343" s="6"/>
      <c r="R343" s="6"/>
      <c r="S343" s="6"/>
      <c r="T343" s="6"/>
      <c r="U343" s="6"/>
      <c r="V343" s="6"/>
      <c r="W343" s="6"/>
      <c r="X343" s="6"/>
      <c r="Y343" s="6"/>
    </row>
    <row r="344" spans="7:25" ht="15" x14ac:dyDescent="0.3">
      <c r="G344" s="83">
        <f t="shared" ca="1" si="29"/>
        <v>1</v>
      </c>
      <c r="J344" s="46"/>
      <c r="K344" s="46"/>
      <c r="L344" s="46"/>
      <c r="N344" s="142"/>
      <c r="O344" s="143"/>
      <c r="P344" s="5">
        <f>ROW()</f>
        <v>344</v>
      </c>
      <c r="Q344" s="6"/>
      <c r="R344" s="6"/>
      <c r="S344" s="6"/>
      <c r="T344" s="6"/>
      <c r="U344" s="6"/>
      <c r="V344" s="6"/>
      <c r="W344" s="6"/>
      <c r="X344" s="6"/>
      <c r="Y344" s="6"/>
    </row>
    <row r="345" spans="7:25" ht="15" x14ac:dyDescent="0.3">
      <c r="G345" s="83">
        <f t="shared" ca="1" si="29"/>
        <v>1</v>
      </c>
      <c r="J345" s="46"/>
      <c r="K345" s="46"/>
      <c r="L345" s="46"/>
      <c r="N345" s="144"/>
      <c r="O345" s="145"/>
      <c r="P345" s="5">
        <f>ROW()</f>
        <v>345</v>
      </c>
      <c r="Q345" s="6"/>
      <c r="R345" s="6"/>
      <c r="S345" s="6"/>
      <c r="T345" s="6"/>
      <c r="U345" s="6"/>
      <c r="V345" s="6"/>
      <c r="W345" s="6"/>
      <c r="X345" s="6"/>
      <c r="Y345" s="6"/>
    </row>
    <row r="346" spans="7:25" x14ac:dyDescent="0.25">
      <c r="G346" s="83">
        <f t="shared" ca="1" si="29"/>
        <v>1</v>
      </c>
      <c r="J346" s="46"/>
      <c r="K346" s="46"/>
      <c r="L346" s="46"/>
    </row>
    <row r="347" spans="7:25" x14ac:dyDescent="0.25">
      <c r="G347" s="82">
        <f ca="1">$E$332</f>
        <v>1</v>
      </c>
      <c r="J347" s="46"/>
      <c r="K347" s="46"/>
      <c r="L347" s="46"/>
    </row>
    <row r="348" spans="7:25" x14ac:dyDescent="0.25">
      <c r="G348" s="82">
        <f t="shared" ref="G348:G370" ca="1" si="31">$E$332</f>
        <v>1</v>
      </c>
      <c r="J348" s="46"/>
      <c r="K348" s="46"/>
      <c r="L348" s="46"/>
    </row>
    <row r="349" spans="7:25" x14ac:dyDescent="0.25">
      <c r="G349" s="82">
        <f t="shared" ca="1" si="31"/>
        <v>1</v>
      </c>
      <c r="J349" s="46"/>
      <c r="K349" s="46"/>
      <c r="L349" s="46"/>
    </row>
    <row r="350" spans="7:25" x14ac:dyDescent="0.25">
      <c r="G350" s="82">
        <f t="shared" ca="1" si="31"/>
        <v>1</v>
      </c>
      <c r="J350" s="46"/>
      <c r="K350" s="46"/>
      <c r="L350" s="46"/>
    </row>
    <row r="351" spans="7:25" x14ac:dyDescent="0.25">
      <c r="G351" s="82">
        <f t="shared" ca="1" si="31"/>
        <v>1</v>
      </c>
      <c r="J351" s="46"/>
      <c r="K351" s="46"/>
      <c r="L351" s="46"/>
    </row>
    <row r="352" spans="7:25" x14ac:dyDescent="0.25">
      <c r="G352" s="82">
        <f t="shared" ca="1" si="31"/>
        <v>1</v>
      </c>
      <c r="J352" s="46"/>
      <c r="K352" s="46"/>
      <c r="L352" s="46"/>
    </row>
    <row r="353" spans="7:12" x14ac:dyDescent="0.25">
      <c r="G353" s="82">
        <f t="shared" ca="1" si="31"/>
        <v>1</v>
      </c>
      <c r="J353" s="46"/>
      <c r="K353" s="46"/>
      <c r="L353" s="46"/>
    </row>
    <row r="354" spans="7:12" x14ac:dyDescent="0.25">
      <c r="G354" s="82">
        <f t="shared" ca="1" si="31"/>
        <v>1</v>
      </c>
      <c r="J354" s="46"/>
      <c r="K354" s="46"/>
      <c r="L354" s="46"/>
    </row>
    <row r="355" spans="7:12" x14ac:dyDescent="0.25">
      <c r="G355" s="82">
        <f t="shared" ca="1" si="31"/>
        <v>1</v>
      </c>
      <c r="J355" s="46"/>
      <c r="K355" s="46"/>
      <c r="L355" s="46"/>
    </row>
    <row r="356" spans="7:12" x14ac:dyDescent="0.25">
      <c r="G356" s="82">
        <f t="shared" ca="1" si="31"/>
        <v>1</v>
      </c>
      <c r="J356" s="46"/>
      <c r="K356" s="46"/>
      <c r="L356" s="46"/>
    </row>
    <row r="357" spans="7:12" x14ac:dyDescent="0.25">
      <c r="G357" s="82">
        <f t="shared" ca="1" si="31"/>
        <v>1</v>
      </c>
      <c r="J357" s="46"/>
      <c r="K357" s="46"/>
      <c r="L357" s="46"/>
    </row>
    <row r="358" spans="7:12" x14ac:dyDescent="0.25">
      <c r="G358" s="82">
        <f t="shared" ca="1" si="31"/>
        <v>1</v>
      </c>
      <c r="J358" s="46"/>
      <c r="K358" s="46"/>
      <c r="L358" s="46"/>
    </row>
    <row r="359" spans="7:12" x14ac:dyDescent="0.25">
      <c r="G359" s="82">
        <f t="shared" ca="1" si="31"/>
        <v>1</v>
      </c>
      <c r="J359" s="46"/>
      <c r="K359" s="46"/>
      <c r="L359" s="46"/>
    </row>
    <row r="360" spans="7:12" x14ac:dyDescent="0.25">
      <c r="G360" s="82">
        <f t="shared" ca="1" si="31"/>
        <v>1</v>
      </c>
      <c r="J360" s="46"/>
      <c r="K360" s="46"/>
      <c r="L360" s="46"/>
    </row>
    <row r="361" spans="7:12" x14ac:dyDescent="0.25">
      <c r="G361" s="82">
        <f t="shared" ca="1" si="31"/>
        <v>1</v>
      </c>
      <c r="J361" s="46"/>
      <c r="K361" s="46"/>
      <c r="L361" s="46"/>
    </row>
    <row r="362" spans="7:12" x14ac:dyDescent="0.25">
      <c r="G362" s="82">
        <f t="shared" ca="1" si="31"/>
        <v>1</v>
      </c>
      <c r="J362" s="46"/>
      <c r="K362" s="46"/>
      <c r="L362" s="46"/>
    </row>
    <row r="363" spans="7:12" x14ac:dyDescent="0.25">
      <c r="G363" s="82">
        <f t="shared" ca="1" si="31"/>
        <v>1</v>
      </c>
      <c r="J363" s="46"/>
      <c r="K363" s="46"/>
      <c r="L363" s="46"/>
    </row>
    <row r="364" spans="7:12" x14ac:dyDescent="0.25">
      <c r="G364" s="82">
        <f t="shared" ca="1" si="31"/>
        <v>1</v>
      </c>
      <c r="J364" s="46"/>
      <c r="K364" s="46"/>
      <c r="L364" s="46"/>
    </row>
    <row r="365" spans="7:12" x14ac:dyDescent="0.25">
      <c r="G365" s="82">
        <f t="shared" ca="1" si="31"/>
        <v>1</v>
      </c>
      <c r="J365" s="46"/>
      <c r="K365" s="46"/>
      <c r="L365" s="46"/>
    </row>
    <row r="366" spans="7:12" x14ac:dyDescent="0.25">
      <c r="G366" s="82">
        <f t="shared" ca="1" si="31"/>
        <v>1</v>
      </c>
      <c r="J366" s="46"/>
      <c r="K366" s="46"/>
      <c r="L366" s="46"/>
    </row>
    <row r="367" spans="7:12" x14ac:dyDescent="0.25">
      <c r="G367" s="82">
        <f t="shared" ca="1" si="31"/>
        <v>1</v>
      </c>
      <c r="J367" s="46"/>
      <c r="K367" s="46"/>
      <c r="L367" s="46"/>
    </row>
    <row r="368" spans="7:12" x14ac:dyDescent="0.25">
      <c r="G368" s="82">
        <f t="shared" ca="1" si="31"/>
        <v>1</v>
      </c>
      <c r="J368" s="46"/>
      <c r="K368" s="46"/>
      <c r="L368" s="46"/>
    </row>
    <row r="369" spans="1:25" x14ac:dyDescent="0.25">
      <c r="A369" s="9" t="s">
        <v>17</v>
      </c>
      <c r="B369" s="10" t="s">
        <v>18</v>
      </c>
      <c r="C369" s="28" t="s">
        <v>23</v>
      </c>
      <c r="D369" s="56"/>
      <c r="E369" s="56"/>
      <c r="F369" s="56"/>
      <c r="G369" s="82">
        <f t="shared" ca="1" si="31"/>
        <v>1</v>
      </c>
      <c r="J369" s="46"/>
      <c r="K369" s="46"/>
      <c r="L369" s="46"/>
    </row>
    <row r="370" spans="1:25" x14ac:dyDescent="0.25">
      <c r="A370" s="11" t="str">
        <f>LOWER(R377)</f>
        <v>scott adams</v>
      </c>
      <c r="B370" s="12" t="str">
        <f ca="1">C370</f>
        <v>scott adams</v>
      </c>
      <c r="C370" s="12" t="str">
        <f ca="1">IF(P371="","",IF(P371="SCOTT ADAMS","",IF(P371="=SCOTT ADAMS","",IF(Ques12=Answer12,Answer12,""))))</f>
        <v>scott adams</v>
      </c>
      <c r="D370" s="13">
        <f ca="1">IF(A370=B370,1,0)</f>
        <v>1</v>
      </c>
      <c r="E370" s="14">
        <f ca="1">IF(E332=0,0,D370)</f>
        <v>1</v>
      </c>
      <c r="F370" s="15" t="s">
        <v>39</v>
      </c>
      <c r="G370" s="82">
        <f t="shared" ca="1" si="31"/>
        <v>1</v>
      </c>
      <c r="J370" s="46"/>
      <c r="K370" s="46"/>
      <c r="L370" s="46"/>
    </row>
    <row r="371" spans="1:25" x14ac:dyDescent="0.25">
      <c r="A371" s="7"/>
      <c r="B371" s="56"/>
      <c r="C371" s="56"/>
      <c r="D371" s="56"/>
      <c r="E371" s="56"/>
      <c r="F371" s="56"/>
      <c r="G371" s="30">
        <f ca="1">IF(OR(Ques12="",$E$332=0),0,1)</f>
        <v>1</v>
      </c>
      <c r="J371" s="46"/>
      <c r="K371" s="46"/>
      <c r="L371" s="46"/>
      <c r="N371" s="130" t="str">
        <f ca="1">IF(Score12=0,"Incorrect:","Correct Answer:")</f>
        <v>Correct Answer:</v>
      </c>
      <c r="O371" s="131"/>
      <c r="P371" s="134" t="str">
        <f ca="1">IF(ISERROR(IF(Ques12="","",_xlfn.FORMULATEXT(Ques12))),"",IF(Ques12="","",_xlfn.FORMULATEXT(Ques12)))</f>
        <v>=LOWER(R377)</v>
      </c>
      <c r="Q371" s="135"/>
      <c r="R371" s="135"/>
      <c r="S371" s="135"/>
      <c r="T371" s="135"/>
      <c r="U371" s="135"/>
      <c r="V371" s="135"/>
      <c r="W371" s="135"/>
      <c r="X371" s="135"/>
      <c r="Y371" s="136"/>
    </row>
    <row r="372" spans="1:25" x14ac:dyDescent="0.25">
      <c r="A372" s="7"/>
      <c r="B372" s="56"/>
      <c r="C372" s="56"/>
      <c r="D372" s="56"/>
      <c r="E372" s="56"/>
      <c r="F372" s="56"/>
      <c r="G372" s="30">
        <f ca="1">IF(OR(Ques12="",$E$332=0),0,1)</f>
        <v>1</v>
      </c>
      <c r="J372" s="46"/>
      <c r="K372" s="46"/>
      <c r="L372" s="46"/>
      <c r="N372" s="132"/>
      <c r="O372" s="133"/>
      <c r="P372" s="137"/>
      <c r="Q372" s="138"/>
      <c r="R372" s="138"/>
      <c r="S372" s="138"/>
      <c r="T372" s="138"/>
      <c r="U372" s="138"/>
      <c r="V372" s="138"/>
      <c r="W372" s="138"/>
      <c r="X372" s="138"/>
      <c r="Y372" s="139"/>
    </row>
    <row r="373" spans="1:25" ht="15" x14ac:dyDescent="0.3">
      <c r="G373" s="82">
        <f t="shared" ref="G373:G384" ca="1" si="32">$E$332</f>
        <v>1</v>
      </c>
      <c r="J373" s="46"/>
      <c r="K373" s="46"/>
      <c r="L373" s="46"/>
      <c r="N373" s="140" t="s">
        <v>25</v>
      </c>
      <c r="O373" s="141"/>
      <c r="P373" s="4"/>
      <c r="Q373" s="5" t="str">
        <f>SUBSTITUTE(ADDRESS(1,COLUMN(),4),"1","")</f>
        <v>Q</v>
      </c>
      <c r="R373" s="5" t="str">
        <f t="shared" ref="R373:Y373" si="33">SUBSTITUTE(ADDRESS(1,COLUMN(),4),"1","")</f>
        <v>R</v>
      </c>
      <c r="S373" s="5" t="str">
        <f t="shared" si="33"/>
        <v>S</v>
      </c>
      <c r="T373" s="5" t="str">
        <f t="shared" si="33"/>
        <v>T</v>
      </c>
      <c r="U373" s="5" t="str">
        <f t="shared" si="33"/>
        <v>U</v>
      </c>
      <c r="V373" s="5" t="str">
        <f t="shared" si="33"/>
        <v>V</v>
      </c>
      <c r="W373" s="5" t="str">
        <f t="shared" si="33"/>
        <v>W</v>
      </c>
      <c r="X373" s="5" t="str">
        <f t="shared" si="33"/>
        <v>X</v>
      </c>
      <c r="Y373" s="5" t="str">
        <f t="shared" si="33"/>
        <v>Y</v>
      </c>
    </row>
    <row r="374" spans="1:25" ht="15" x14ac:dyDescent="0.3">
      <c r="G374" s="82">
        <f t="shared" ca="1" si="32"/>
        <v>1</v>
      </c>
      <c r="J374" s="46"/>
      <c r="K374" s="46"/>
      <c r="L374" s="46"/>
      <c r="N374" s="142"/>
      <c r="O374" s="143"/>
      <c r="P374" s="5">
        <f>ROW()</f>
        <v>374</v>
      </c>
      <c r="Q374" s="6"/>
      <c r="R374" s="6"/>
      <c r="S374" s="6"/>
      <c r="T374" s="6"/>
      <c r="U374" s="6"/>
      <c r="V374" s="6"/>
      <c r="W374" s="6"/>
      <c r="X374" s="6"/>
      <c r="Y374" s="6"/>
    </row>
    <row r="375" spans="1:25" ht="15" x14ac:dyDescent="0.3">
      <c r="G375" s="82">
        <f t="shared" ca="1" si="32"/>
        <v>1</v>
      </c>
      <c r="J375" s="46"/>
      <c r="K375" s="46"/>
      <c r="L375" s="46"/>
      <c r="N375" s="142"/>
      <c r="O375" s="143"/>
      <c r="P375" s="5">
        <f>ROW()</f>
        <v>375</v>
      </c>
      <c r="Q375" s="6"/>
      <c r="R375" s="50" t="s">
        <v>170</v>
      </c>
      <c r="S375" s="6"/>
      <c r="T375" s="50" t="s">
        <v>175</v>
      </c>
      <c r="U375" s="6"/>
      <c r="V375" s="6"/>
      <c r="W375" s="6"/>
      <c r="X375" s="6"/>
      <c r="Y375" s="6"/>
    </row>
    <row r="376" spans="1:25" ht="15" x14ac:dyDescent="0.3">
      <c r="G376" s="82">
        <f t="shared" ca="1" si="32"/>
        <v>1</v>
      </c>
      <c r="J376" s="46"/>
      <c r="K376" s="46"/>
      <c r="L376" s="46"/>
      <c r="N376" s="142"/>
      <c r="O376" s="143"/>
      <c r="P376" s="5">
        <f>ROW()</f>
        <v>376</v>
      </c>
      <c r="Q376" s="6"/>
      <c r="R376" s="6" t="s">
        <v>171</v>
      </c>
      <c r="S376" s="6"/>
      <c r="T376" s="6" t="s">
        <v>177</v>
      </c>
      <c r="U376" s="6"/>
      <c r="V376" s="6"/>
      <c r="W376" s="6"/>
      <c r="X376" s="6"/>
      <c r="Y376" s="6"/>
    </row>
    <row r="377" spans="1:25" ht="15" x14ac:dyDescent="0.3">
      <c r="G377" s="82">
        <f t="shared" ca="1" si="32"/>
        <v>1</v>
      </c>
      <c r="J377" s="46"/>
      <c r="K377" s="46"/>
      <c r="L377" s="46"/>
      <c r="N377" s="142"/>
      <c r="O377" s="143"/>
      <c r="P377" s="5">
        <f>ROW()</f>
        <v>377</v>
      </c>
      <c r="Q377" s="6"/>
      <c r="R377" s="6" t="s">
        <v>179</v>
      </c>
      <c r="S377" s="6"/>
      <c r="T377" s="36" t="str">
        <f>LOWER(R377)</f>
        <v>scott adams</v>
      </c>
      <c r="U377" s="6"/>
      <c r="V377" s="6"/>
      <c r="W377" s="6"/>
      <c r="X377" s="6"/>
      <c r="Y377" s="6"/>
    </row>
    <row r="378" spans="1:25" ht="15" x14ac:dyDescent="0.3">
      <c r="G378" s="82">
        <f t="shared" ca="1" si="32"/>
        <v>1</v>
      </c>
      <c r="J378" s="46"/>
      <c r="K378" s="46"/>
      <c r="L378" s="46"/>
      <c r="N378" s="142"/>
      <c r="O378" s="143"/>
      <c r="P378" s="5">
        <f>ROW()</f>
        <v>378</v>
      </c>
      <c r="Q378" s="6"/>
      <c r="R378" s="6" t="s">
        <v>176</v>
      </c>
      <c r="S378" s="6"/>
      <c r="T378" s="6" t="s">
        <v>178</v>
      </c>
      <c r="U378" s="6"/>
      <c r="V378" s="6"/>
      <c r="W378" s="6"/>
      <c r="X378" s="6"/>
      <c r="Y378" s="6"/>
    </row>
    <row r="379" spans="1:25" ht="15" x14ac:dyDescent="0.3">
      <c r="G379" s="82">
        <f t="shared" ca="1" si="32"/>
        <v>1</v>
      </c>
      <c r="J379" s="46"/>
      <c r="K379" s="46"/>
      <c r="L379" s="46"/>
      <c r="N379" s="142"/>
      <c r="O379" s="143"/>
      <c r="P379" s="5">
        <f>ROW()</f>
        <v>379</v>
      </c>
      <c r="Q379" s="6"/>
      <c r="R379" s="6"/>
      <c r="S379" s="6"/>
      <c r="T379" s="6"/>
      <c r="U379" s="6"/>
      <c r="V379" s="6"/>
      <c r="W379" s="6"/>
      <c r="X379" s="6"/>
      <c r="Y379" s="6"/>
    </row>
    <row r="380" spans="1:25" ht="15" x14ac:dyDescent="0.3">
      <c r="G380" s="82">
        <f t="shared" ca="1" si="32"/>
        <v>1</v>
      </c>
      <c r="J380" s="46"/>
      <c r="K380" s="46"/>
      <c r="L380" s="46"/>
      <c r="N380" s="142"/>
      <c r="O380" s="143"/>
      <c r="P380" s="5">
        <f>ROW()</f>
        <v>380</v>
      </c>
      <c r="Q380" s="6"/>
      <c r="R380" s="6"/>
      <c r="S380" s="6"/>
      <c r="T380" s="6"/>
      <c r="U380" s="6"/>
      <c r="V380" s="6"/>
      <c r="W380" s="6"/>
      <c r="X380" s="6"/>
      <c r="Y380" s="6"/>
    </row>
    <row r="381" spans="1:25" ht="15" x14ac:dyDescent="0.3">
      <c r="G381" s="82">
        <f t="shared" ca="1" si="32"/>
        <v>1</v>
      </c>
      <c r="J381" s="46"/>
      <c r="K381" s="46"/>
      <c r="L381" s="46"/>
      <c r="N381" s="142"/>
      <c r="O381" s="143"/>
      <c r="P381" s="5">
        <f>ROW()</f>
        <v>381</v>
      </c>
      <c r="Q381" s="6"/>
      <c r="R381" s="6"/>
      <c r="S381" s="6"/>
      <c r="T381" s="6"/>
      <c r="U381" s="6"/>
      <c r="V381" s="6"/>
      <c r="W381" s="6"/>
      <c r="X381" s="6"/>
      <c r="Y381" s="6"/>
    </row>
    <row r="382" spans="1:25" ht="15" x14ac:dyDescent="0.3">
      <c r="G382" s="82">
        <f t="shared" ca="1" si="32"/>
        <v>1</v>
      </c>
      <c r="J382" s="46"/>
      <c r="K382" s="46"/>
      <c r="L382" s="46"/>
      <c r="N382" s="142"/>
      <c r="O382" s="143"/>
      <c r="P382" s="5">
        <f>ROW()</f>
        <v>382</v>
      </c>
      <c r="Q382" s="6"/>
      <c r="R382" s="6"/>
      <c r="S382" s="6"/>
      <c r="T382" s="6"/>
      <c r="U382" s="6"/>
      <c r="V382" s="6"/>
      <c r="W382" s="6"/>
      <c r="X382" s="6"/>
      <c r="Y382" s="6"/>
    </row>
    <row r="383" spans="1:25" ht="15" x14ac:dyDescent="0.3">
      <c r="G383" s="82">
        <f t="shared" ca="1" si="32"/>
        <v>1</v>
      </c>
      <c r="J383" s="46"/>
      <c r="K383" s="46"/>
      <c r="L383" s="46"/>
      <c r="N383" s="144"/>
      <c r="O383" s="145"/>
      <c r="P383" s="5">
        <f>ROW()</f>
        <v>383</v>
      </c>
      <c r="Q383" s="6"/>
      <c r="R383" s="6"/>
      <c r="S383" s="6"/>
      <c r="T383" s="6"/>
      <c r="U383" s="6"/>
      <c r="V383" s="6"/>
      <c r="W383" s="6"/>
      <c r="X383" s="6"/>
      <c r="Y383" s="6"/>
    </row>
    <row r="384" spans="1:25" x14ac:dyDescent="0.25">
      <c r="G384" s="82">
        <f t="shared" ca="1" si="32"/>
        <v>1</v>
      </c>
      <c r="J384" s="46"/>
      <c r="K384" s="46"/>
      <c r="L384" s="46"/>
    </row>
    <row r="385" spans="1:25" x14ac:dyDescent="0.25">
      <c r="G385" s="83">
        <f ca="1">$E$370</f>
        <v>1</v>
      </c>
      <c r="J385" s="46"/>
      <c r="K385" s="46"/>
      <c r="L385" s="46"/>
    </row>
    <row r="386" spans="1:25" x14ac:dyDescent="0.25">
      <c r="G386" s="83">
        <f t="shared" ref="G386:G389" ca="1" si="34">$E$370</f>
        <v>1</v>
      </c>
      <c r="J386" s="46"/>
      <c r="K386" s="46"/>
      <c r="L386" s="46"/>
    </row>
    <row r="387" spans="1:25" x14ac:dyDescent="0.25">
      <c r="G387" s="83">
        <f t="shared" ca="1" si="34"/>
        <v>1</v>
      </c>
      <c r="J387" s="46"/>
      <c r="K387" s="46"/>
      <c r="L387" s="46"/>
    </row>
    <row r="388" spans="1:25" x14ac:dyDescent="0.25">
      <c r="A388" s="9" t="s">
        <v>17</v>
      </c>
      <c r="B388" s="10" t="s">
        <v>18</v>
      </c>
      <c r="C388" s="28" t="s">
        <v>23</v>
      </c>
      <c r="D388" s="56"/>
      <c r="E388" s="56"/>
      <c r="F388" s="56"/>
      <c r="G388" s="83">
        <f t="shared" ca="1" si="34"/>
        <v>1</v>
      </c>
      <c r="J388" s="46"/>
      <c r="K388" s="46"/>
      <c r="L388" s="46"/>
    </row>
    <row r="389" spans="1:25" x14ac:dyDescent="0.25">
      <c r="A389" s="11" t="str">
        <f>PROPER(R396)</f>
        <v>Scott Adams</v>
      </c>
      <c r="B389" s="12" t="str">
        <f ca="1">C389</f>
        <v>scott adams</v>
      </c>
      <c r="C389" s="12" t="str">
        <f ca="1">IF(P390="","",IF(P390="SCOTT ADAMS","",IF(P390="=SCOTT ADAMS","",IF(Ques12=Answer12,Answer12,""))))</f>
        <v>scott adams</v>
      </c>
      <c r="D389" s="13">
        <f ca="1">IF(A389=B389,1,0)</f>
        <v>1</v>
      </c>
      <c r="E389" s="14">
        <f ca="1">IF(E370=0,0,D389)</f>
        <v>1</v>
      </c>
      <c r="F389" s="15" t="s">
        <v>132</v>
      </c>
      <c r="G389" s="83">
        <f t="shared" ca="1" si="34"/>
        <v>1</v>
      </c>
      <c r="J389" s="46"/>
      <c r="K389" s="46"/>
      <c r="L389" s="46"/>
    </row>
    <row r="390" spans="1:25" x14ac:dyDescent="0.25">
      <c r="A390" s="7"/>
      <c r="B390" s="56"/>
      <c r="C390" s="56"/>
      <c r="D390" s="56"/>
      <c r="E390" s="56"/>
      <c r="F390" s="56"/>
      <c r="G390" s="30">
        <f ca="1">IF(OR(Ques13="",$E$370=0),0,1)</f>
        <v>1</v>
      </c>
      <c r="J390" s="46"/>
      <c r="K390" s="46"/>
      <c r="L390" s="46"/>
      <c r="N390" s="130" t="str">
        <f ca="1">IF(Score13=0,"Incorrect:","Correct Answer:")</f>
        <v>Correct Answer:</v>
      </c>
      <c r="O390" s="131"/>
      <c r="P390" s="134" t="str">
        <f ca="1">IF(ISERROR(IF(Ques13="","",_xlfn.FORMULATEXT(Ques13))),"",IF(Ques13="","",_xlfn.FORMULATEXT(Ques13)))</f>
        <v>=PROPER(R396)</v>
      </c>
      <c r="Q390" s="135"/>
      <c r="R390" s="135"/>
      <c r="S390" s="135"/>
      <c r="T390" s="135"/>
      <c r="U390" s="135"/>
      <c r="V390" s="135"/>
      <c r="W390" s="135"/>
      <c r="X390" s="135"/>
      <c r="Y390" s="136"/>
    </row>
    <row r="391" spans="1:25" x14ac:dyDescent="0.25">
      <c r="A391" s="7"/>
      <c r="B391" s="56"/>
      <c r="C391" s="56"/>
      <c r="D391" s="56"/>
      <c r="E391" s="56"/>
      <c r="F391" s="56"/>
      <c r="G391" s="30">
        <f ca="1">IF(OR(Ques13="",$E$370=0),0,1)</f>
        <v>1</v>
      </c>
      <c r="J391" s="46"/>
      <c r="K391" s="46"/>
      <c r="L391" s="46"/>
      <c r="N391" s="132"/>
      <c r="O391" s="133"/>
      <c r="P391" s="137"/>
      <c r="Q391" s="138"/>
      <c r="R391" s="138"/>
      <c r="S391" s="138"/>
      <c r="T391" s="138"/>
      <c r="U391" s="138"/>
      <c r="V391" s="138"/>
      <c r="W391" s="138"/>
      <c r="X391" s="138"/>
      <c r="Y391" s="139"/>
    </row>
    <row r="392" spans="1:25" ht="15" x14ac:dyDescent="0.3">
      <c r="G392" s="83">
        <f t="shared" ref="G392:G402" ca="1" si="35">$E$370</f>
        <v>1</v>
      </c>
      <c r="J392" s="46"/>
      <c r="K392" s="46"/>
      <c r="L392" s="46"/>
      <c r="N392" s="140" t="s">
        <v>25</v>
      </c>
      <c r="O392" s="141"/>
      <c r="P392" s="4"/>
      <c r="Q392" s="5" t="str">
        <f>SUBSTITUTE(ADDRESS(1,COLUMN(),4),"1","")</f>
        <v>Q</v>
      </c>
      <c r="R392" s="5" t="str">
        <f t="shared" ref="R392:Y392" si="36">SUBSTITUTE(ADDRESS(1,COLUMN(),4),"1","")</f>
        <v>R</v>
      </c>
      <c r="S392" s="5" t="str">
        <f t="shared" si="36"/>
        <v>S</v>
      </c>
      <c r="T392" s="5" t="str">
        <f t="shared" si="36"/>
        <v>T</v>
      </c>
      <c r="U392" s="5" t="str">
        <f t="shared" si="36"/>
        <v>U</v>
      </c>
      <c r="V392" s="5" t="str">
        <f t="shared" si="36"/>
        <v>V</v>
      </c>
      <c r="W392" s="5" t="str">
        <f t="shared" si="36"/>
        <v>W</v>
      </c>
      <c r="X392" s="5" t="str">
        <f t="shared" si="36"/>
        <v>X</v>
      </c>
      <c r="Y392" s="5" t="str">
        <f t="shared" si="36"/>
        <v>Y</v>
      </c>
    </row>
    <row r="393" spans="1:25" ht="15" x14ac:dyDescent="0.3">
      <c r="G393" s="83">
        <f t="shared" ca="1" si="35"/>
        <v>1</v>
      </c>
      <c r="J393" s="46"/>
      <c r="K393" s="46"/>
      <c r="L393" s="46"/>
      <c r="N393" s="142"/>
      <c r="O393" s="143"/>
      <c r="P393" s="5">
        <f>ROW()</f>
        <v>393</v>
      </c>
      <c r="Q393" s="6"/>
      <c r="R393" s="6"/>
      <c r="S393" s="6"/>
      <c r="T393" s="6"/>
      <c r="U393" s="6"/>
      <c r="V393" s="6"/>
      <c r="W393" s="6"/>
      <c r="X393" s="6"/>
      <c r="Y393" s="6"/>
    </row>
    <row r="394" spans="1:25" ht="15" x14ac:dyDescent="0.3">
      <c r="G394" s="83">
        <f t="shared" ca="1" si="35"/>
        <v>1</v>
      </c>
      <c r="J394" s="46"/>
      <c r="K394" s="46"/>
      <c r="L394" s="46"/>
      <c r="N394" s="142"/>
      <c r="O394" s="143"/>
      <c r="P394" s="5">
        <f>ROW()</f>
        <v>394</v>
      </c>
      <c r="Q394" s="6"/>
      <c r="R394" s="50" t="s">
        <v>170</v>
      </c>
      <c r="S394" s="6"/>
      <c r="T394" s="50" t="s">
        <v>175</v>
      </c>
      <c r="U394" s="6"/>
      <c r="V394" s="6"/>
      <c r="W394" s="6"/>
      <c r="X394" s="6"/>
      <c r="Y394" s="6"/>
    </row>
    <row r="395" spans="1:25" ht="15" x14ac:dyDescent="0.3">
      <c r="G395" s="83">
        <f t="shared" ca="1" si="35"/>
        <v>1</v>
      </c>
      <c r="J395" s="46"/>
      <c r="K395" s="46"/>
      <c r="L395" s="46"/>
      <c r="N395" s="142"/>
      <c r="O395" s="143"/>
      <c r="P395" s="5">
        <f>ROW()</f>
        <v>395</v>
      </c>
      <c r="Q395" s="6"/>
      <c r="R395" s="6" t="s">
        <v>171</v>
      </c>
      <c r="S395" s="6"/>
      <c r="T395" s="6" t="s">
        <v>177</v>
      </c>
      <c r="U395" s="6"/>
      <c r="V395" s="6"/>
      <c r="W395" s="6"/>
      <c r="X395" s="6"/>
      <c r="Y395" s="6"/>
    </row>
    <row r="396" spans="1:25" ht="15" x14ac:dyDescent="0.3">
      <c r="G396" s="83">
        <f t="shared" ca="1" si="35"/>
        <v>1</v>
      </c>
      <c r="J396" s="46"/>
      <c r="K396" s="46"/>
      <c r="L396" s="46"/>
      <c r="N396" s="142"/>
      <c r="O396" s="143"/>
      <c r="P396" s="5">
        <f>ROW()</f>
        <v>396</v>
      </c>
      <c r="Q396" s="6"/>
      <c r="R396" s="6" t="s">
        <v>179</v>
      </c>
      <c r="S396" s="6"/>
      <c r="T396" s="36" t="str">
        <f>PROPER(R396)</f>
        <v>Scott Adams</v>
      </c>
      <c r="U396" s="6"/>
      <c r="V396" s="6"/>
      <c r="W396" s="6"/>
      <c r="X396" s="6"/>
      <c r="Y396" s="6"/>
    </row>
    <row r="397" spans="1:25" ht="15" x14ac:dyDescent="0.3">
      <c r="G397" s="83">
        <f t="shared" ca="1" si="35"/>
        <v>1</v>
      </c>
      <c r="J397" s="46"/>
      <c r="K397" s="46"/>
      <c r="L397" s="46"/>
      <c r="N397" s="142"/>
      <c r="O397" s="143"/>
      <c r="P397" s="5">
        <f>ROW()</f>
        <v>397</v>
      </c>
      <c r="Q397" s="6"/>
      <c r="R397" s="6" t="s">
        <v>176</v>
      </c>
      <c r="S397" s="6"/>
      <c r="T397" s="6" t="s">
        <v>178</v>
      </c>
      <c r="U397" s="6"/>
      <c r="V397" s="6"/>
      <c r="W397" s="6"/>
      <c r="X397" s="6"/>
      <c r="Y397" s="6"/>
    </row>
    <row r="398" spans="1:25" ht="15" x14ac:dyDescent="0.3">
      <c r="G398" s="83">
        <f t="shared" ca="1" si="35"/>
        <v>1</v>
      </c>
      <c r="J398" s="46"/>
      <c r="K398" s="46"/>
      <c r="L398" s="46"/>
      <c r="N398" s="142"/>
      <c r="O398" s="143"/>
      <c r="P398" s="5">
        <f>ROW()</f>
        <v>398</v>
      </c>
      <c r="Q398" s="6"/>
      <c r="R398" s="6"/>
      <c r="S398" s="6"/>
      <c r="T398" s="6"/>
      <c r="U398" s="6"/>
      <c r="V398" s="6"/>
      <c r="W398" s="6"/>
      <c r="X398" s="6"/>
      <c r="Y398" s="6"/>
    </row>
    <row r="399" spans="1:25" ht="15" x14ac:dyDescent="0.3">
      <c r="G399" s="83">
        <f t="shared" ca="1" si="35"/>
        <v>1</v>
      </c>
      <c r="J399" s="46"/>
      <c r="K399" s="46"/>
      <c r="L399" s="46"/>
      <c r="N399" s="142"/>
      <c r="O399" s="143"/>
      <c r="P399" s="5">
        <f>ROW()</f>
        <v>399</v>
      </c>
      <c r="Q399" s="6"/>
      <c r="R399" s="6"/>
      <c r="S399" s="6"/>
      <c r="T399" s="6"/>
      <c r="U399" s="6"/>
      <c r="V399" s="6"/>
      <c r="W399" s="6"/>
      <c r="X399" s="6"/>
      <c r="Y399" s="6"/>
    </row>
    <row r="400" spans="1:25" ht="15" x14ac:dyDescent="0.3">
      <c r="G400" s="83">
        <f t="shared" ca="1" si="35"/>
        <v>1</v>
      </c>
      <c r="J400" s="46"/>
      <c r="K400" s="46"/>
      <c r="L400" s="46"/>
      <c r="N400" s="142"/>
      <c r="O400" s="143"/>
      <c r="P400" s="5">
        <f>ROW()</f>
        <v>400</v>
      </c>
      <c r="Q400" s="6"/>
      <c r="R400" s="6"/>
      <c r="S400" s="6"/>
      <c r="T400" s="6"/>
      <c r="U400" s="6"/>
      <c r="V400" s="6"/>
      <c r="W400" s="6"/>
      <c r="X400" s="6"/>
      <c r="Y400" s="6"/>
    </row>
    <row r="401" spans="7:25" ht="15" x14ac:dyDescent="0.3">
      <c r="G401" s="83">
        <f t="shared" ca="1" si="35"/>
        <v>1</v>
      </c>
      <c r="J401" s="46"/>
      <c r="K401" s="46"/>
      <c r="L401" s="46"/>
      <c r="N401" s="142"/>
      <c r="O401" s="143"/>
      <c r="P401" s="5">
        <f>ROW()</f>
        <v>401</v>
      </c>
      <c r="Q401" s="6"/>
      <c r="R401" s="6"/>
      <c r="S401" s="6"/>
      <c r="T401" s="6"/>
      <c r="U401" s="6"/>
      <c r="V401" s="6"/>
      <c r="W401" s="6"/>
      <c r="X401" s="6"/>
      <c r="Y401" s="6"/>
    </row>
    <row r="402" spans="7:25" ht="15" x14ac:dyDescent="0.3">
      <c r="G402" s="83">
        <f t="shared" ca="1" si="35"/>
        <v>1</v>
      </c>
      <c r="J402" s="46"/>
      <c r="K402" s="46"/>
      <c r="L402" s="46"/>
      <c r="N402" s="144"/>
      <c r="O402" s="145"/>
      <c r="P402" s="5">
        <f>ROW()</f>
        <v>402</v>
      </c>
      <c r="Q402" s="6"/>
      <c r="R402" s="6"/>
      <c r="S402" s="6"/>
      <c r="T402" s="6"/>
      <c r="U402" s="6"/>
      <c r="V402" s="6"/>
      <c r="W402" s="6"/>
      <c r="X402" s="6"/>
      <c r="Y402" s="6"/>
    </row>
    <row r="403" spans="7:25" x14ac:dyDescent="0.25">
      <c r="G403" s="82">
        <f ca="1">$E$389</f>
        <v>1</v>
      </c>
      <c r="J403" s="46"/>
      <c r="K403" s="46"/>
      <c r="L403" s="46"/>
    </row>
    <row r="404" spans="7:25" x14ac:dyDescent="0.25"/>
    <row r="405" spans="7:25" x14ac:dyDescent="0.25"/>
    <row r="406" spans="7:25" x14ac:dyDescent="0.25"/>
    <row r="407" spans="7:25" x14ac:dyDescent="0.25"/>
    <row r="408" spans="7:25" x14ac:dyDescent="0.25"/>
    <row r="409" spans="7:25" x14ac:dyDescent="0.25"/>
    <row r="410" spans="7:25" x14ac:dyDescent="0.25"/>
    <row r="411" spans="7:25" x14ac:dyDescent="0.25"/>
    <row r="412" spans="7:25" x14ac:dyDescent="0.25"/>
    <row r="413" spans="7:25" x14ac:dyDescent="0.25"/>
    <row r="414" spans="7:25" x14ac:dyDescent="0.25"/>
    <row r="415" spans="7:25" x14ac:dyDescent="0.25"/>
  </sheetData>
  <sheetProtection algorithmName="SHA-512" hashValue="3SvRwdSnuTBUD68QDSEJYOmfMoc/JhvmRaa3xouOKC4uy3JVg+qJNPPp2u5HByxNoZSeRxpfDtbPALA7fuxM+A==" saltValue="FbfcUYWw9Iai8ce6oFeEbQ==" spinCount="100000" sheet="1" objects="1" scenarios="1"/>
  <autoFilter ref="G21:G403" xr:uid="{02674BE7-D678-4479-9966-F013E2BAA41B}">
    <filterColumn colId="0">
      <filters>
        <filter val="1"/>
      </filters>
    </filterColumn>
  </autoFilter>
  <mergeCells count="49">
    <mergeCell ref="J6:L7"/>
    <mergeCell ref="J18:L19"/>
    <mergeCell ref="J20:L21"/>
    <mergeCell ref="J22:L23"/>
    <mergeCell ref="J8:L9"/>
    <mergeCell ref="J10:L11"/>
    <mergeCell ref="J12:L13"/>
    <mergeCell ref="J14:L15"/>
    <mergeCell ref="J16:L17"/>
    <mergeCell ref="N3:Z5"/>
    <mergeCell ref="N22:O23"/>
    <mergeCell ref="P22:Y23"/>
    <mergeCell ref="N24:O34"/>
    <mergeCell ref="N41:O42"/>
    <mergeCell ref="P41:Y42"/>
    <mergeCell ref="N112:O122"/>
    <mergeCell ref="N154:O155"/>
    <mergeCell ref="P154:Y155"/>
    <mergeCell ref="N156:O166"/>
    <mergeCell ref="N43:O53"/>
    <mergeCell ref="N59:O60"/>
    <mergeCell ref="P59:Y60"/>
    <mergeCell ref="N61:O71"/>
    <mergeCell ref="N110:O111"/>
    <mergeCell ref="P110:Y111"/>
    <mergeCell ref="N197:O198"/>
    <mergeCell ref="P197:Y198"/>
    <mergeCell ref="N199:O209"/>
    <mergeCell ref="N217:O218"/>
    <mergeCell ref="P217:Y218"/>
    <mergeCell ref="N219:O229"/>
    <mergeCell ref="N237:O238"/>
    <mergeCell ref="P237:Y238"/>
    <mergeCell ref="N239:O249"/>
    <mergeCell ref="N270:O271"/>
    <mergeCell ref="P270:Y271"/>
    <mergeCell ref="N272:O282"/>
    <mergeCell ref="N306:O307"/>
    <mergeCell ref="P306:Y307"/>
    <mergeCell ref="N308:O318"/>
    <mergeCell ref="N333:O334"/>
    <mergeCell ref="P333:Y334"/>
    <mergeCell ref="N392:O402"/>
    <mergeCell ref="N335:O345"/>
    <mergeCell ref="N371:O372"/>
    <mergeCell ref="P371:Y372"/>
    <mergeCell ref="N373:O383"/>
    <mergeCell ref="N390:O391"/>
    <mergeCell ref="P390:Y391"/>
  </mergeCells>
  <conditionalFormatting sqref="N22:O23">
    <cfRule type="cellIs" dxfId="56" priority="41" operator="equal">
      <formula>"Incorrect:"</formula>
    </cfRule>
    <cfRule type="cellIs" dxfId="55" priority="42" operator="equal">
      <formula>"Correct Answer:"</formula>
    </cfRule>
  </conditionalFormatting>
  <conditionalFormatting sqref="P22:Y23">
    <cfRule type="expression" dxfId="54" priority="40">
      <formula>N22="Correct Answer:"</formula>
    </cfRule>
  </conditionalFormatting>
  <conditionalFormatting sqref="N41:O42">
    <cfRule type="cellIs" dxfId="53" priority="38" operator="equal">
      <formula>"Incorrect:"</formula>
    </cfRule>
    <cfRule type="cellIs" dxfId="52" priority="39" operator="equal">
      <formula>"Correct Answer:"</formula>
    </cfRule>
  </conditionalFormatting>
  <conditionalFormatting sqref="P41:Y42">
    <cfRule type="expression" dxfId="51" priority="37">
      <formula>N41="Correct Answer:"</formula>
    </cfRule>
  </conditionalFormatting>
  <conditionalFormatting sqref="N59:O60">
    <cfRule type="cellIs" dxfId="50" priority="35" operator="equal">
      <formula>"Incorrect:"</formula>
    </cfRule>
    <cfRule type="cellIs" dxfId="49" priority="36" operator="equal">
      <formula>"Correct Answer:"</formula>
    </cfRule>
  </conditionalFormatting>
  <conditionalFormatting sqref="P59:Y60">
    <cfRule type="expression" dxfId="48" priority="34">
      <formula>N59="Correct Answer:"</formula>
    </cfRule>
  </conditionalFormatting>
  <conditionalFormatting sqref="N110:O111">
    <cfRule type="cellIs" dxfId="47" priority="32" operator="equal">
      <formula>"Incorrect:"</formula>
    </cfRule>
    <cfRule type="cellIs" dxfId="46" priority="33" operator="equal">
      <formula>"Correct Answer:"</formula>
    </cfRule>
  </conditionalFormatting>
  <conditionalFormatting sqref="P110:Y111">
    <cfRule type="expression" dxfId="45" priority="31">
      <formula>N110="Correct Answer:"</formula>
    </cfRule>
  </conditionalFormatting>
  <conditionalFormatting sqref="N154:O155">
    <cfRule type="cellIs" dxfId="44" priority="29" operator="equal">
      <formula>"Incorrect:"</formula>
    </cfRule>
    <cfRule type="cellIs" dxfId="43" priority="30" operator="equal">
      <formula>"Correct Answer:"</formula>
    </cfRule>
  </conditionalFormatting>
  <conditionalFormatting sqref="P154:Y155">
    <cfRule type="expression" dxfId="42" priority="28">
      <formula>N154="Correct Answer:"</formula>
    </cfRule>
  </conditionalFormatting>
  <conditionalFormatting sqref="N197:O198">
    <cfRule type="cellIs" dxfId="41" priority="23" operator="equal">
      <formula>"Incorrect:"</formula>
    </cfRule>
    <cfRule type="cellIs" dxfId="40" priority="24" operator="equal">
      <formula>"Correct Answer:"</formula>
    </cfRule>
  </conditionalFormatting>
  <conditionalFormatting sqref="P197:Y198">
    <cfRule type="expression" dxfId="39" priority="22">
      <formula>N197="Correct Answer:"</formula>
    </cfRule>
  </conditionalFormatting>
  <conditionalFormatting sqref="N217:O218">
    <cfRule type="cellIs" dxfId="38" priority="20" operator="equal">
      <formula>"Incorrect:"</formula>
    </cfRule>
    <cfRule type="cellIs" dxfId="37" priority="21" operator="equal">
      <formula>"Correct Answer:"</formula>
    </cfRule>
  </conditionalFormatting>
  <conditionalFormatting sqref="P217:Y218">
    <cfRule type="expression" dxfId="36" priority="19">
      <formula>N217="Correct Answer:"</formula>
    </cfRule>
  </conditionalFormatting>
  <conditionalFormatting sqref="N237:O238">
    <cfRule type="cellIs" dxfId="35" priority="17" operator="equal">
      <formula>"Incorrect:"</formula>
    </cfRule>
    <cfRule type="cellIs" dxfId="34" priority="18" operator="equal">
      <formula>"Correct Answer:"</formula>
    </cfRule>
  </conditionalFormatting>
  <conditionalFormatting sqref="P237:Y238">
    <cfRule type="expression" dxfId="33" priority="16">
      <formula>N237="Correct Answer:"</formula>
    </cfRule>
  </conditionalFormatting>
  <conditionalFormatting sqref="N270:O271">
    <cfRule type="cellIs" dxfId="32" priority="14" operator="equal">
      <formula>"Incorrect:"</formula>
    </cfRule>
    <cfRule type="cellIs" dxfId="31" priority="15" operator="equal">
      <formula>"Correct Answer:"</formula>
    </cfRule>
  </conditionalFormatting>
  <conditionalFormatting sqref="P270:Y271">
    <cfRule type="expression" dxfId="30" priority="13">
      <formula>N270="Correct Answer:"</formula>
    </cfRule>
  </conditionalFormatting>
  <conditionalFormatting sqref="N306:O307">
    <cfRule type="cellIs" dxfId="29" priority="11" operator="equal">
      <formula>"Incorrect:"</formula>
    </cfRule>
    <cfRule type="cellIs" dxfId="28" priority="12" operator="equal">
      <formula>"Correct Answer:"</formula>
    </cfRule>
  </conditionalFormatting>
  <conditionalFormatting sqref="P306:Y307">
    <cfRule type="expression" dxfId="27" priority="10">
      <formula>N306="Correct Answer:"</formula>
    </cfRule>
  </conditionalFormatting>
  <conditionalFormatting sqref="N333:O334">
    <cfRule type="cellIs" dxfId="26" priority="8" operator="equal">
      <formula>"Incorrect:"</formula>
    </cfRule>
    <cfRule type="cellIs" dxfId="25" priority="9" operator="equal">
      <formula>"Correct Answer:"</formula>
    </cfRule>
  </conditionalFormatting>
  <conditionalFormatting sqref="P333:Y334">
    <cfRule type="expression" dxfId="24" priority="7">
      <formula>N333="Correct Answer:"</formula>
    </cfRule>
  </conditionalFormatting>
  <conditionalFormatting sqref="N371:O372">
    <cfRule type="cellIs" dxfId="23" priority="5" operator="equal">
      <formula>"Incorrect:"</formula>
    </cfRule>
    <cfRule type="cellIs" dxfId="22" priority="6" operator="equal">
      <formula>"Correct Answer:"</formula>
    </cfRule>
  </conditionalFormatting>
  <conditionalFormatting sqref="P371:Y372">
    <cfRule type="expression" dxfId="21" priority="4">
      <formula>N371="Correct Answer:"</formula>
    </cfRule>
  </conditionalFormatting>
  <conditionalFormatting sqref="N390:O391">
    <cfRule type="cellIs" dxfId="20" priority="2" operator="equal">
      <formula>"Incorrect:"</formula>
    </cfRule>
    <cfRule type="cellIs" dxfId="19" priority="3" operator="equal">
      <formula>"Correct Answer:"</formula>
    </cfRule>
  </conditionalFormatting>
  <conditionalFormatting sqref="P390:Y391">
    <cfRule type="expression" dxfId="18" priority="1">
      <formula>N390="Correct Answer:"</formula>
    </cfRule>
  </conditionalFormatting>
  <pageMargins left="0.7" right="0.7" top="0.75" bottom="0.75" header="0.3" footer="0.3"/>
  <pageSetup paperSize="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8" r:id="rId4" name="Button 10">
              <controlPr defaultSize="0" print="0" autoFill="0" autoPict="0" macro="[0]!RESET">
                <anchor moveWithCells="1">
                  <from>
                    <xdr:col>9</xdr:col>
                    <xdr:colOff>152400</xdr:colOff>
                    <xdr:row>26</xdr:row>
                    <xdr:rowOff>114300</xdr:rowOff>
                  </from>
                  <to>
                    <xdr:col>11</xdr:col>
                    <xdr:colOff>781050</xdr:colOff>
                    <xdr:row>28</xdr:row>
                    <xdr:rowOff>101600</xdr:rowOff>
                  </to>
                </anchor>
              </controlPr>
            </control>
          </mc:Choice>
        </mc:AlternateContent>
        <mc:AlternateContent xmlns:mc="http://schemas.openxmlformats.org/markup-compatibility/2006">
          <mc:Choice Requires="x14">
            <control shapeId="22539" r:id="rId5" name="Button 11">
              <controlPr defaultSize="0" print="0" autoFill="0" autoPict="0" macro="[0]!Sheet6.SHOWALLCHAPTER05">
                <anchor moveWithCells="1">
                  <from>
                    <xdr:col>9</xdr:col>
                    <xdr:colOff>152400</xdr:colOff>
                    <xdr:row>29</xdr:row>
                    <xdr:rowOff>107950</xdr:rowOff>
                  </from>
                  <to>
                    <xdr:col>11</xdr:col>
                    <xdr:colOff>774700</xdr:colOff>
                    <xdr:row>31</xdr:row>
                    <xdr:rowOff>88900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3C033-0E10-44DD-85FF-E2F0FF05FA5D}">
  <sheetPr codeName="Sheet7" filterMode="1">
    <tabColor rgb="FF00B050"/>
  </sheetPr>
  <dimension ref="A1:AA210"/>
  <sheetViews>
    <sheetView showGridLines="0" tabSelected="1" topLeftCell="J1" zoomScale="91" zoomScaleNormal="91" workbookViewId="0">
      <pane xSplit="3" ySplit="5" topLeftCell="M1048576" activePane="bottomRight" state="frozen"/>
      <selection activeCell="D6" sqref="D6"/>
      <selection pane="topRight" activeCell="D6" sqref="D6"/>
      <selection pane="bottomLeft" activeCell="D6" sqref="D6"/>
      <selection pane="bottomRight" activeCell="T192" sqref="T192"/>
    </sheetView>
  </sheetViews>
  <sheetFormatPr defaultColWidth="0" defaultRowHeight="13.5" zeroHeight="1" x14ac:dyDescent="0.25"/>
  <cols>
    <col min="1" max="1" width="10.28515625" hidden="1" customWidth="1"/>
    <col min="2" max="3" width="9.28515625" hidden="1" customWidth="1"/>
    <col min="4" max="9" width="8.78515625" hidden="1" customWidth="1"/>
    <col min="10" max="12" width="9.7109375" customWidth="1"/>
    <col min="13" max="13" width="1" customWidth="1"/>
    <col min="14" max="15" width="8.78515625" customWidth="1"/>
    <col min="16" max="16" width="4.5703125" bestFit="1" customWidth="1"/>
    <col min="17" max="17" width="8.78515625" customWidth="1"/>
    <col min="18" max="18" width="10.2109375" bestFit="1" customWidth="1"/>
    <col min="19" max="20" width="11.28515625" bestFit="1" customWidth="1"/>
    <col min="21" max="21" width="10.2109375" bestFit="1" customWidth="1"/>
    <col min="22" max="22" width="11.28515625" bestFit="1" customWidth="1"/>
    <col min="23" max="23" width="6" customWidth="1"/>
    <col min="24" max="24" width="6.42578125" customWidth="1"/>
    <col min="25" max="25" width="6.2109375" customWidth="1"/>
    <col min="26" max="26" width="8.78515625" customWidth="1"/>
    <col min="27" max="27" width="0.92578125" customWidth="1"/>
    <col min="28" max="16384" width="8.78515625" hidden="1"/>
  </cols>
  <sheetData>
    <row r="1" spans="1:26" x14ac:dyDescent="0.25">
      <c r="A1" s="7"/>
      <c r="B1" s="7"/>
      <c r="C1" s="7"/>
      <c r="D1" s="7"/>
      <c r="E1" s="7"/>
      <c r="F1" s="7"/>
      <c r="G1" s="7"/>
      <c r="H1" s="7"/>
      <c r="I1" s="1"/>
    </row>
    <row r="2" spans="1:26" x14ac:dyDescent="0.25">
      <c r="A2" s="7"/>
      <c r="B2" s="7"/>
      <c r="C2" s="7"/>
      <c r="D2" s="7"/>
      <c r="E2" s="7"/>
      <c r="F2" s="7"/>
      <c r="G2" s="7"/>
      <c r="H2" s="7"/>
      <c r="I2" s="1"/>
    </row>
    <row r="3" spans="1:26" ht="14.25" customHeight="1" x14ac:dyDescent="0.25">
      <c r="A3" s="7"/>
      <c r="B3" s="7"/>
      <c r="C3" s="7"/>
      <c r="D3" s="7"/>
      <c r="E3" s="7"/>
      <c r="F3" s="7"/>
      <c r="G3" s="7"/>
      <c r="H3" s="7"/>
      <c r="I3" s="1"/>
      <c r="N3" s="168" t="s">
        <v>6</v>
      </c>
      <c r="O3" s="169"/>
      <c r="P3" s="169"/>
      <c r="Q3" s="169"/>
      <c r="R3" s="169"/>
      <c r="S3" s="169"/>
      <c r="T3" s="169"/>
      <c r="U3" s="169"/>
      <c r="V3" s="169"/>
      <c r="W3" s="169"/>
      <c r="X3" s="169"/>
      <c r="Y3" s="169"/>
      <c r="Z3" s="169"/>
    </row>
    <row r="4" spans="1:26" ht="14.25" customHeight="1" x14ac:dyDescent="0.25">
      <c r="A4" s="7"/>
      <c r="B4" s="7"/>
      <c r="C4" s="7"/>
      <c r="D4" s="7"/>
      <c r="E4" s="7"/>
      <c r="F4" s="7"/>
      <c r="G4" s="7"/>
      <c r="H4" s="7"/>
      <c r="I4" s="1"/>
      <c r="N4" s="168"/>
      <c r="O4" s="169"/>
      <c r="P4" s="169"/>
      <c r="Q4" s="169"/>
      <c r="R4" s="169"/>
      <c r="S4" s="169"/>
      <c r="T4" s="169"/>
      <c r="U4" s="169"/>
      <c r="V4" s="169"/>
      <c r="W4" s="169"/>
      <c r="X4" s="169"/>
      <c r="Y4" s="169"/>
      <c r="Z4" s="169"/>
    </row>
    <row r="5" spans="1:26" ht="14.25" customHeight="1" x14ac:dyDescent="0.25">
      <c r="A5" s="7"/>
      <c r="B5" s="7"/>
      <c r="C5" s="7"/>
      <c r="D5" s="7"/>
      <c r="E5" s="7"/>
      <c r="F5" s="7"/>
      <c r="G5" s="7"/>
      <c r="H5" s="7"/>
      <c r="I5" s="1"/>
      <c r="J5" s="43"/>
      <c r="K5" s="44"/>
      <c r="L5" s="45"/>
      <c r="N5" s="168"/>
      <c r="O5" s="169"/>
      <c r="P5" s="169"/>
      <c r="Q5" s="169"/>
      <c r="R5" s="169"/>
      <c r="S5" s="169"/>
      <c r="T5" s="169"/>
      <c r="U5" s="169"/>
      <c r="V5" s="169"/>
      <c r="W5" s="169"/>
      <c r="X5" s="169"/>
      <c r="Y5" s="169"/>
      <c r="Z5" s="169"/>
    </row>
    <row r="6" spans="1:26" x14ac:dyDescent="0.25">
      <c r="A6" s="7"/>
      <c r="B6" s="7"/>
      <c r="C6" s="7"/>
      <c r="D6" s="7"/>
      <c r="E6" s="7"/>
      <c r="F6" s="7"/>
      <c r="G6" s="7"/>
      <c r="H6" s="7"/>
      <c r="I6" s="1"/>
      <c r="J6" s="170"/>
      <c r="K6" s="170"/>
      <c r="L6" s="171"/>
    </row>
    <row r="7" spans="1:26" x14ac:dyDescent="0.25">
      <c r="A7" s="7"/>
      <c r="B7" s="1"/>
      <c r="C7" s="1"/>
      <c r="D7" s="1"/>
      <c r="E7" s="1"/>
      <c r="F7" s="1"/>
      <c r="G7" s="1"/>
      <c r="H7" s="1"/>
      <c r="I7" s="1"/>
      <c r="J7" s="170"/>
      <c r="K7" s="170"/>
      <c r="L7" s="171"/>
    </row>
    <row r="8" spans="1:26" x14ac:dyDescent="0.25">
      <c r="A8" s="7"/>
      <c r="B8" s="1"/>
      <c r="C8" s="1"/>
      <c r="D8" s="1"/>
      <c r="E8" s="1"/>
      <c r="F8" s="1"/>
      <c r="G8" s="1"/>
      <c r="H8" s="1"/>
      <c r="I8" s="1"/>
      <c r="J8" s="170"/>
      <c r="K8" s="170"/>
      <c r="L8" s="171"/>
    </row>
    <row r="9" spans="1:26" x14ac:dyDescent="0.25">
      <c r="A9" s="7"/>
      <c r="B9" s="1"/>
      <c r="C9" s="1"/>
      <c r="D9" s="1"/>
      <c r="E9" s="1"/>
      <c r="F9" s="1"/>
      <c r="G9" s="1"/>
      <c r="H9" s="1"/>
      <c r="I9" s="1"/>
      <c r="J9" s="170"/>
      <c r="K9" s="170"/>
      <c r="L9" s="171"/>
    </row>
    <row r="10" spans="1:26" x14ac:dyDescent="0.25">
      <c r="A10" s="7"/>
      <c r="B10" s="1"/>
      <c r="C10" s="1"/>
      <c r="D10" s="1"/>
      <c r="E10" s="1"/>
      <c r="F10" s="1"/>
      <c r="G10" s="1"/>
      <c r="H10" s="1"/>
      <c r="I10" s="1"/>
      <c r="J10" s="170"/>
      <c r="K10" s="170"/>
      <c r="L10" s="171"/>
    </row>
    <row r="11" spans="1:26" x14ac:dyDescent="0.25">
      <c r="A11" s="7"/>
      <c r="B11" s="1"/>
      <c r="C11" s="1"/>
      <c r="D11" s="1"/>
      <c r="E11" s="1"/>
      <c r="F11" s="1"/>
      <c r="G11" s="1"/>
      <c r="H11" s="1"/>
      <c r="I11" s="1"/>
      <c r="J11" s="170"/>
      <c r="K11" s="170"/>
      <c r="L11" s="171"/>
    </row>
    <row r="12" spans="1:26" x14ac:dyDescent="0.25">
      <c r="A12" s="7"/>
      <c r="B12" s="1"/>
      <c r="C12" s="1"/>
      <c r="D12" s="1"/>
      <c r="E12" s="1"/>
      <c r="F12" s="1"/>
      <c r="G12" s="1"/>
      <c r="H12" s="1"/>
      <c r="I12" s="1"/>
      <c r="J12" s="170"/>
      <c r="K12" s="170"/>
      <c r="L12" s="171"/>
    </row>
    <row r="13" spans="1:26" x14ac:dyDescent="0.25">
      <c r="A13" s="7"/>
      <c r="B13" s="1"/>
      <c r="C13" s="1"/>
      <c r="D13" s="1"/>
      <c r="E13" s="1"/>
      <c r="F13" s="1"/>
      <c r="G13" s="1"/>
      <c r="H13" s="1"/>
      <c r="I13" s="1"/>
      <c r="J13" s="170"/>
      <c r="K13" s="170"/>
      <c r="L13" s="171"/>
    </row>
    <row r="14" spans="1:26" x14ac:dyDescent="0.25">
      <c r="A14" s="7"/>
      <c r="B14" s="1"/>
      <c r="C14" s="1"/>
      <c r="D14" s="1"/>
      <c r="E14" s="1"/>
      <c r="F14" s="1"/>
      <c r="G14" s="1"/>
      <c r="H14" s="1"/>
      <c r="I14" s="1"/>
      <c r="J14" s="170"/>
      <c r="K14" s="170"/>
      <c r="L14" s="171"/>
    </row>
    <row r="15" spans="1:26" x14ac:dyDescent="0.25">
      <c r="A15" s="7"/>
      <c r="B15" s="1"/>
      <c r="C15" s="1"/>
      <c r="D15" s="1"/>
      <c r="E15" s="1"/>
      <c r="F15" s="1"/>
      <c r="G15" s="1"/>
      <c r="H15" s="1"/>
      <c r="I15" s="1"/>
      <c r="J15" s="170"/>
      <c r="K15" s="170"/>
      <c r="L15" s="171"/>
    </row>
    <row r="16" spans="1:26" x14ac:dyDescent="0.25">
      <c r="A16" s="7"/>
      <c r="B16" s="1"/>
      <c r="C16" s="1"/>
      <c r="D16" s="1"/>
      <c r="E16" s="1"/>
      <c r="F16" s="1"/>
      <c r="G16" s="1"/>
      <c r="H16" s="1"/>
      <c r="I16" s="1"/>
      <c r="J16" s="170"/>
      <c r="K16" s="170"/>
      <c r="L16" s="171"/>
    </row>
    <row r="17" spans="1:12" x14ac:dyDescent="0.25">
      <c r="A17" s="7"/>
      <c r="B17" s="1"/>
      <c r="C17" s="1"/>
      <c r="D17" s="1"/>
      <c r="E17" s="1"/>
      <c r="F17" s="1"/>
      <c r="G17" s="1"/>
      <c r="H17" s="1"/>
      <c r="I17" s="1"/>
      <c r="J17" s="170"/>
      <c r="K17" s="170"/>
      <c r="L17" s="171"/>
    </row>
    <row r="18" spans="1:12" x14ac:dyDescent="0.25">
      <c r="A18" s="7"/>
      <c r="B18" s="1"/>
      <c r="C18" s="1"/>
      <c r="D18" s="1"/>
      <c r="E18" s="14">
        <f ca="1">SUM(E21:E200)</f>
        <v>6</v>
      </c>
      <c r="F18" s="1"/>
      <c r="G18" s="41" t="str">
        <f ca="1">Section6&amp;"/"&amp;"6"</f>
        <v>6/6</v>
      </c>
      <c r="H18" s="40"/>
      <c r="I18" s="1"/>
      <c r="J18" s="172"/>
      <c r="K18" s="172"/>
      <c r="L18" s="172"/>
    </row>
    <row r="19" spans="1:12" x14ac:dyDescent="0.25">
      <c r="A19" s="42" t="s">
        <v>33</v>
      </c>
      <c r="B19" s="1"/>
      <c r="C19" s="1"/>
      <c r="D19" s="1"/>
      <c r="E19" s="1"/>
      <c r="F19" s="42" t="s">
        <v>34</v>
      </c>
      <c r="G19" s="1"/>
      <c r="H19" s="1"/>
      <c r="I19" s="1"/>
      <c r="J19" s="173"/>
      <c r="K19" s="173"/>
      <c r="L19" s="173"/>
    </row>
    <row r="20" spans="1:12" x14ac:dyDescent="0.25">
      <c r="A20" s="56"/>
      <c r="B20" s="56"/>
      <c r="C20" s="56"/>
      <c r="D20" s="56"/>
      <c r="E20" s="56"/>
      <c r="F20" s="56"/>
      <c r="G20" s="56"/>
      <c r="H20" s="1"/>
      <c r="I20" s="1"/>
      <c r="J20" s="176"/>
      <c r="K20" s="176"/>
      <c r="L20" s="177"/>
    </row>
    <row r="21" spans="1:12" x14ac:dyDescent="0.25">
      <c r="A21" s="56"/>
      <c r="B21" s="56"/>
      <c r="C21" s="56"/>
      <c r="D21" s="56"/>
      <c r="E21" s="56"/>
      <c r="F21" s="56"/>
      <c r="G21" s="56"/>
      <c r="H21" s="56"/>
      <c r="I21" s="1"/>
      <c r="J21" s="176"/>
      <c r="K21" s="176"/>
      <c r="L21" s="177"/>
    </row>
    <row r="22" spans="1:12" x14ac:dyDescent="0.25">
      <c r="A22" s="56"/>
      <c r="B22" s="56"/>
      <c r="C22" s="56"/>
      <c r="D22" s="56"/>
      <c r="E22" s="56"/>
      <c r="F22" s="56"/>
      <c r="G22" s="56"/>
      <c r="H22" s="56"/>
      <c r="I22" s="1"/>
      <c r="J22" s="176"/>
      <c r="K22" s="176"/>
      <c r="L22" s="177"/>
    </row>
    <row r="23" spans="1:12" x14ac:dyDescent="0.25">
      <c r="J23" s="49"/>
      <c r="K23" s="49"/>
      <c r="L23" s="49"/>
    </row>
    <row r="24" spans="1:12" x14ac:dyDescent="0.25">
      <c r="J24" s="46"/>
      <c r="K24" s="46"/>
      <c r="L24" s="46"/>
    </row>
    <row r="25" spans="1:12" x14ac:dyDescent="0.25">
      <c r="J25" s="46"/>
      <c r="K25" s="46"/>
      <c r="L25" s="46"/>
    </row>
    <row r="26" spans="1:12" x14ac:dyDescent="0.25">
      <c r="J26" s="46"/>
      <c r="K26" s="46"/>
      <c r="L26" s="46"/>
    </row>
    <row r="27" spans="1:12" x14ac:dyDescent="0.25">
      <c r="J27" s="46"/>
      <c r="K27" s="46"/>
      <c r="L27" s="46"/>
    </row>
    <row r="28" spans="1:12" x14ac:dyDescent="0.25">
      <c r="J28" s="46"/>
      <c r="K28" s="46"/>
      <c r="L28" s="46"/>
    </row>
    <row r="29" spans="1:12" x14ac:dyDescent="0.25">
      <c r="J29" s="46"/>
      <c r="K29" s="46"/>
      <c r="L29" s="46"/>
    </row>
    <row r="30" spans="1:12" x14ac:dyDescent="0.25">
      <c r="J30" s="46"/>
      <c r="K30" s="46"/>
      <c r="L30" s="46"/>
    </row>
    <row r="31" spans="1:12" x14ac:dyDescent="0.25">
      <c r="A31" s="9" t="s">
        <v>17</v>
      </c>
      <c r="B31" s="10" t="s">
        <v>18</v>
      </c>
      <c r="C31" s="28" t="s">
        <v>23</v>
      </c>
      <c r="D31" s="56"/>
      <c r="E31" s="56"/>
      <c r="F31" s="56"/>
      <c r="G31" s="56"/>
      <c r="H31" s="56"/>
      <c r="J31" s="46"/>
      <c r="K31" s="46"/>
      <c r="L31" s="46"/>
    </row>
    <row r="32" spans="1:12" x14ac:dyDescent="0.25">
      <c r="A32" s="11">
        <f>S37-S38</f>
        <v>3827</v>
      </c>
      <c r="B32" s="12">
        <f ca="1">C32</f>
        <v>3827</v>
      </c>
      <c r="C32" s="12">
        <f ca="1">IF(P33="","",IF(P33=3827,"",IF(P33="=3827","",IF(Ques1=Answer1,Answer1,""))))</f>
        <v>3827</v>
      </c>
      <c r="D32" s="13">
        <f ca="1">IF(A32=B32,1,0)</f>
        <v>1</v>
      </c>
      <c r="E32" s="14">
        <f ca="1">D32</f>
        <v>1</v>
      </c>
      <c r="F32" s="15" t="s">
        <v>26</v>
      </c>
      <c r="G32" s="2" t="s">
        <v>19</v>
      </c>
      <c r="H32" s="56"/>
      <c r="J32" s="46"/>
      <c r="K32" s="46"/>
      <c r="L32" s="46"/>
    </row>
    <row r="33" spans="1:25" x14ac:dyDescent="0.25">
      <c r="A33" s="7"/>
      <c r="B33" s="56"/>
      <c r="C33" s="56"/>
      <c r="D33" s="56"/>
      <c r="E33" s="56"/>
      <c r="F33" s="56"/>
      <c r="G33" s="30">
        <f>IF(Ques1="",0,1)</f>
        <v>1</v>
      </c>
      <c r="H33" s="56"/>
      <c r="J33" s="46"/>
      <c r="K33" s="46"/>
      <c r="L33" s="46"/>
      <c r="N33" s="130" t="str">
        <f ca="1">IF(Score1=0,"Incorrect:","Correct Answer:")</f>
        <v>Correct Answer:</v>
      </c>
      <c r="O33" s="131"/>
      <c r="P33" s="134" t="str">
        <f ca="1">IF(ISERROR(IF(Ques1="","",_xlfn.FORMULATEXT(Ques1))),"",IF(Ques1="","",_xlfn.FORMULATEXT(Ques1)))</f>
        <v>=S37-S38</v>
      </c>
      <c r="Q33" s="135"/>
      <c r="R33" s="135"/>
      <c r="S33" s="135"/>
      <c r="T33" s="135"/>
      <c r="U33" s="135"/>
      <c r="V33" s="135"/>
      <c r="W33" s="135"/>
      <c r="X33" s="135"/>
      <c r="Y33" s="136"/>
    </row>
    <row r="34" spans="1:25" x14ac:dyDescent="0.25">
      <c r="A34" s="7"/>
      <c r="B34" s="56"/>
      <c r="C34" s="56"/>
      <c r="D34" s="56"/>
      <c r="E34" s="56"/>
      <c r="F34" s="56"/>
      <c r="G34" s="30">
        <f>IF(Ques1="",0,1)</f>
        <v>1</v>
      </c>
      <c r="H34" s="56"/>
      <c r="J34" s="46"/>
      <c r="K34" s="46"/>
      <c r="L34" s="46"/>
      <c r="N34" s="132"/>
      <c r="O34" s="133"/>
      <c r="P34" s="137"/>
      <c r="Q34" s="138"/>
      <c r="R34" s="138"/>
      <c r="S34" s="138"/>
      <c r="T34" s="138"/>
      <c r="U34" s="138"/>
      <c r="V34" s="138"/>
      <c r="W34" s="138"/>
      <c r="X34" s="138"/>
      <c r="Y34" s="139"/>
    </row>
    <row r="35" spans="1:25" ht="15" x14ac:dyDescent="0.3">
      <c r="G35" s="76">
        <v>1</v>
      </c>
      <c r="J35" s="46"/>
      <c r="K35" s="46"/>
      <c r="L35" s="46"/>
      <c r="N35" s="140" t="s">
        <v>25</v>
      </c>
      <c r="O35" s="141"/>
      <c r="P35" s="4"/>
      <c r="Q35" s="5" t="str">
        <f>SUBSTITUTE(ADDRESS(1,COLUMN(),4),"1","")</f>
        <v>Q</v>
      </c>
      <c r="R35" s="5" t="str">
        <f t="shared" ref="R35:Y35" si="0">SUBSTITUTE(ADDRESS(1,COLUMN(),4),"1","")</f>
        <v>R</v>
      </c>
      <c r="S35" s="5" t="str">
        <f t="shared" si="0"/>
        <v>S</v>
      </c>
      <c r="T35" s="5" t="str">
        <f t="shared" si="0"/>
        <v>T</v>
      </c>
      <c r="U35" s="5" t="str">
        <f t="shared" si="0"/>
        <v>U</v>
      </c>
      <c r="V35" s="5" t="str">
        <f t="shared" si="0"/>
        <v>V</v>
      </c>
      <c r="W35" s="5" t="str">
        <f t="shared" si="0"/>
        <v>W</v>
      </c>
      <c r="X35" s="5" t="str">
        <f t="shared" si="0"/>
        <v>X</v>
      </c>
      <c r="Y35" s="5" t="str">
        <f t="shared" si="0"/>
        <v>Y</v>
      </c>
    </row>
    <row r="36" spans="1:25" ht="15" x14ac:dyDescent="0.3">
      <c r="G36" s="76">
        <v>1</v>
      </c>
      <c r="J36" s="46"/>
      <c r="K36" s="46"/>
      <c r="L36" s="46"/>
      <c r="N36" s="142"/>
      <c r="O36" s="143"/>
      <c r="P36" s="5">
        <f>ROW()</f>
        <v>36</v>
      </c>
      <c r="Q36" s="6"/>
      <c r="R36" s="6"/>
      <c r="S36" s="6"/>
      <c r="T36" s="6"/>
      <c r="U36" s="6"/>
      <c r="V36" s="6"/>
      <c r="W36" s="6"/>
      <c r="X36" s="6"/>
      <c r="Y36" s="6"/>
    </row>
    <row r="37" spans="1:25" ht="15" x14ac:dyDescent="0.3">
      <c r="G37" s="76">
        <v>1</v>
      </c>
      <c r="J37" s="46"/>
      <c r="K37" s="46"/>
      <c r="L37" s="46"/>
      <c r="N37" s="142"/>
      <c r="O37" s="143"/>
      <c r="P37" s="5">
        <f>ROW()</f>
        <v>37</v>
      </c>
      <c r="Q37" s="6"/>
      <c r="R37" s="6"/>
      <c r="S37" s="21">
        <v>51643</v>
      </c>
      <c r="T37" s="6"/>
      <c r="U37" s="6"/>
      <c r="V37" s="6"/>
      <c r="W37" s="6"/>
      <c r="X37" s="6"/>
      <c r="Y37" s="6"/>
    </row>
    <row r="38" spans="1:25" ht="15" x14ac:dyDescent="0.3">
      <c r="G38" s="76">
        <v>1</v>
      </c>
      <c r="J38" s="46"/>
      <c r="K38" s="46"/>
      <c r="L38" s="46"/>
      <c r="N38" s="142"/>
      <c r="O38" s="143"/>
      <c r="P38" s="5">
        <f>ROW()</f>
        <v>38</v>
      </c>
      <c r="Q38" s="6"/>
      <c r="R38" s="6"/>
      <c r="S38" s="21">
        <v>47816</v>
      </c>
      <c r="T38" s="6"/>
      <c r="U38" s="6"/>
      <c r="V38" s="6"/>
      <c r="W38" s="6"/>
      <c r="X38" s="6"/>
      <c r="Y38" s="6"/>
    </row>
    <row r="39" spans="1:25" ht="15" x14ac:dyDescent="0.3">
      <c r="G39" s="76">
        <v>1</v>
      </c>
      <c r="J39" s="46"/>
      <c r="K39" s="46"/>
      <c r="L39" s="46"/>
      <c r="N39" s="142"/>
      <c r="O39" s="143"/>
      <c r="P39" s="5">
        <f>ROW()</f>
        <v>39</v>
      </c>
      <c r="Q39" s="6"/>
      <c r="R39" s="6"/>
      <c r="S39" s="36">
        <f>S37-S38</f>
        <v>3827</v>
      </c>
      <c r="T39" s="6"/>
      <c r="U39" s="6"/>
      <c r="V39" s="6"/>
      <c r="W39" s="6"/>
      <c r="X39" s="6"/>
      <c r="Y39" s="6"/>
    </row>
    <row r="40" spans="1:25" ht="15" x14ac:dyDescent="0.3">
      <c r="G40" s="76">
        <v>1</v>
      </c>
      <c r="J40" s="46"/>
      <c r="K40" s="46"/>
      <c r="L40" s="46"/>
      <c r="N40" s="142"/>
      <c r="O40" s="143"/>
      <c r="P40" s="5">
        <f>ROW()</f>
        <v>40</v>
      </c>
      <c r="Q40" s="6"/>
      <c r="R40" s="6"/>
      <c r="S40" s="6"/>
      <c r="T40" s="6"/>
      <c r="U40" s="6"/>
      <c r="V40" s="6"/>
      <c r="W40" s="6"/>
      <c r="X40" s="6"/>
      <c r="Y40" s="6"/>
    </row>
    <row r="41" spans="1:25" ht="15" x14ac:dyDescent="0.3">
      <c r="G41" s="76">
        <v>1</v>
      </c>
      <c r="J41" s="46"/>
      <c r="K41" s="46"/>
      <c r="L41" s="46"/>
      <c r="N41" s="142"/>
      <c r="O41" s="143"/>
      <c r="P41" s="5">
        <f>ROW()</f>
        <v>41</v>
      </c>
      <c r="Q41" s="6"/>
      <c r="R41" s="6"/>
      <c r="S41" s="6"/>
      <c r="T41" s="6"/>
      <c r="U41" s="6"/>
      <c r="V41" s="6"/>
      <c r="W41" s="6"/>
      <c r="X41" s="6"/>
      <c r="Y41" s="6"/>
    </row>
    <row r="42" spans="1:25" ht="15" x14ac:dyDescent="0.3">
      <c r="G42" s="76">
        <v>1</v>
      </c>
      <c r="J42" s="46"/>
      <c r="K42" s="46"/>
      <c r="L42" s="46"/>
      <c r="N42" s="142"/>
      <c r="O42" s="143"/>
      <c r="P42" s="5">
        <f>ROW()</f>
        <v>42</v>
      </c>
      <c r="Q42" s="6"/>
      <c r="R42" s="6"/>
      <c r="S42" s="6"/>
      <c r="T42" s="6"/>
      <c r="U42" s="6"/>
      <c r="V42" s="6"/>
      <c r="W42" s="6"/>
      <c r="X42" s="6"/>
      <c r="Y42" s="6"/>
    </row>
    <row r="43" spans="1:25" ht="15" x14ac:dyDescent="0.3">
      <c r="G43" s="76">
        <v>1</v>
      </c>
      <c r="J43" s="46"/>
      <c r="K43" s="46"/>
      <c r="L43" s="46"/>
      <c r="N43" s="142"/>
      <c r="O43" s="143"/>
      <c r="P43" s="5">
        <f>ROW()</f>
        <v>43</v>
      </c>
      <c r="Q43" s="6"/>
      <c r="R43" s="6"/>
      <c r="S43" s="6"/>
      <c r="T43" s="6"/>
      <c r="U43" s="6"/>
      <c r="V43" s="6"/>
      <c r="W43" s="6"/>
      <c r="X43" s="6"/>
      <c r="Y43" s="6"/>
    </row>
    <row r="44" spans="1:25" ht="15" x14ac:dyDescent="0.3">
      <c r="G44" s="76">
        <v>1</v>
      </c>
      <c r="J44" s="46"/>
      <c r="K44" s="46"/>
      <c r="L44" s="46"/>
      <c r="N44" s="142"/>
      <c r="O44" s="143"/>
      <c r="P44" s="5">
        <f>ROW()</f>
        <v>44</v>
      </c>
      <c r="Q44" s="6"/>
      <c r="R44" s="6"/>
      <c r="S44" s="6"/>
      <c r="T44" s="6"/>
      <c r="U44" s="6"/>
      <c r="V44" s="6"/>
      <c r="W44" s="6"/>
      <c r="X44" s="6"/>
      <c r="Y44" s="6"/>
    </row>
    <row r="45" spans="1:25" ht="15" x14ac:dyDescent="0.3">
      <c r="G45" s="76">
        <v>1</v>
      </c>
      <c r="J45" s="46"/>
      <c r="K45" s="46"/>
      <c r="L45" s="46"/>
      <c r="N45" s="144"/>
      <c r="O45" s="145"/>
      <c r="P45" s="5">
        <f>ROW()</f>
        <v>45</v>
      </c>
      <c r="Q45" s="6"/>
      <c r="R45" s="6"/>
      <c r="S45" s="6"/>
      <c r="T45" s="6"/>
      <c r="U45" s="6"/>
      <c r="V45" s="6"/>
      <c r="W45" s="6"/>
      <c r="X45" s="6"/>
      <c r="Y45" s="6"/>
    </row>
    <row r="46" spans="1:25" x14ac:dyDescent="0.25">
      <c r="G46" s="76">
        <v>1</v>
      </c>
      <c r="J46" s="46"/>
      <c r="K46" s="46"/>
      <c r="L46" s="46"/>
    </row>
    <row r="47" spans="1:25" x14ac:dyDescent="0.25">
      <c r="G47" s="75">
        <f ca="1">$E$32</f>
        <v>1</v>
      </c>
      <c r="J47" s="46"/>
      <c r="K47" s="46"/>
      <c r="L47" s="46"/>
    </row>
    <row r="48" spans="1:25" x14ac:dyDescent="0.25">
      <c r="G48" s="75">
        <f t="shared" ref="G48:G55" ca="1" si="1">$E$32</f>
        <v>1</v>
      </c>
      <c r="J48" s="46"/>
      <c r="K48" s="46"/>
      <c r="L48" s="46"/>
    </row>
    <row r="49" spans="1:25" x14ac:dyDescent="0.25">
      <c r="G49" s="75">
        <f t="shared" ca="1" si="1"/>
        <v>1</v>
      </c>
      <c r="J49" s="46"/>
      <c r="K49" s="46"/>
      <c r="L49" s="46"/>
    </row>
    <row r="50" spans="1:25" x14ac:dyDescent="0.25">
      <c r="G50" s="75">
        <f t="shared" ca="1" si="1"/>
        <v>1</v>
      </c>
      <c r="J50" s="46"/>
      <c r="K50" s="46"/>
      <c r="L50" s="46"/>
    </row>
    <row r="51" spans="1:25" x14ac:dyDescent="0.25">
      <c r="G51" s="75">
        <f t="shared" ca="1" si="1"/>
        <v>1</v>
      </c>
      <c r="J51" s="46"/>
      <c r="K51" s="46"/>
      <c r="L51" s="46"/>
    </row>
    <row r="52" spans="1:25" x14ac:dyDescent="0.25">
      <c r="G52" s="75">
        <f t="shared" ca="1" si="1"/>
        <v>1</v>
      </c>
      <c r="J52" s="46"/>
      <c r="K52" s="46"/>
      <c r="L52" s="46"/>
    </row>
    <row r="53" spans="1:25" x14ac:dyDescent="0.25">
      <c r="G53" s="75">
        <f t="shared" ca="1" si="1"/>
        <v>1</v>
      </c>
      <c r="J53" s="46"/>
      <c r="K53" s="46"/>
      <c r="L53" s="46"/>
    </row>
    <row r="54" spans="1:25" x14ac:dyDescent="0.25">
      <c r="A54" s="9" t="s">
        <v>17</v>
      </c>
      <c r="B54" s="10" t="s">
        <v>18</v>
      </c>
      <c r="C54" s="28" t="s">
        <v>23</v>
      </c>
      <c r="D54" s="56"/>
      <c r="E54" s="56"/>
      <c r="F54" s="56"/>
      <c r="G54" s="75">
        <f t="shared" ca="1" si="1"/>
        <v>1</v>
      </c>
      <c r="H54" s="56"/>
      <c r="J54" s="46"/>
      <c r="K54" s="46"/>
      <c r="L54" s="46"/>
    </row>
    <row r="55" spans="1:25" x14ac:dyDescent="0.25">
      <c r="A55" s="85">
        <f ca="1">TODAY()+1</f>
        <v>44678</v>
      </c>
      <c r="B55" s="85">
        <f ca="1">C55</f>
        <v>44678</v>
      </c>
      <c r="C55" s="85">
        <f ca="1">IF(P56="","",IF(P56=1,"",IF(P56="=1","",IF(Ques2=Answer2,Answer2,""))))</f>
        <v>44678</v>
      </c>
      <c r="D55" s="13">
        <f ca="1">IF(A55=B55,1,0)</f>
        <v>1</v>
      </c>
      <c r="E55" s="14">
        <f ca="1">IF(E32=0,0,D55)</f>
        <v>1</v>
      </c>
      <c r="F55" s="15" t="s">
        <v>27</v>
      </c>
      <c r="G55" s="75">
        <f t="shared" ca="1" si="1"/>
        <v>1</v>
      </c>
      <c r="H55" s="56"/>
      <c r="J55" s="46"/>
      <c r="K55" s="46"/>
      <c r="L55" s="46"/>
    </row>
    <row r="56" spans="1:25" x14ac:dyDescent="0.25">
      <c r="A56" s="7"/>
      <c r="B56" s="56"/>
      <c r="C56" s="56"/>
      <c r="D56" s="56"/>
      <c r="E56" s="56"/>
      <c r="F56" s="56"/>
      <c r="G56" s="30">
        <f ca="1">IF(OR(Ques2="",$E$32=0),0,1)</f>
        <v>1</v>
      </c>
      <c r="H56" s="56"/>
      <c r="J56" s="46"/>
      <c r="K56" s="46"/>
      <c r="L56" s="46"/>
      <c r="N56" s="130" t="str">
        <f ca="1">IF(Score2=0,"Incorrect:","Correct Answer:")</f>
        <v>Correct Answer:</v>
      </c>
      <c r="O56" s="131"/>
      <c r="P56" s="134" t="str">
        <f ca="1">IF(ISERROR(IF(Ques2="","",_xlfn.FORMULATEXT(Ques2))),"",IF(Ques2="","",_xlfn.FORMULATEXT(Ques2)))</f>
        <v>=TODAY()+1</v>
      </c>
      <c r="Q56" s="135"/>
      <c r="R56" s="135"/>
      <c r="S56" s="135"/>
      <c r="T56" s="135"/>
      <c r="U56" s="135"/>
      <c r="V56" s="135"/>
      <c r="W56" s="135"/>
      <c r="X56" s="135"/>
      <c r="Y56" s="136"/>
    </row>
    <row r="57" spans="1:25" x14ac:dyDescent="0.25">
      <c r="A57" s="7"/>
      <c r="B57" s="56"/>
      <c r="C57" s="56"/>
      <c r="D57" s="56"/>
      <c r="E57" s="56"/>
      <c r="F57" s="56"/>
      <c r="G57" s="30">
        <f ca="1">IF(OR(Ques2="",$E$32=0),0,1)</f>
        <v>1</v>
      </c>
      <c r="H57" s="56"/>
      <c r="J57" s="46"/>
      <c r="K57" s="46"/>
      <c r="L57" s="46"/>
      <c r="N57" s="132"/>
      <c r="O57" s="133"/>
      <c r="P57" s="137"/>
      <c r="Q57" s="138"/>
      <c r="R57" s="138"/>
      <c r="S57" s="138"/>
      <c r="T57" s="138"/>
      <c r="U57" s="138"/>
      <c r="V57" s="138"/>
      <c r="W57" s="138"/>
      <c r="X57" s="138"/>
      <c r="Y57" s="139"/>
    </row>
    <row r="58" spans="1:25" ht="15" x14ac:dyDescent="0.3">
      <c r="G58" s="75">
        <f t="shared" ref="G58:G69" ca="1" si="2">$E$32</f>
        <v>1</v>
      </c>
      <c r="J58" s="46"/>
      <c r="K58" s="46"/>
      <c r="L58" s="46"/>
      <c r="N58" s="140" t="s">
        <v>25</v>
      </c>
      <c r="O58" s="141"/>
      <c r="P58" s="4"/>
      <c r="Q58" s="5" t="str">
        <f>SUBSTITUTE(ADDRESS(1,COLUMN(),4),"1","")</f>
        <v>Q</v>
      </c>
      <c r="R58" s="5" t="str">
        <f t="shared" ref="R58:Y58" si="3">SUBSTITUTE(ADDRESS(1,COLUMN(),4),"1","")</f>
        <v>R</v>
      </c>
      <c r="S58" s="5" t="str">
        <f t="shared" si="3"/>
        <v>S</v>
      </c>
      <c r="T58" s="5" t="str">
        <f t="shared" si="3"/>
        <v>T</v>
      </c>
      <c r="U58" s="5" t="str">
        <f t="shared" si="3"/>
        <v>U</v>
      </c>
      <c r="V58" s="5" t="str">
        <f t="shared" si="3"/>
        <v>V</v>
      </c>
      <c r="W58" s="5" t="str">
        <f t="shared" si="3"/>
        <v>W</v>
      </c>
      <c r="X58" s="5" t="str">
        <f t="shared" si="3"/>
        <v>X</v>
      </c>
      <c r="Y58" s="5" t="str">
        <f t="shared" si="3"/>
        <v>Y</v>
      </c>
    </row>
    <row r="59" spans="1:25" ht="15" x14ac:dyDescent="0.3">
      <c r="G59" s="75">
        <f t="shared" ca="1" si="2"/>
        <v>1</v>
      </c>
      <c r="J59" s="46"/>
      <c r="K59" s="46"/>
      <c r="L59" s="46"/>
      <c r="N59" s="142"/>
      <c r="O59" s="143"/>
      <c r="P59" s="5">
        <f>ROW()</f>
        <v>59</v>
      </c>
      <c r="Q59" s="6"/>
      <c r="R59" s="6"/>
      <c r="S59" s="6"/>
      <c r="T59" s="6"/>
      <c r="U59" s="6"/>
      <c r="V59" s="6"/>
      <c r="W59" s="6"/>
      <c r="X59" s="6"/>
      <c r="Y59" s="6"/>
    </row>
    <row r="60" spans="1:25" ht="15" x14ac:dyDescent="0.3">
      <c r="G60" s="75">
        <f t="shared" ca="1" si="2"/>
        <v>1</v>
      </c>
      <c r="J60" s="46"/>
      <c r="K60" s="46"/>
      <c r="L60" s="46"/>
      <c r="N60" s="142"/>
      <c r="O60" s="143"/>
      <c r="P60" s="5">
        <f>ROW()</f>
        <v>60</v>
      </c>
      <c r="Q60" s="6"/>
      <c r="R60" s="6"/>
      <c r="S60" s="6"/>
      <c r="T60" s="6"/>
      <c r="U60" s="6"/>
      <c r="V60" s="6"/>
      <c r="W60" s="6"/>
      <c r="X60" s="6"/>
      <c r="Y60" s="6"/>
    </row>
    <row r="61" spans="1:25" ht="15" x14ac:dyDescent="0.3">
      <c r="G61" s="75">
        <f t="shared" ca="1" si="2"/>
        <v>1</v>
      </c>
      <c r="J61" s="46"/>
      <c r="K61" s="46"/>
      <c r="L61" s="46"/>
      <c r="N61" s="142"/>
      <c r="O61" s="143"/>
      <c r="P61" s="5">
        <f>ROW()</f>
        <v>61</v>
      </c>
      <c r="Q61" s="6"/>
      <c r="R61" s="6"/>
      <c r="S61" s="6"/>
      <c r="T61" s="6"/>
      <c r="U61" s="6"/>
      <c r="V61" s="6"/>
      <c r="W61" s="6"/>
      <c r="X61" s="6"/>
      <c r="Y61" s="6"/>
    </row>
    <row r="62" spans="1:25" ht="15" x14ac:dyDescent="0.3">
      <c r="G62" s="75">
        <f t="shared" ca="1" si="2"/>
        <v>1</v>
      </c>
      <c r="J62" s="46"/>
      <c r="K62" s="46"/>
      <c r="L62" s="46"/>
      <c r="N62" s="142"/>
      <c r="O62" s="143"/>
      <c r="P62" s="5">
        <f>ROW()</f>
        <v>62</v>
      </c>
      <c r="Q62" s="6"/>
      <c r="R62" s="6"/>
      <c r="S62" s="66">
        <f ca="1">TODAY()+1</f>
        <v>44678</v>
      </c>
      <c r="T62" s="6"/>
      <c r="U62" s="6"/>
      <c r="V62" s="6"/>
      <c r="W62" s="6"/>
      <c r="X62" s="6"/>
      <c r="Y62" s="6"/>
    </row>
    <row r="63" spans="1:25" ht="15" x14ac:dyDescent="0.3">
      <c r="G63" s="75">
        <f t="shared" ca="1" si="2"/>
        <v>1</v>
      </c>
      <c r="J63" s="46"/>
      <c r="K63" s="46"/>
      <c r="L63" s="46"/>
      <c r="N63" s="142"/>
      <c r="O63" s="143"/>
      <c r="P63" s="5">
        <f>ROW()</f>
        <v>63</v>
      </c>
      <c r="Q63" s="6"/>
      <c r="R63" s="6"/>
      <c r="S63" s="6"/>
      <c r="T63" s="6"/>
      <c r="U63" s="6"/>
      <c r="V63" s="6"/>
      <c r="W63" s="6"/>
      <c r="X63" s="6"/>
      <c r="Y63" s="6"/>
    </row>
    <row r="64" spans="1:25" ht="15" x14ac:dyDescent="0.3">
      <c r="G64" s="75">
        <f t="shared" ca="1" si="2"/>
        <v>1</v>
      </c>
      <c r="J64" s="46"/>
      <c r="K64" s="46"/>
      <c r="L64" s="46"/>
      <c r="N64" s="142"/>
      <c r="O64" s="143"/>
      <c r="P64" s="5">
        <f>ROW()</f>
        <v>64</v>
      </c>
      <c r="Q64" s="6"/>
      <c r="R64" s="6"/>
      <c r="S64" s="6"/>
      <c r="T64" s="6"/>
      <c r="U64" s="6"/>
      <c r="V64" s="6"/>
      <c r="W64" s="6"/>
      <c r="X64" s="6"/>
      <c r="Y64" s="6"/>
    </row>
    <row r="65" spans="7:25" ht="15" x14ac:dyDescent="0.3">
      <c r="G65" s="75">
        <f t="shared" ca="1" si="2"/>
        <v>1</v>
      </c>
      <c r="J65" s="46"/>
      <c r="K65" s="46"/>
      <c r="L65" s="46"/>
      <c r="N65" s="142"/>
      <c r="O65" s="143"/>
      <c r="P65" s="5">
        <f>ROW()</f>
        <v>65</v>
      </c>
      <c r="Q65" s="6"/>
      <c r="R65" s="6"/>
      <c r="S65" s="6"/>
      <c r="T65" s="6"/>
      <c r="U65" s="6"/>
      <c r="V65" s="6"/>
      <c r="W65" s="6"/>
      <c r="X65" s="6"/>
      <c r="Y65" s="6"/>
    </row>
    <row r="66" spans="7:25" ht="15" x14ac:dyDescent="0.3">
      <c r="G66" s="75">
        <f t="shared" ca="1" si="2"/>
        <v>1</v>
      </c>
      <c r="J66" s="46"/>
      <c r="K66" s="46"/>
      <c r="L66" s="46"/>
      <c r="N66" s="142"/>
      <c r="O66" s="143"/>
      <c r="P66" s="5">
        <f>ROW()</f>
        <v>66</v>
      </c>
      <c r="Q66" s="6"/>
      <c r="R66" s="6"/>
      <c r="S66" s="6"/>
      <c r="T66" s="6"/>
      <c r="U66" s="6"/>
      <c r="V66" s="6"/>
      <c r="W66" s="6"/>
      <c r="X66" s="6"/>
      <c r="Y66" s="6"/>
    </row>
    <row r="67" spans="7:25" ht="15" x14ac:dyDescent="0.3">
      <c r="G67" s="75">
        <f t="shared" ca="1" si="2"/>
        <v>1</v>
      </c>
      <c r="J67" s="46"/>
      <c r="K67" s="46"/>
      <c r="L67" s="46"/>
      <c r="N67" s="142"/>
      <c r="O67" s="143"/>
      <c r="P67" s="5">
        <f>ROW()</f>
        <v>67</v>
      </c>
      <c r="Q67" s="6"/>
      <c r="R67" s="6"/>
      <c r="S67" s="6"/>
      <c r="T67" s="6"/>
      <c r="U67" s="6"/>
      <c r="V67" s="6"/>
      <c r="W67" s="6"/>
      <c r="X67" s="6"/>
      <c r="Y67" s="6"/>
    </row>
    <row r="68" spans="7:25" ht="15" x14ac:dyDescent="0.3">
      <c r="G68" s="75">
        <f t="shared" ca="1" si="2"/>
        <v>1</v>
      </c>
      <c r="J68" s="46"/>
      <c r="K68" s="46"/>
      <c r="L68" s="46"/>
      <c r="N68" s="144"/>
      <c r="O68" s="145"/>
      <c r="P68" s="5">
        <f>ROW()</f>
        <v>68</v>
      </c>
      <c r="Q68" s="6"/>
      <c r="R68" s="6"/>
      <c r="S68" s="6"/>
      <c r="T68" s="6"/>
      <c r="U68" s="6"/>
      <c r="V68" s="6"/>
      <c r="W68" s="6"/>
      <c r="X68" s="6"/>
      <c r="Y68" s="6"/>
    </row>
    <row r="69" spans="7:25" x14ac:dyDescent="0.25">
      <c r="G69" s="75">
        <f t="shared" ca="1" si="2"/>
        <v>1</v>
      </c>
      <c r="J69" s="46"/>
      <c r="K69" s="46"/>
      <c r="L69" s="46"/>
    </row>
    <row r="70" spans="7:25" x14ac:dyDescent="0.25">
      <c r="G70" s="76">
        <f ca="1">$E$55</f>
        <v>1</v>
      </c>
      <c r="J70" s="46"/>
      <c r="K70" s="46"/>
      <c r="L70" s="46"/>
    </row>
    <row r="71" spans="7:25" x14ac:dyDescent="0.25">
      <c r="G71" s="76">
        <f t="shared" ref="G71:G82" ca="1" si="4">$E$55</f>
        <v>1</v>
      </c>
      <c r="J71" s="46"/>
      <c r="K71" s="46"/>
      <c r="L71" s="46"/>
    </row>
    <row r="72" spans="7:25" x14ac:dyDescent="0.25">
      <c r="G72" s="76">
        <f t="shared" ca="1" si="4"/>
        <v>1</v>
      </c>
      <c r="J72" s="46"/>
      <c r="K72" s="46"/>
      <c r="L72" s="46"/>
    </row>
    <row r="73" spans="7:25" x14ac:dyDescent="0.25">
      <c r="G73" s="76">
        <f t="shared" ca="1" si="4"/>
        <v>1</v>
      </c>
      <c r="J73" s="46"/>
      <c r="K73" s="46"/>
      <c r="L73" s="46"/>
    </row>
    <row r="74" spans="7:25" x14ac:dyDescent="0.25">
      <c r="G74" s="76">
        <f t="shared" ca="1" si="4"/>
        <v>1</v>
      </c>
      <c r="J74" s="46"/>
      <c r="K74" s="46"/>
      <c r="L74" s="46"/>
    </row>
    <row r="75" spans="7:25" x14ac:dyDescent="0.25">
      <c r="G75" s="76">
        <f t="shared" ca="1" si="4"/>
        <v>1</v>
      </c>
      <c r="J75" s="46"/>
      <c r="K75" s="46"/>
      <c r="L75" s="46"/>
    </row>
    <row r="76" spans="7:25" x14ac:dyDescent="0.25">
      <c r="G76" s="76">
        <f t="shared" ca="1" si="4"/>
        <v>1</v>
      </c>
      <c r="J76" s="46"/>
      <c r="K76" s="46"/>
      <c r="L76" s="46"/>
    </row>
    <row r="77" spans="7:25" x14ac:dyDescent="0.25">
      <c r="G77" s="76">
        <f t="shared" ca="1" si="4"/>
        <v>1</v>
      </c>
      <c r="J77" s="46"/>
      <c r="K77" s="46"/>
      <c r="L77" s="46"/>
    </row>
    <row r="78" spans="7:25" x14ac:dyDescent="0.25">
      <c r="G78" s="76">
        <f t="shared" ca="1" si="4"/>
        <v>1</v>
      </c>
      <c r="J78" s="46"/>
      <c r="K78" s="46"/>
      <c r="L78" s="46"/>
    </row>
    <row r="79" spans="7:25" x14ac:dyDescent="0.25">
      <c r="G79" s="76">
        <f t="shared" ca="1" si="4"/>
        <v>1</v>
      </c>
      <c r="J79" s="46"/>
      <c r="K79" s="46"/>
      <c r="L79" s="46"/>
    </row>
    <row r="80" spans="7:25" x14ac:dyDescent="0.25">
      <c r="G80" s="76">
        <f ca="1">$E$55</f>
        <v>1</v>
      </c>
      <c r="J80" s="46"/>
      <c r="K80" s="46"/>
      <c r="L80" s="46"/>
    </row>
    <row r="81" spans="1:25" x14ac:dyDescent="0.25">
      <c r="A81" s="9" t="s">
        <v>17</v>
      </c>
      <c r="B81" s="10" t="s">
        <v>18</v>
      </c>
      <c r="C81" s="28" t="s">
        <v>23</v>
      </c>
      <c r="D81" s="56"/>
      <c r="E81" s="56"/>
      <c r="F81" s="56"/>
      <c r="G81" s="76">
        <f t="shared" ca="1" si="4"/>
        <v>1</v>
      </c>
      <c r="H81" s="56"/>
      <c r="J81" s="46"/>
      <c r="K81" s="46"/>
      <c r="L81" s="46"/>
    </row>
    <row r="82" spans="1:25" x14ac:dyDescent="0.25">
      <c r="A82" s="11">
        <f>DAY(R89)</f>
        <v>16</v>
      </c>
      <c r="B82" s="12">
        <f ca="1">C82</f>
        <v>16</v>
      </c>
      <c r="C82" s="12">
        <f ca="1">IF(P83="","",IF(P83=16,"",IF(P83="=16","",IF(Ques3=Answer3,Answer3,""))))</f>
        <v>16</v>
      </c>
      <c r="D82" s="13">
        <f ca="1">IF(A82=B82,1,0)</f>
        <v>1</v>
      </c>
      <c r="E82" s="14">
        <f ca="1">IF(E55=0,0,D82)</f>
        <v>1</v>
      </c>
      <c r="F82" s="15" t="s">
        <v>28</v>
      </c>
      <c r="G82" s="76">
        <f t="shared" ca="1" si="4"/>
        <v>1</v>
      </c>
      <c r="H82" s="56"/>
      <c r="J82" s="46"/>
      <c r="K82" s="46"/>
      <c r="L82" s="46"/>
    </row>
    <row r="83" spans="1:25" x14ac:dyDescent="0.25">
      <c r="A83" s="7"/>
      <c r="B83" s="56"/>
      <c r="C83" s="56"/>
      <c r="D83" s="56"/>
      <c r="E83" s="56"/>
      <c r="F83" s="56"/>
      <c r="G83" s="30">
        <f ca="1">IF(OR(Ques3="",$E$55=0),0,1)</f>
        <v>1</v>
      </c>
      <c r="H83" s="56"/>
      <c r="J83" s="46"/>
      <c r="K83" s="46"/>
      <c r="L83" s="46"/>
      <c r="N83" s="130" t="str">
        <f ca="1">IF(Score3=0,"Incorrect:","Correct Answer:")</f>
        <v>Correct Answer:</v>
      </c>
      <c r="O83" s="131"/>
      <c r="P83" s="134" t="str">
        <f ca="1">IF(ISERROR(IF(Ques3="","",_xlfn.FORMULATEXT(Ques3))),"",IF(Ques3="","",_xlfn.FORMULATEXT(Ques3)))</f>
        <v>=DAY(R89)</v>
      </c>
      <c r="Q83" s="135"/>
      <c r="R83" s="135"/>
      <c r="S83" s="135"/>
      <c r="T83" s="135"/>
      <c r="U83" s="135"/>
      <c r="V83" s="135"/>
      <c r="W83" s="135"/>
      <c r="X83" s="135"/>
      <c r="Y83" s="136"/>
    </row>
    <row r="84" spans="1:25" x14ac:dyDescent="0.25">
      <c r="A84" s="7"/>
      <c r="B84" s="56"/>
      <c r="C84" s="56"/>
      <c r="D84" s="56"/>
      <c r="E84" s="56"/>
      <c r="F84" s="56"/>
      <c r="G84" s="30">
        <f ca="1">IF(OR(Ques3="",$E$55=0),0,1)</f>
        <v>1</v>
      </c>
      <c r="H84" s="56"/>
      <c r="J84" s="46"/>
      <c r="K84" s="46"/>
      <c r="L84" s="46"/>
      <c r="N84" s="132"/>
      <c r="O84" s="133"/>
      <c r="P84" s="137"/>
      <c r="Q84" s="138"/>
      <c r="R84" s="138"/>
      <c r="S84" s="138"/>
      <c r="T84" s="138"/>
      <c r="U84" s="138"/>
      <c r="V84" s="138"/>
      <c r="W84" s="138"/>
      <c r="X84" s="138"/>
      <c r="Y84" s="139"/>
    </row>
    <row r="85" spans="1:25" ht="15" x14ac:dyDescent="0.3">
      <c r="G85" s="76">
        <f t="shared" ref="G85:G96" ca="1" si="5">$E$55</f>
        <v>1</v>
      </c>
      <c r="J85" s="46"/>
      <c r="K85" s="46"/>
      <c r="L85" s="46"/>
      <c r="N85" s="140" t="s">
        <v>25</v>
      </c>
      <c r="O85" s="141"/>
      <c r="P85" s="4"/>
      <c r="Q85" s="5" t="str">
        <f>SUBSTITUTE(ADDRESS(1,COLUMN(),4),"1","")</f>
        <v>Q</v>
      </c>
      <c r="R85" s="5" t="str">
        <f t="shared" ref="R85:Y85" si="6">SUBSTITUTE(ADDRESS(1,COLUMN(),4),"1","")</f>
        <v>R</v>
      </c>
      <c r="S85" s="5" t="str">
        <f t="shared" si="6"/>
        <v>S</v>
      </c>
      <c r="T85" s="5" t="str">
        <f t="shared" si="6"/>
        <v>T</v>
      </c>
      <c r="U85" s="5" t="str">
        <f t="shared" si="6"/>
        <v>U</v>
      </c>
      <c r="V85" s="5" t="str">
        <f t="shared" si="6"/>
        <v>V</v>
      </c>
      <c r="W85" s="5" t="str">
        <f t="shared" si="6"/>
        <v>W</v>
      </c>
      <c r="X85" s="5" t="str">
        <f t="shared" si="6"/>
        <v>X</v>
      </c>
      <c r="Y85" s="5" t="str">
        <f t="shared" si="6"/>
        <v>Y</v>
      </c>
    </row>
    <row r="86" spans="1:25" ht="15" x14ac:dyDescent="0.3">
      <c r="G86" s="76">
        <f t="shared" ca="1" si="5"/>
        <v>1</v>
      </c>
      <c r="J86" s="46"/>
      <c r="K86" s="46"/>
      <c r="L86" s="46"/>
      <c r="N86" s="142"/>
      <c r="O86" s="143"/>
      <c r="P86" s="5">
        <f>ROW()</f>
        <v>86</v>
      </c>
      <c r="Q86" s="6"/>
      <c r="R86" s="6"/>
      <c r="S86" s="6"/>
      <c r="T86" s="6"/>
      <c r="U86" s="6"/>
      <c r="V86" s="6"/>
      <c r="W86" s="6"/>
      <c r="X86" s="6"/>
      <c r="Y86" s="6"/>
    </row>
    <row r="87" spans="1:25" ht="15" x14ac:dyDescent="0.3">
      <c r="G87" s="76">
        <f t="shared" ca="1" si="5"/>
        <v>1</v>
      </c>
      <c r="J87" s="46"/>
      <c r="K87" s="46"/>
      <c r="L87" s="46"/>
      <c r="N87" s="142"/>
      <c r="O87" s="143"/>
      <c r="P87" s="5">
        <f>ROW()</f>
        <v>87</v>
      </c>
      <c r="Q87" s="6"/>
      <c r="R87" s="6"/>
      <c r="S87" s="6"/>
      <c r="T87" s="6"/>
      <c r="U87" s="6"/>
      <c r="V87" s="6"/>
      <c r="W87" s="6"/>
      <c r="X87" s="6"/>
      <c r="Y87" s="6"/>
    </row>
    <row r="88" spans="1:25" ht="15" x14ac:dyDescent="0.3">
      <c r="G88" s="76">
        <f t="shared" ca="1" si="5"/>
        <v>1</v>
      </c>
      <c r="J88" s="46"/>
      <c r="K88" s="46"/>
      <c r="L88" s="46"/>
      <c r="N88" s="142"/>
      <c r="O88" s="143"/>
      <c r="P88" s="5">
        <f>ROW()</f>
        <v>88</v>
      </c>
      <c r="Q88" s="6"/>
      <c r="R88" s="6" t="s">
        <v>181</v>
      </c>
      <c r="S88" s="6" t="s">
        <v>182</v>
      </c>
      <c r="T88" s="6"/>
      <c r="U88" s="6"/>
      <c r="V88" s="6"/>
      <c r="W88" s="6"/>
      <c r="X88" s="6"/>
      <c r="Y88" s="6"/>
    </row>
    <row r="89" spans="1:25" ht="15" x14ac:dyDescent="0.3">
      <c r="G89" s="76">
        <f t="shared" ca="1" si="5"/>
        <v>1</v>
      </c>
      <c r="J89" s="46"/>
      <c r="K89" s="46"/>
      <c r="L89" s="46"/>
      <c r="N89" s="142"/>
      <c r="O89" s="143"/>
      <c r="P89" s="5">
        <f>ROW()</f>
        <v>89</v>
      </c>
      <c r="Q89" s="6"/>
      <c r="R89" s="21">
        <v>43632</v>
      </c>
      <c r="S89" s="36">
        <f>DAY(R89)</f>
        <v>16</v>
      </c>
      <c r="T89" s="6"/>
      <c r="U89" s="6"/>
      <c r="V89" s="6"/>
      <c r="W89" s="6"/>
      <c r="X89" s="6"/>
      <c r="Y89" s="6"/>
    </row>
    <row r="90" spans="1:25" ht="15" x14ac:dyDescent="0.3">
      <c r="G90" s="76">
        <f t="shared" ca="1" si="5"/>
        <v>1</v>
      </c>
      <c r="J90" s="46"/>
      <c r="K90" s="46"/>
      <c r="L90" s="46"/>
      <c r="N90" s="142"/>
      <c r="O90" s="143"/>
      <c r="P90" s="5">
        <f>ROW()</f>
        <v>90</v>
      </c>
      <c r="Q90" s="6"/>
      <c r="R90" s="6"/>
      <c r="S90" s="6"/>
      <c r="T90" s="6"/>
      <c r="U90" s="6"/>
      <c r="V90" s="6"/>
      <c r="W90" s="6"/>
      <c r="X90" s="6"/>
      <c r="Y90" s="6"/>
    </row>
    <row r="91" spans="1:25" ht="15" x14ac:dyDescent="0.3">
      <c r="G91" s="76">
        <f t="shared" ca="1" si="5"/>
        <v>1</v>
      </c>
      <c r="J91" s="46"/>
      <c r="K91" s="46"/>
      <c r="L91" s="46"/>
      <c r="N91" s="142"/>
      <c r="O91" s="143"/>
      <c r="P91" s="5">
        <f>ROW()</f>
        <v>91</v>
      </c>
      <c r="Q91" s="6"/>
      <c r="R91" s="6"/>
      <c r="S91" s="6"/>
      <c r="T91" s="6"/>
      <c r="U91" s="6"/>
      <c r="V91" s="6"/>
      <c r="W91" s="6"/>
      <c r="X91" s="6"/>
      <c r="Y91" s="6"/>
    </row>
    <row r="92" spans="1:25" ht="15" x14ac:dyDescent="0.3">
      <c r="G92" s="76">
        <f t="shared" ca="1" si="5"/>
        <v>1</v>
      </c>
      <c r="J92" s="46"/>
      <c r="K92" s="46"/>
      <c r="L92" s="46"/>
      <c r="N92" s="142"/>
      <c r="O92" s="143"/>
      <c r="P92" s="5">
        <f>ROW()</f>
        <v>92</v>
      </c>
      <c r="Q92" s="6"/>
      <c r="R92" s="6"/>
      <c r="S92" s="6"/>
      <c r="T92" s="6"/>
      <c r="U92" s="6"/>
      <c r="V92" s="6"/>
      <c r="W92" s="6"/>
      <c r="X92" s="6"/>
      <c r="Y92" s="6"/>
    </row>
    <row r="93" spans="1:25" ht="15" x14ac:dyDescent="0.3">
      <c r="G93" s="76">
        <f t="shared" ca="1" si="5"/>
        <v>1</v>
      </c>
      <c r="J93" s="46"/>
      <c r="K93" s="46"/>
      <c r="L93" s="46"/>
      <c r="N93" s="142"/>
      <c r="O93" s="143"/>
      <c r="P93" s="5">
        <f>ROW()</f>
        <v>93</v>
      </c>
      <c r="Q93" s="6"/>
      <c r="R93" s="6"/>
      <c r="S93" s="6"/>
      <c r="T93" s="6"/>
      <c r="U93" s="6"/>
      <c r="V93" s="6"/>
      <c r="W93" s="6"/>
      <c r="X93" s="6"/>
      <c r="Y93" s="6"/>
    </row>
    <row r="94" spans="1:25" ht="15" x14ac:dyDescent="0.3">
      <c r="G94" s="76">
        <f t="shared" ca="1" si="5"/>
        <v>1</v>
      </c>
      <c r="J94" s="46"/>
      <c r="K94" s="46"/>
      <c r="L94" s="46"/>
      <c r="N94" s="142"/>
      <c r="O94" s="143"/>
      <c r="P94" s="5">
        <f>ROW()</f>
        <v>94</v>
      </c>
      <c r="Q94" s="6"/>
      <c r="R94" s="6"/>
      <c r="S94" s="6"/>
      <c r="T94" s="6"/>
      <c r="U94" s="6"/>
      <c r="V94" s="6"/>
      <c r="W94" s="6"/>
      <c r="X94" s="6"/>
      <c r="Y94" s="6"/>
    </row>
    <row r="95" spans="1:25" ht="15" x14ac:dyDescent="0.3">
      <c r="G95" s="76">
        <f t="shared" ca="1" si="5"/>
        <v>1</v>
      </c>
      <c r="J95" s="46"/>
      <c r="K95" s="46"/>
      <c r="L95" s="46"/>
      <c r="N95" s="144"/>
      <c r="O95" s="145"/>
      <c r="P95" s="5">
        <f>ROW()</f>
        <v>95</v>
      </c>
      <c r="Q95" s="6"/>
      <c r="R95" s="6"/>
      <c r="S95" s="6"/>
      <c r="T95" s="6"/>
      <c r="U95" s="6"/>
      <c r="V95" s="6"/>
      <c r="W95" s="6"/>
      <c r="X95" s="6"/>
      <c r="Y95" s="6"/>
    </row>
    <row r="96" spans="1:25" x14ac:dyDescent="0.25">
      <c r="G96" s="76">
        <f t="shared" ca="1" si="5"/>
        <v>1</v>
      </c>
      <c r="J96" s="46"/>
      <c r="K96" s="46"/>
      <c r="L96" s="46"/>
    </row>
    <row r="97" spans="1:25" x14ac:dyDescent="0.25">
      <c r="G97" s="77">
        <f ca="1">$E$82</f>
        <v>1</v>
      </c>
      <c r="J97" s="46"/>
      <c r="K97" s="46"/>
      <c r="L97" s="46"/>
    </row>
    <row r="98" spans="1:25" x14ac:dyDescent="0.25">
      <c r="G98" s="77">
        <f t="shared" ref="G98:G107" ca="1" si="7">$E$82</f>
        <v>1</v>
      </c>
      <c r="J98" s="46"/>
      <c r="K98" s="46"/>
      <c r="L98" s="46"/>
    </row>
    <row r="99" spans="1:25" x14ac:dyDescent="0.25">
      <c r="G99" s="77">
        <f t="shared" ca="1" si="7"/>
        <v>1</v>
      </c>
      <c r="J99" s="46"/>
      <c r="K99" s="46"/>
      <c r="L99" s="46"/>
    </row>
    <row r="100" spans="1:25" x14ac:dyDescent="0.25">
      <c r="G100" s="77">
        <f t="shared" ca="1" si="7"/>
        <v>1</v>
      </c>
      <c r="J100" s="46"/>
      <c r="K100" s="46"/>
      <c r="L100" s="46"/>
    </row>
    <row r="101" spans="1:25" x14ac:dyDescent="0.25">
      <c r="G101" s="77">
        <f t="shared" ca="1" si="7"/>
        <v>1</v>
      </c>
      <c r="J101" s="46"/>
      <c r="K101" s="46"/>
      <c r="L101" s="46"/>
    </row>
    <row r="102" spans="1:25" x14ac:dyDescent="0.25">
      <c r="G102" s="77">
        <f t="shared" ca="1" si="7"/>
        <v>1</v>
      </c>
      <c r="J102" s="46"/>
      <c r="K102" s="46"/>
      <c r="L102" s="46"/>
    </row>
    <row r="103" spans="1:25" x14ac:dyDescent="0.25">
      <c r="G103" s="77">
        <f t="shared" ca="1" si="7"/>
        <v>1</v>
      </c>
      <c r="J103" s="46"/>
      <c r="K103" s="46"/>
      <c r="L103" s="46"/>
    </row>
    <row r="104" spans="1:25" x14ac:dyDescent="0.25">
      <c r="G104" s="77">
        <f t="shared" ca="1" si="7"/>
        <v>1</v>
      </c>
      <c r="J104" s="46"/>
      <c r="K104" s="46"/>
      <c r="L104" s="46"/>
    </row>
    <row r="105" spans="1:25" x14ac:dyDescent="0.25">
      <c r="G105" s="77">
        <f t="shared" ca="1" si="7"/>
        <v>1</v>
      </c>
      <c r="J105" s="46"/>
      <c r="K105" s="46"/>
      <c r="L105" s="46"/>
    </row>
    <row r="106" spans="1:25" x14ac:dyDescent="0.25">
      <c r="A106" s="9" t="s">
        <v>17</v>
      </c>
      <c r="B106" s="10" t="s">
        <v>18</v>
      </c>
      <c r="C106" s="28" t="s">
        <v>23</v>
      </c>
      <c r="D106" s="56"/>
      <c r="E106" s="56"/>
      <c r="F106" s="56"/>
      <c r="G106" s="77">
        <f t="shared" ca="1" si="7"/>
        <v>1</v>
      </c>
      <c r="H106" s="56"/>
      <c r="J106" s="46"/>
      <c r="K106" s="46"/>
      <c r="L106" s="46"/>
    </row>
    <row r="107" spans="1:25" x14ac:dyDescent="0.25">
      <c r="A107" s="85">
        <f>DATE(2030,11,25)</f>
        <v>47812</v>
      </c>
      <c r="B107" s="12">
        <f ca="1">C107</f>
        <v>47812</v>
      </c>
      <c r="C107" s="12">
        <f ca="1">IF(P108="","",IF(P108=1,"",IF(P108="=1","",IF(Ques4=Answer4,Answer4,""))))</f>
        <v>47812</v>
      </c>
      <c r="D107" s="13">
        <f ca="1">IF(A107=B107,1,0)</f>
        <v>1</v>
      </c>
      <c r="E107" s="14">
        <f ca="1">IF(E82=0,0,D107)</f>
        <v>1</v>
      </c>
      <c r="F107" s="15" t="s">
        <v>29</v>
      </c>
      <c r="G107" s="77">
        <f t="shared" ca="1" si="7"/>
        <v>1</v>
      </c>
      <c r="H107" s="56"/>
      <c r="J107" s="46"/>
      <c r="K107" s="46"/>
      <c r="L107" s="46"/>
    </row>
    <row r="108" spans="1:25" x14ac:dyDescent="0.25">
      <c r="A108" s="7"/>
      <c r="B108" s="56"/>
      <c r="C108" s="56"/>
      <c r="D108" s="56"/>
      <c r="E108" s="56"/>
      <c r="F108" s="56"/>
      <c r="G108" s="30">
        <f ca="1">IF(OR(Ques4="",$E$82=0),0,1)</f>
        <v>1</v>
      </c>
      <c r="H108" s="56"/>
      <c r="J108" s="46"/>
      <c r="K108" s="46"/>
      <c r="L108" s="46"/>
      <c r="N108" s="130" t="str">
        <f ca="1">IF(Score4=0,"Incorrect:","Correct Answer:")</f>
        <v>Correct Answer:</v>
      </c>
      <c r="O108" s="131"/>
      <c r="P108" s="134" t="str">
        <f ca="1">IF(ISERROR(IF(Ques4="","",_xlfn.FORMULATEXT(Ques4))),"",IF(Ques4="","",_xlfn.FORMULATEXT(Ques4)))</f>
        <v>=DATE(2030,11,25)</v>
      </c>
      <c r="Q108" s="135"/>
      <c r="R108" s="135"/>
      <c r="S108" s="135"/>
      <c r="T108" s="135"/>
      <c r="U108" s="135"/>
      <c r="V108" s="135"/>
      <c r="W108" s="135"/>
      <c r="X108" s="135"/>
      <c r="Y108" s="136"/>
    </row>
    <row r="109" spans="1:25" x14ac:dyDescent="0.25">
      <c r="A109" s="7"/>
      <c r="B109" s="56"/>
      <c r="C109" s="56"/>
      <c r="D109" s="56"/>
      <c r="E109" s="56"/>
      <c r="F109" s="56"/>
      <c r="G109" s="30">
        <f ca="1">IF(OR(Ques4="",$E$82=0),0,1)</f>
        <v>1</v>
      </c>
      <c r="H109" s="56"/>
      <c r="J109" s="46"/>
      <c r="K109" s="46"/>
      <c r="L109" s="46"/>
      <c r="N109" s="132"/>
      <c r="O109" s="133"/>
      <c r="P109" s="137"/>
      <c r="Q109" s="138"/>
      <c r="R109" s="138"/>
      <c r="S109" s="138"/>
      <c r="T109" s="138"/>
      <c r="U109" s="138"/>
      <c r="V109" s="138"/>
      <c r="W109" s="138"/>
      <c r="X109" s="138"/>
      <c r="Y109" s="139"/>
    </row>
    <row r="110" spans="1:25" ht="15" x14ac:dyDescent="0.3">
      <c r="G110" s="77">
        <f t="shared" ref="G110:G121" ca="1" si="8">$E$82</f>
        <v>1</v>
      </c>
      <c r="J110" s="46"/>
      <c r="K110" s="46"/>
      <c r="L110" s="46"/>
      <c r="N110" s="140" t="s">
        <v>25</v>
      </c>
      <c r="O110" s="141"/>
      <c r="P110" s="4"/>
      <c r="Q110" s="5" t="str">
        <f>SUBSTITUTE(ADDRESS(1,COLUMN(),4),"1","")</f>
        <v>Q</v>
      </c>
      <c r="R110" s="5" t="str">
        <f t="shared" ref="R110:Y110" si="9">SUBSTITUTE(ADDRESS(1,COLUMN(),4),"1","")</f>
        <v>R</v>
      </c>
      <c r="S110" s="5" t="str">
        <f t="shared" si="9"/>
        <v>S</v>
      </c>
      <c r="T110" s="5" t="str">
        <f t="shared" si="9"/>
        <v>T</v>
      </c>
      <c r="U110" s="5" t="str">
        <f t="shared" si="9"/>
        <v>U</v>
      </c>
      <c r="V110" s="5" t="str">
        <f t="shared" si="9"/>
        <v>V</v>
      </c>
      <c r="W110" s="5" t="str">
        <f t="shared" si="9"/>
        <v>W</v>
      </c>
      <c r="X110" s="5" t="str">
        <f t="shared" si="9"/>
        <v>X</v>
      </c>
      <c r="Y110" s="5" t="str">
        <f t="shared" si="9"/>
        <v>Y</v>
      </c>
    </row>
    <row r="111" spans="1:25" ht="15" x14ac:dyDescent="0.3">
      <c r="G111" s="77">
        <f t="shared" ca="1" si="8"/>
        <v>1</v>
      </c>
      <c r="J111" s="46"/>
      <c r="K111" s="46"/>
      <c r="L111" s="46"/>
      <c r="N111" s="142"/>
      <c r="O111" s="143"/>
      <c r="P111" s="5">
        <f>ROW()</f>
        <v>111</v>
      </c>
      <c r="Q111" s="6"/>
      <c r="R111" s="6"/>
      <c r="S111" s="6"/>
      <c r="T111" s="6"/>
      <c r="U111" s="6"/>
      <c r="V111" s="6"/>
      <c r="W111" s="6"/>
      <c r="X111" s="6"/>
      <c r="Y111" s="6"/>
    </row>
    <row r="112" spans="1:25" ht="15" x14ac:dyDescent="0.3">
      <c r="G112" s="77">
        <f t="shared" ca="1" si="8"/>
        <v>1</v>
      </c>
      <c r="J112" s="46"/>
      <c r="K112" s="46"/>
      <c r="L112" s="46"/>
      <c r="N112" s="142"/>
      <c r="O112" s="143"/>
      <c r="P112" s="5">
        <f>ROW()</f>
        <v>112</v>
      </c>
      <c r="Q112" s="6"/>
      <c r="R112" s="6"/>
      <c r="S112" s="6"/>
      <c r="T112" s="6"/>
      <c r="U112" s="6"/>
      <c r="V112" s="6"/>
      <c r="W112" s="6"/>
      <c r="X112" s="6"/>
      <c r="Y112" s="6"/>
    </row>
    <row r="113" spans="7:25" ht="15" x14ac:dyDescent="0.3">
      <c r="G113" s="77">
        <f t="shared" ca="1" si="8"/>
        <v>1</v>
      </c>
      <c r="J113" s="46"/>
      <c r="K113" s="46"/>
      <c r="L113" s="46"/>
      <c r="N113" s="142"/>
      <c r="O113" s="143"/>
      <c r="P113" s="5">
        <f>ROW()</f>
        <v>113</v>
      </c>
      <c r="Q113" s="6"/>
      <c r="R113" s="6"/>
      <c r="S113" s="6"/>
      <c r="T113" s="86">
        <f>DATE(2030,11,25)</f>
        <v>47812</v>
      </c>
      <c r="U113" s="6"/>
      <c r="V113" s="6"/>
      <c r="W113" s="6"/>
      <c r="X113" s="6"/>
      <c r="Y113" s="6"/>
    </row>
    <row r="114" spans="7:25" ht="15" x14ac:dyDescent="0.3">
      <c r="G114" s="77">
        <f t="shared" ca="1" si="8"/>
        <v>1</v>
      </c>
      <c r="J114" s="46"/>
      <c r="K114" s="46"/>
      <c r="L114" s="46"/>
      <c r="N114" s="142"/>
      <c r="O114" s="143"/>
      <c r="P114" s="5">
        <f>ROW()</f>
        <v>114</v>
      </c>
      <c r="Q114" s="6"/>
      <c r="R114" s="6"/>
      <c r="S114" s="6"/>
      <c r="T114" s="6"/>
      <c r="U114" s="6"/>
      <c r="V114" s="6"/>
      <c r="W114" s="6"/>
      <c r="X114" s="6"/>
      <c r="Y114" s="6"/>
    </row>
    <row r="115" spans="7:25" ht="15" x14ac:dyDescent="0.3">
      <c r="G115" s="77">
        <f t="shared" ca="1" si="8"/>
        <v>1</v>
      </c>
      <c r="J115" s="46"/>
      <c r="K115" s="46"/>
      <c r="L115" s="46"/>
      <c r="N115" s="142"/>
      <c r="O115" s="143"/>
      <c r="P115" s="5">
        <f>ROW()</f>
        <v>115</v>
      </c>
      <c r="Q115" s="6"/>
      <c r="R115" s="6"/>
      <c r="S115" s="6"/>
      <c r="T115" s="6"/>
      <c r="U115" s="6"/>
      <c r="V115" s="6"/>
      <c r="W115" s="6"/>
      <c r="X115" s="6"/>
      <c r="Y115" s="6"/>
    </row>
    <row r="116" spans="7:25" ht="15" x14ac:dyDescent="0.3">
      <c r="G116" s="77">
        <f t="shared" ca="1" si="8"/>
        <v>1</v>
      </c>
      <c r="J116" s="46"/>
      <c r="K116" s="46"/>
      <c r="L116" s="46"/>
      <c r="N116" s="142"/>
      <c r="O116" s="143"/>
      <c r="P116" s="5">
        <f>ROW()</f>
        <v>116</v>
      </c>
      <c r="Q116" s="6"/>
      <c r="R116" s="6"/>
      <c r="S116" s="6"/>
      <c r="T116" s="6"/>
      <c r="U116" s="6"/>
      <c r="V116" s="6"/>
      <c r="W116" s="6"/>
      <c r="X116" s="6"/>
      <c r="Y116" s="6"/>
    </row>
    <row r="117" spans="7:25" ht="15" x14ac:dyDescent="0.3">
      <c r="G117" s="77">
        <f t="shared" ca="1" si="8"/>
        <v>1</v>
      </c>
      <c r="J117" s="46"/>
      <c r="K117" s="46"/>
      <c r="L117" s="46"/>
      <c r="N117" s="142"/>
      <c r="O117" s="143"/>
      <c r="P117" s="5">
        <f>ROW()</f>
        <v>117</v>
      </c>
      <c r="Q117" s="6"/>
      <c r="R117" s="6"/>
      <c r="S117" s="6"/>
      <c r="T117" s="6"/>
      <c r="U117" s="6"/>
      <c r="V117" s="6"/>
      <c r="W117" s="6"/>
      <c r="X117" s="6"/>
      <c r="Y117" s="6"/>
    </row>
    <row r="118" spans="7:25" ht="15" x14ac:dyDescent="0.3">
      <c r="G118" s="77">
        <f t="shared" ca="1" si="8"/>
        <v>1</v>
      </c>
      <c r="J118" s="46"/>
      <c r="K118" s="46"/>
      <c r="L118" s="46"/>
      <c r="N118" s="142"/>
      <c r="O118" s="143"/>
      <c r="P118" s="5">
        <f>ROW()</f>
        <v>118</v>
      </c>
      <c r="Q118" s="6"/>
      <c r="R118" s="6"/>
      <c r="S118" s="6"/>
      <c r="T118" s="6"/>
      <c r="U118" s="6"/>
      <c r="V118" s="6"/>
      <c r="W118" s="6"/>
      <c r="X118" s="6"/>
      <c r="Y118" s="6"/>
    </row>
    <row r="119" spans="7:25" ht="15" x14ac:dyDescent="0.3">
      <c r="G119" s="77">
        <f t="shared" ca="1" si="8"/>
        <v>1</v>
      </c>
      <c r="J119" s="46"/>
      <c r="K119" s="46"/>
      <c r="L119" s="46"/>
      <c r="N119" s="142"/>
      <c r="O119" s="143"/>
      <c r="P119" s="5">
        <f>ROW()</f>
        <v>119</v>
      </c>
      <c r="Q119" s="6"/>
      <c r="R119" s="6"/>
      <c r="S119" s="6"/>
      <c r="T119" s="6"/>
      <c r="U119" s="6"/>
      <c r="V119" s="6"/>
      <c r="W119" s="6"/>
      <c r="X119" s="6"/>
      <c r="Y119" s="6"/>
    </row>
    <row r="120" spans="7:25" ht="15" x14ac:dyDescent="0.3">
      <c r="G120" s="77">
        <f t="shared" ca="1" si="8"/>
        <v>1</v>
      </c>
      <c r="J120" s="46"/>
      <c r="K120" s="46"/>
      <c r="L120" s="46"/>
      <c r="N120" s="144"/>
      <c r="O120" s="145"/>
      <c r="P120" s="5">
        <f>ROW()</f>
        <v>120</v>
      </c>
      <c r="Q120" s="6"/>
      <c r="R120" s="6"/>
      <c r="S120" s="6"/>
      <c r="T120" s="6"/>
      <c r="U120" s="6"/>
      <c r="V120" s="6"/>
      <c r="W120" s="6"/>
      <c r="X120" s="6"/>
      <c r="Y120" s="6"/>
    </row>
    <row r="121" spans="7:25" x14ac:dyDescent="0.25">
      <c r="G121" s="77">
        <f t="shared" ca="1" si="8"/>
        <v>1</v>
      </c>
      <c r="J121" s="46"/>
      <c r="K121" s="46"/>
      <c r="L121" s="46"/>
    </row>
    <row r="122" spans="7:25" x14ac:dyDescent="0.25">
      <c r="G122" s="76">
        <f ca="1">$E$107</f>
        <v>1</v>
      </c>
      <c r="J122" s="46"/>
      <c r="K122" s="46"/>
      <c r="L122" s="46"/>
    </row>
    <row r="123" spans="7:25" x14ac:dyDescent="0.25">
      <c r="G123" s="76">
        <f t="shared" ref="G123:G142" ca="1" si="10">$E$107</f>
        <v>1</v>
      </c>
      <c r="J123" s="46"/>
      <c r="K123" s="46"/>
      <c r="L123" s="46"/>
    </row>
    <row r="124" spans="7:25" x14ac:dyDescent="0.25">
      <c r="G124" s="76">
        <f t="shared" ca="1" si="10"/>
        <v>1</v>
      </c>
      <c r="J124" s="46"/>
      <c r="K124" s="46"/>
      <c r="L124" s="46"/>
    </row>
    <row r="125" spans="7:25" x14ac:dyDescent="0.25">
      <c r="G125" s="76">
        <f t="shared" ca="1" si="10"/>
        <v>1</v>
      </c>
      <c r="J125" s="46"/>
      <c r="K125" s="46"/>
      <c r="L125" s="46"/>
    </row>
    <row r="126" spans="7:25" x14ac:dyDescent="0.25">
      <c r="G126" s="76">
        <f t="shared" ca="1" si="10"/>
        <v>1</v>
      </c>
      <c r="J126" s="46"/>
      <c r="K126" s="46"/>
      <c r="L126" s="46"/>
    </row>
    <row r="127" spans="7:25" x14ac:dyDescent="0.25">
      <c r="G127" s="76">
        <f t="shared" ca="1" si="10"/>
        <v>1</v>
      </c>
      <c r="J127" s="46"/>
      <c r="K127" s="46"/>
      <c r="L127" s="46"/>
    </row>
    <row r="128" spans="7:25" x14ac:dyDescent="0.25">
      <c r="G128" s="76">
        <f t="shared" ca="1" si="10"/>
        <v>1</v>
      </c>
      <c r="J128" s="46"/>
      <c r="K128" s="46"/>
      <c r="L128" s="46"/>
    </row>
    <row r="129" spans="1:25" x14ac:dyDescent="0.25">
      <c r="G129" s="76">
        <f t="shared" ca="1" si="10"/>
        <v>1</v>
      </c>
      <c r="J129" s="46"/>
      <c r="K129" s="46"/>
      <c r="L129" s="46"/>
    </row>
    <row r="130" spans="1:25" x14ac:dyDescent="0.25">
      <c r="G130" s="76">
        <f t="shared" ca="1" si="10"/>
        <v>1</v>
      </c>
      <c r="J130" s="46"/>
      <c r="K130" s="46"/>
      <c r="L130" s="46"/>
    </row>
    <row r="131" spans="1:25" x14ac:dyDescent="0.25">
      <c r="G131" s="76">
        <f t="shared" ca="1" si="10"/>
        <v>1</v>
      </c>
      <c r="J131" s="46"/>
      <c r="K131" s="46"/>
      <c r="L131" s="46"/>
    </row>
    <row r="132" spans="1:25" x14ac:dyDescent="0.25">
      <c r="G132" s="76">
        <f t="shared" ca="1" si="10"/>
        <v>1</v>
      </c>
      <c r="J132" s="46"/>
      <c r="K132" s="46"/>
      <c r="L132" s="46"/>
    </row>
    <row r="133" spans="1:25" x14ac:dyDescent="0.25">
      <c r="G133" s="76">
        <f t="shared" ca="1" si="10"/>
        <v>1</v>
      </c>
      <c r="J133" s="46"/>
      <c r="K133" s="46"/>
      <c r="L133" s="46"/>
    </row>
    <row r="134" spans="1:25" x14ac:dyDescent="0.25">
      <c r="G134" s="76">
        <f t="shared" ca="1" si="10"/>
        <v>1</v>
      </c>
      <c r="J134" s="46"/>
      <c r="K134" s="46"/>
      <c r="L134" s="46"/>
    </row>
    <row r="135" spans="1:25" x14ac:dyDescent="0.25">
      <c r="G135" s="76">
        <f ca="1">$E$107</f>
        <v>1</v>
      </c>
      <c r="J135" s="46"/>
      <c r="K135" s="46"/>
      <c r="L135" s="46"/>
    </row>
    <row r="136" spans="1:25" x14ac:dyDescent="0.25">
      <c r="G136" s="76">
        <f t="shared" ca="1" si="10"/>
        <v>1</v>
      </c>
      <c r="J136" s="46"/>
      <c r="K136" s="46"/>
      <c r="L136" s="46"/>
    </row>
    <row r="137" spans="1:25" x14ac:dyDescent="0.25">
      <c r="G137" s="76">
        <f t="shared" ca="1" si="10"/>
        <v>1</v>
      </c>
      <c r="J137" s="46"/>
      <c r="K137" s="46"/>
      <c r="L137" s="46"/>
    </row>
    <row r="138" spans="1:25" x14ac:dyDescent="0.25">
      <c r="G138" s="76">
        <f t="shared" ca="1" si="10"/>
        <v>1</v>
      </c>
      <c r="J138" s="46"/>
      <c r="K138" s="46"/>
      <c r="L138" s="46"/>
    </row>
    <row r="139" spans="1:25" x14ac:dyDescent="0.25">
      <c r="G139" s="76">
        <f t="shared" ca="1" si="10"/>
        <v>1</v>
      </c>
      <c r="J139" s="46"/>
      <c r="K139" s="46"/>
      <c r="L139" s="46"/>
    </row>
    <row r="140" spans="1:25" x14ac:dyDescent="0.25">
      <c r="G140" s="76">
        <f t="shared" ca="1" si="10"/>
        <v>1</v>
      </c>
      <c r="J140" s="46"/>
      <c r="K140" s="46"/>
      <c r="L140" s="46"/>
    </row>
    <row r="141" spans="1:25" x14ac:dyDescent="0.25">
      <c r="A141" s="9" t="s">
        <v>17</v>
      </c>
      <c r="B141" s="10" t="s">
        <v>18</v>
      </c>
      <c r="C141" s="28" t="s">
        <v>23</v>
      </c>
      <c r="D141" s="56"/>
      <c r="E141" s="56"/>
      <c r="F141" s="56"/>
      <c r="G141" s="76">
        <f t="shared" ca="1" si="10"/>
        <v>1</v>
      </c>
      <c r="H141" s="56"/>
      <c r="J141" s="46"/>
      <c r="K141" s="46"/>
      <c r="L141" s="46"/>
    </row>
    <row r="142" spans="1:25" ht="15" x14ac:dyDescent="0.3">
      <c r="A142" s="21">
        <f>EDATE(S149,3)</f>
        <v>43556</v>
      </c>
      <c r="B142" s="21">
        <f ca="1">C142</f>
        <v>43556</v>
      </c>
      <c r="C142" s="21">
        <f ca="1">IF(P143="","",IF(P143=1,"",IF(P143="=1","",IF(Ques5=Answer5,Answer5,""))))</f>
        <v>43556</v>
      </c>
      <c r="D142" s="13">
        <f ca="1">IF(A142=B142,1,0)</f>
        <v>1</v>
      </c>
      <c r="E142" s="14">
        <f ca="1">IF(E107=0,0,D142)</f>
        <v>1</v>
      </c>
      <c r="F142" s="15" t="s">
        <v>30</v>
      </c>
      <c r="G142" s="76">
        <f t="shared" ca="1" si="10"/>
        <v>1</v>
      </c>
      <c r="H142" s="56"/>
      <c r="J142" s="46"/>
      <c r="K142" s="46"/>
      <c r="L142" s="46"/>
    </row>
    <row r="143" spans="1:25" x14ac:dyDescent="0.25">
      <c r="A143" s="7"/>
      <c r="B143" s="56"/>
      <c r="C143" s="56"/>
      <c r="D143" s="56"/>
      <c r="E143" s="56"/>
      <c r="F143" s="56"/>
      <c r="G143" s="30">
        <f ca="1">IF(OR(Ques5="",$E$107=0),0,1)</f>
        <v>1</v>
      </c>
      <c r="H143" s="56"/>
      <c r="J143" s="46"/>
      <c r="K143" s="46"/>
      <c r="L143" s="46"/>
      <c r="N143" s="130" t="str">
        <f ca="1">IF(Score5=0,"Incorrect:","Correct Answer:")</f>
        <v>Correct Answer:</v>
      </c>
      <c r="O143" s="131"/>
      <c r="P143" s="134" t="str">
        <f ca="1">IF(ISERROR(IF(Ques5="","",_xlfn.FORMULATEXT(Ques5))),"",IF(Ques5="","",_xlfn.FORMULATEXT(Ques5)))</f>
        <v>=EDATE(S149,3)</v>
      </c>
      <c r="Q143" s="135"/>
      <c r="R143" s="135"/>
      <c r="S143" s="135"/>
      <c r="T143" s="135"/>
      <c r="U143" s="135"/>
      <c r="V143" s="135"/>
      <c r="W143" s="135"/>
      <c r="X143" s="135"/>
      <c r="Y143" s="136"/>
    </row>
    <row r="144" spans="1:25" x14ac:dyDescent="0.25">
      <c r="A144" s="7"/>
      <c r="B144" s="56"/>
      <c r="C144" s="56"/>
      <c r="D144" s="56"/>
      <c r="E144" s="56"/>
      <c r="F144" s="56"/>
      <c r="G144" s="30">
        <f ca="1">IF(OR(Ques5="",$E$107=0),0,1)</f>
        <v>1</v>
      </c>
      <c r="H144" s="56"/>
      <c r="J144" s="46"/>
      <c r="K144" s="46"/>
      <c r="L144" s="46"/>
      <c r="N144" s="132"/>
      <c r="O144" s="133"/>
      <c r="P144" s="137"/>
      <c r="Q144" s="138"/>
      <c r="R144" s="138"/>
      <c r="S144" s="138"/>
      <c r="T144" s="138"/>
      <c r="U144" s="138"/>
      <c r="V144" s="138"/>
      <c r="W144" s="138"/>
      <c r="X144" s="138"/>
      <c r="Y144" s="139"/>
    </row>
    <row r="145" spans="7:25" ht="15" x14ac:dyDescent="0.3">
      <c r="G145" s="76">
        <f t="shared" ref="G145:G156" ca="1" si="11">$E$107</f>
        <v>1</v>
      </c>
      <c r="J145" s="46"/>
      <c r="K145" s="46"/>
      <c r="L145" s="46"/>
      <c r="N145" s="140" t="s">
        <v>25</v>
      </c>
      <c r="O145" s="141"/>
      <c r="P145" s="4"/>
      <c r="Q145" s="5" t="str">
        <f>SUBSTITUTE(ADDRESS(1,COLUMN(),4),"1","")</f>
        <v>Q</v>
      </c>
      <c r="R145" s="5" t="str">
        <f t="shared" ref="R145:Y145" si="12">SUBSTITUTE(ADDRESS(1,COLUMN(),4),"1","")</f>
        <v>R</v>
      </c>
      <c r="S145" s="5" t="str">
        <f t="shared" si="12"/>
        <v>S</v>
      </c>
      <c r="T145" s="5" t="str">
        <f t="shared" si="12"/>
        <v>T</v>
      </c>
      <c r="U145" s="5" t="str">
        <f t="shared" si="12"/>
        <v>U</v>
      </c>
      <c r="V145" s="5" t="str">
        <f t="shared" si="12"/>
        <v>V</v>
      </c>
      <c r="W145" s="5" t="str">
        <f t="shared" si="12"/>
        <v>W</v>
      </c>
      <c r="X145" s="5" t="str">
        <f t="shared" si="12"/>
        <v>X</v>
      </c>
      <c r="Y145" s="5" t="str">
        <f t="shared" si="12"/>
        <v>Y</v>
      </c>
    </row>
    <row r="146" spans="7:25" ht="15" x14ac:dyDescent="0.3">
      <c r="G146" s="76">
        <f t="shared" ca="1" si="11"/>
        <v>1</v>
      </c>
      <c r="J146" s="46"/>
      <c r="K146" s="46"/>
      <c r="L146" s="46"/>
      <c r="N146" s="142"/>
      <c r="O146" s="143"/>
      <c r="P146" s="5">
        <f>ROW()</f>
        <v>146</v>
      </c>
      <c r="Q146" s="6"/>
      <c r="R146" s="6"/>
      <c r="S146" s="6"/>
      <c r="T146" s="6"/>
      <c r="U146" s="6"/>
      <c r="V146" s="6"/>
      <c r="W146" s="6"/>
      <c r="X146" s="6"/>
      <c r="Y146" s="6"/>
    </row>
    <row r="147" spans="7:25" ht="15" x14ac:dyDescent="0.3">
      <c r="G147" s="76">
        <f t="shared" ca="1" si="11"/>
        <v>1</v>
      </c>
      <c r="J147" s="46"/>
      <c r="K147" s="46"/>
      <c r="L147" s="46"/>
      <c r="N147" s="142"/>
      <c r="O147" s="143"/>
      <c r="P147" s="5">
        <f>ROW()</f>
        <v>147</v>
      </c>
      <c r="Q147" s="6"/>
      <c r="R147" s="6"/>
      <c r="S147" s="6"/>
      <c r="T147" s="6"/>
      <c r="U147" s="6"/>
      <c r="V147" s="6"/>
      <c r="W147" s="6"/>
      <c r="X147" s="6"/>
      <c r="Y147" s="6"/>
    </row>
    <row r="148" spans="7:25" ht="45" x14ac:dyDescent="0.3">
      <c r="G148" s="76">
        <f t="shared" ca="1" si="11"/>
        <v>1</v>
      </c>
      <c r="J148" s="46"/>
      <c r="K148" s="46"/>
      <c r="L148" s="46"/>
      <c r="N148" s="142"/>
      <c r="O148" s="143"/>
      <c r="P148" s="5">
        <f>ROW()</f>
        <v>148</v>
      </c>
      <c r="Q148" s="6"/>
      <c r="R148" s="84" t="s">
        <v>183</v>
      </c>
      <c r="S148" s="70" t="s">
        <v>53</v>
      </c>
      <c r="T148" s="70" t="s">
        <v>54</v>
      </c>
      <c r="U148" s="70" t="s">
        <v>55</v>
      </c>
      <c r="V148" s="70" t="s">
        <v>56</v>
      </c>
      <c r="W148" s="6"/>
      <c r="X148" s="6"/>
      <c r="Y148" s="6"/>
    </row>
    <row r="149" spans="7:25" ht="15" x14ac:dyDescent="0.3">
      <c r="G149" s="76">
        <f t="shared" ca="1" si="11"/>
        <v>1</v>
      </c>
      <c r="J149" s="46"/>
      <c r="K149" s="46"/>
      <c r="L149" s="46"/>
      <c r="N149" s="142"/>
      <c r="O149" s="143"/>
      <c r="P149" s="5">
        <f>ROW()</f>
        <v>149</v>
      </c>
      <c r="Q149" s="6"/>
      <c r="R149" s="50" t="s">
        <v>181</v>
      </c>
      <c r="S149" s="21">
        <v>43466</v>
      </c>
      <c r="T149" s="66">
        <f>EDATE(S149,3)</f>
        <v>43556</v>
      </c>
      <c r="U149" s="6" t="s">
        <v>184</v>
      </c>
      <c r="V149" s="21">
        <v>43739</v>
      </c>
      <c r="W149" s="6"/>
      <c r="X149" s="6"/>
      <c r="Y149" s="6"/>
    </row>
    <row r="150" spans="7:25" ht="15" x14ac:dyDescent="0.3">
      <c r="G150" s="76">
        <f t="shared" ca="1" si="11"/>
        <v>1</v>
      </c>
      <c r="J150" s="46"/>
      <c r="K150" s="46"/>
      <c r="L150" s="46"/>
      <c r="N150" s="142"/>
      <c r="O150" s="143"/>
      <c r="P150" s="5">
        <f>ROW()</f>
        <v>150</v>
      </c>
      <c r="Q150" s="6"/>
      <c r="R150" s="6"/>
      <c r="S150" s="6"/>
      <c r="T150" s="6"/>
      <c r="U150" s="6"/>
      <c r="V150" s="6"/>
      <c r="W150" s="6"/>
      <c r="X150" s="6"/>
      <c r="Y150" s="6"/>
    </row>
    <row r="151" spans="7:25" ht="15" x14ac:dyDescent="0.3">
      <c r="G151" s="76">
        <f t="shared" ca="1" si="11"/>
        <v>1</v>
      </c>
      <c r="J151" s="46"/>
      <c r="K151" s="46"/>
      <c r="L151" s="46"/>
      <c r="N151" s="142"/>
      <c r="O151" s="143"/>
      <c r="P151" s="5">
        <f>ROW()</f>
        <v>151</v>
      </c>
      <c r="Q151" s="6"/>
      <c r="R151" s="6"/>
      <c r="S151" s="6"/>
      <c r="T151" s="6"/>
      <c r="U151" s="6"/>
      <c r="V151" s="6"/>
      <c r="W151" s="6"/>
      <c r="X151" s="6"/>
      <c r="Y151" s="6"/>
    </row>
    <row r="152" spans="7:25" ht="15" x14ac:dyDescent="0.3">
      <c r="G152" s="76">
        <f t="shared" ca="1" si="11"/>
        <v>1</v>
      </c>
      <c r="J152" s="46"/>
      <c r="K152" s="46"/>
      <c r="L152" s="46"/>
      <c r="N152" s="142"/>
      <c r="O152" s="143"/>
      <c r="P152" s="5">
        <f>ROW()</f>
        <v>152</v>
      </c>
      <c r="Q152" s="6"/>
      <c r="R152" s="6"/>
      <c r="S152" s="6"/>
      <c r="T152" s="6"/>
      <c r="U152" s="6"/>
      <c r="V152" s="6"/>
      <c r="W152" s="6"/>
      <c r="X152" s="6"/>
      <c r="Y152" s="6"/>
    </row>
    <row r="153" spans="7:25" ht="15" x14ac:dyDescent="0.3">
      <c r="G153" s="76">
        <f t="shared" ca="1" si="11"/>
        <v>1</v>
      </c>
      <c r="J153" s="46"/>
      <c r="K153" s="46"/>
      <c r="L153" s="46"/>
      <c r="N153" s="142"/>
      <c r="O153" s="143"/>
      <c r="P153" s="5">
        <f>ROW()</f>
        <v>153</v>
      </c>
      <c r="Q153" s="6"/>
      <c r="R153" s="6"/>
      <c r="S153" s="6"/>
      <c r="T153" s="6"/>
      <c r="U153" s="6"/>
      <c r="V153" s="6"/>
      <c r="W153" s="6"/>
      <c r="X153" s="6"/>
      <c r="Y153" s="6"/>
    </row>
    <row r="154" spans="7:25" ht="15" x14ac:dyDescent="0.3">
      <c r="G154" s="76">
        <f t="shared" ca="1" si="11"/>
        <v>1</v>
      </c>
      <c r="J154" s="46"/>
      <c r="K154" s="46"/>
      <c r="L154" s="46"/>
      <c r="N154" s="142"/>
      <c r="O154" s="143"/>
      <c r="P154" s="5">
        <f>ROW()</f>
        <v>154</v>
      </c>
      <c r="Q154" s="6"/>
      <c r="R154" s="6"/>
      <c r="S154" s="6"/>
      <c r="T154" s="6"/>
      <c r="U154" s="6"/>
      <c r="V154" s="6"/>
      <c r="W154" s="6"/>
      <c r="X154" s="6"/>
      <c r="Y154" s="6"/>
    </row>
    <row r="155" spans="7:25" ht="15" x14ac:dyDescent="0.3">
      <c r="G155" s="76">
        <f t="shared" ca="1" si="11"/>
        <v>1</v>
      </c>
      <c r="J155" s="46"/>
      <c r="K155" s="46"/>
      <c r="L155" s="46"/>
      <c r="N155" s="144"/>
      <c r="O155" s="145"/>
      <c r="P155" s="5">
        <f>ROW()</f>
        <v>155</v>
      </c>
      <c r="Q155" s="6"/>
      <c r="R155" s="6"/>
      <c r="S155" s="6"/>
      <c r="T155" s="6"/>
      <c r="U155" s="6"/>
      <c r="V155" s="6"/>
      <c r="W155" s="6"/>
      <c r="X155" s="6"/>
      <c r="Y155" s="6"/>
    </row>
    <row r="156" spans="7:25" x14ac:dyDescent="0.25">
      <c r="G156" s="76">
        <f t="shared" ca="1" si="11"/>
        <v>1</v>
      </c>
      <c r="J156" s="46"/>
      <c r="K156" s="46"/>
      <c r="L156" s="46"/>
    </row>
    <row r="157" spans="7:25" x14ac:dyDescent="0.25">
      <c r="G157" s="77">
        <f ca="1">$E$142</f>
        <v>1</v>
      </c>
      <c r="J157" s="46"/>
      <c r="K157" s="46"/>
      <c r="L157" s="46"/>
    </row>
    <row r="158" spans="7:25" x14ac:dyDescent="0.25">
      <c r="G158" s="77">
        <f t="shared" ref="G158:G185" ca="1" si="13">$E$142</f>
        <v>1</v>
      </c>
      <c r="J158" s="46"/>
      <c r="K158" s="46"/>
      <c r="L158" s="46"/>
    </row>
    <row r="159" spans="7:25" x14ac:dyDescent="0.25">
      <c r="G159" s="77">
        <f t="shared" ca="1" si="13"/>
        <v>1</v>
      </c>
      <c r="J159" s="46"/>
      <c r="K159" s="46"/>
      <c r="L159" s="46"/>
    </row>
    <row r="160" spans="7:25" x14ac:dyDescent="0.25">
      <c r="G160" s="77">
        <f t="shared" ca="1" si="13"/>
        <v>1</v>
      </c>
      <c r="J160" s="46"/>
      <c r="K160" s="46"/>
      <c r="L160" s="46"/>
    </row>
    <row r="161" spans="7:12" x14ac:dyDescent="0.25">
      <c r="G161" s="77">
        <f t="shared" ca="1" si="13"/>
        <v>1</v>
      </c>
      <c r="J161" s="46"/>
      <c r="K161" s="46"/>
      <c r="L161" s="46"/>
    </row>
    <row r="162" spans="7:12" x14ac:dyDescent="0.25">
      <c r="G162" s="77">
        <f t="shared" ca="1" si="13"/>
        <v>1</v>
      </c>
      <c r="J162" s="46"/>
      <c r="K162" s="46"/>
      <c r="L162" s="46"/>
    </row>
    <row r="163" spans="7:12" x14ac:dyDescent="0.25">
      <c r="G163" s="77">
        <f t="shared" ca="1" si="13"/>
        <v>1</v>
      </c>
      <c r="J163" s="46"/>
      <c r="K163" s="46"/>
      <c r="L163" s="46"/>
    </row>
    <row r="164" spans="7:12" x14ac:dyDescent="0.25">
      <c r="G164" s="77">
        <f t="shared" ca="1" si="13"/>
        <v>1</v>
      </c>
      <c r="J164" s="46"/>
      <c r="K164" s="46"/>
      <c r="L164" s="46"/>
    </row>
    <row r="165" spans="7:12" x14ac:dyDescent="0.25">
      <c r="G165" s="77">
        <f t="shared" ca="1" si="13"/>
        <v>1</v>
      </c>
      <c r="J165" s="46"/>
      <c r="K165" s="46"/>
      <c r="L165" s="46"/>
    </row>
    <row r="166" spans="7:12" x14ac:dyDescent="0.25">
      <c r="G166" s="77">
        <f t="shared" ca="1" si="13"/>
        <v>1</v>
      </c>
      <c r="J166" s="46"/>
      <c r="K166" s="46"/>
      <c r="L166" s="46"/>
    </row>
    <row r="167" spans="7:12" x14ac:dyDescent="0.25">
      <c r="G167" s="77">
        <f t="shared" ca="1" si="13"/>
        <v>1</v>
      </c>
      <c r="J167" s="46"/>
      <c r="K167" s="46"/>
      <c r="L167" s="46"/>
    </row>
    <row r="168" spans="7:12" x14ac:dyDescent="0.25">
      <c r="G168" s="77">
        <f t="shared" ca="1" si="13"/>
        <v>1</v>
      </c>
      <c r="J168" s="46"/>
      <c r="K168" s="46"/>
      <c r="L168" s="46"/>
    </row>
    <row r="169" spans="7:12" x14ac:dyDescent="0.25">
      <c r="G169" s="77">
        <f t="shared" ca="1" si="13"/>
        <v>1</v>
      </c>
      <c r="J169" s="46"/>
      <c r="K169" s="46"/>
      <c r="L169" s="46"/>
    </row>
    <row r="170" spans="7:12" x14ac:dyDescent="0.25">
      <c r="G170" s="77">
        <f t="shared" ca="1" si="13"/>
        <v>1</v>
      </c>
      <c r="J170" s="46"/>
      <c r="K170" s="46"/>
      <c r="L170" s="46"/>
    </row>
    <row r="171" spans="7:12" x14ac:dyDescent="0.25">
      <c r="G171" s="77">
        <f t="shared" ca="1" si="13"/>
        <v>1</v>
      </c>
      <c r="J171" s="46"/>
      <c r="K171" s="46"/>
      <c r="L171" s="46"/>
    </row>
    <row r="172" spans="7:12" x14ac:dyDescent="0.25">
      <c r="G172" s="77">
        <f t="shared" ca="1" si="13"/>
        <v>1</v>
      </c>
      <c r="J172" s="46"/>
      <c r="K172" s="46"/>
      <c r="L172" s="46"/>
    </row>
    <row r="173" spans="7:12" x14ac:dyDescent="0.25">
      <c r="G173" s="77">
        <f t="shared" ca="1" si="13"/>
        <v>1</v>
      </c>
      <c r="J173" s="46"/>
      <c r="K173" s="46"/>
      <c r="L173" s="46"/>
    </row>
    <row r="174" spans="7:12" x14ac:dyDescent="0.25">
      <c r="G174" s="77">
        <f ca="1">$E$142</f>
        <v>1</v>
      </c>
      <c r="J174" s="46"/>
      <c r="K174" s="46"/>
      <c r="L174" s="46"/>
    </row>
    <row r="175" spans="7:12" x14ac:dyDescent="0.25">
      <c r="G175" s="77">
        <f t="shared" ca="1" si="13"/>
        <v>1</v>
      </c>
      <c r="J175" s="46"/>
      <c r="K175" s="46"/>
      <c r="L175" s="46"/>
    </row>
    <row r="176" spans="7:12" x14ac:dyDescent="0.25">
      <c r="G176" s="77">
        <f t="shared" ca="1" si="13"/>
        <v>1</v>
      </c>
      <c r="J176" s="46"/>
      <c r="K176" s="46"/>
      <c r="L176" s="46"/>
    </row>
    <row r="177" spans="1:25" x14ac:dyDescent="0.25">
      <c r="G177" s="77">
        <f t="shared" ca="1" si="13"/>
        <v>1</v>
      </c>
      <c r="J177" s="46"/>
      <c r="K177" s="46"/>
      <c r="L177" s="46"/>
    </row>
    <row r="178" spans="1:25" x14ac:dyDescent="0.25">
      <c r="G178" s="77">
        <f t="shared" ca="1" si="13"/>
        <v>1</v>
      </c>
      <c r="J178" s="46"/>
      <c r="K178" s="46"/>
      <c r="L178" s="46"/>
    </row>
    <row r="179" spans="1:25" x14ac:dyDescent="0.25">
      <c r="G179" s="77">
        <f t="shared" ca="1" si="13"/>
        <v>1</v>
      </c>
      <c r="J179" s="46"/>
      <c r="K179" s="46"/>
      <c r="L179" s="46"/>
    </row>
    <row r="180" spans="1:25" x14ac:dyDescent="0.25">
      <c r="G180" s="77">
        <f t="shared" ca="1" si="13"/>
        <v>1</v>
      </c>
      <c r="J180" s="46"/>
      <c r="K180" s="46"/>
      <c r="L180" s="46"/>
    </row>
    <row r="181" spans="1:25" x14ac:dyDescent="0.25">
      <c r="G181" s="77">
        <f t="shared" ca="1" si="13"/>
        <v>1</v>
      </c>
      <c r="J181" s="46"/>
      <c r="K181" s="46"/>
      <c r="L181" s="46"/>
    </row>
    <row r="182" spans="1:25" x14ac:dyDescent="0.25">
      <c r="G182" s="77">
        <f t="shared" ca="1" si="13"/>
        <v>1</v>
      </c>
      <c r="J182" s="46"/>
      <c r="K182" s="46"/>
      <c r="L182" s="46"/>
    </row>
    <row r="183" spans="1:25" x14ac:dyDescent="0.25">
      <c r="G183" s="77">
        <f t="shared" ca="1" si="13"/>
        <v>1</v>
      </c>
      <c r="J183" s="46"/>
      <c r="K183" s="46"/>
      <c r="L183" s="46"/>
    </row>
    <row r="184" spans="1:25" x14ac:dyDescent="0.25">
      <c r="A184" s="9" t="s">
        <v>17</v>
      </c>
      <c r="B184" s="10" t="s">
        <v>18</v>
      </c>
      <c r="C184" s="28" t="s">
        <v>23</v>
      </c>
      <c r="D184" s="56"/>
      <c r="E184" s="56"/>
      <c r="F184" s="56"/>
      <c r="G184" s="77">
        <f t="shared" ca="1" si="13"/>
        <v>1</v>
      </c>
      <c r="H184" s="56"/>
      <c r="J184" s="46"/>
      <c r="K184" s="46"/>
      <c r="L184" s="46"/>
    </row>
    <row r="185" spans="1:25" ht="15" x14ac:dyDescent="0.3">
      <c r="A185" s="59">
        <f>EOMONTH(S191,3)</f>
        <v>43646</v>
      </c>
      <c r="B185" s="59">
        <f ca="1">C185</f>
        <v>43646</v>
      </c>
      <c r="C185" s="59">
        <f ca="1">IF(P186="","",IF(P186=1,"",IF(P186="=1","",IF(Ques6=Answer6,Answer6,""))))</f>
        <v>43646</v>
      </c>
      <c r="D185" s="13">
        <f ca="1">IF(A185=B185,1,0)</f>
        <v>1</v>
      </c>
      <c r="E185" s="14">
        <f ca="1">IF(E142=0,0,D185)</f>
        <v>1</v>
      </c>
      <c r="F185" s="15" t="s">
        <v>31</v>
      </c>
      <c r="G185" s="77">
        <f t="shared" ca="1" si="13"/>
        <v>1</v>
      </c>
      <c r="H185" s="56"/>
      <c r="J185" s="46"/>
      <c r="K185" s="46"/>
      <c r="L185" s="46"/>
    </row>
    <row r="186" spans="1:25" x14ac:dyDescent="0.25">
      <c r="A186" s="7"/>
      <c r="B186" s="56"/>
      <c r="C186" s="56"/>
      <c r="D186" s="56"/>
      <c r="E186" s="56"/>
      <c r="F186" s="56"/>
      <c r="G186" s="30">
        <f ca="1">IF(OR(Ques6="",$E$142=0),0,1)</f>
        <v>1</v>
      </c>
      <c r="H186" s="56"/>
      <c r="J186" s="46"/>
      <c r="K186" s="46"/>
      <c r="L186" s="46"/>
      <c r="N186" s="130" t="str">
        <f ca="1">IF(Score6=0,"Incorrect:","Correct Answer:")</f>
        <v>Correct Answer:</v>
      </c>
      <c r="O186" s="131"/>
      <c r="P186" s="134" t="str">
        <f ca="1">IF(ISERROR(IF(Ques6="","",_xlfn.FORMULATEXT(Ques6))),"",IF(Ques6="","",_xlfn.FORMULATEXT(Ques6)))</f>
        <v>=EOMONTH(S191,3)</v>
      </c>
      <c r="Q186" s="135"/>
      <c r="R186" s="135"/>
      <c r="S186" s="135"/>
      <c r="T186" s="135"/>
      <c r="U186" s="135"/>
      <c r="V186" s="135"/>
      <c r="W186" s="135"/>
      <c r="X186" s="135"/>
      <c r="Y186" s="136"/>
    </row>
    <row r="187" spans="1:25" x14ac:dyDescent="0.25">
      <c r="A187" s="7"/>
      <c r="B187" s="56"/>
      <c r="C187" s="56"/>
      <c r="D187" s="56"/>
      <c r="E187" s="56"/>
      <c r="F187" s="56"/>
      <c r="G187" s="30">
        <f ca="1">IF(OR(Ques6="",$E$142=0),0,1)</f>
        <v>1</v>
      </c>
      <c r="H187" s="56"/>
      <c r="J187" s="46"/>
      <c r="K187" s="46"/>
      <c r="L187" s="46"/>
      <c r="N187" s="132"/>
      <c r="O187" s="133"/>
      <c r="P187" s="137"/>
      <c r="Q187" s="138"/>
      <c r="R187" s="138"/>
      <c r="S187" s="138"/>
      <c r="T187" s="138"/>
      <c r="U187" s="138"/>
      <c r="V187" s="138"/>
      <c r="W187" s="138"/>
      <c r="X187" s="138"/>
      <c r="Y187" s="139"/>
    </row>
    <row r="188" spans="1:25" ht="15" x14ac:dyDescent="0.3">
      <c r="G188" s="77">
        <f t="shared" ref="G188:G199" ca="1" si="14">$E$142</f>
        <v>1</v>
      </c>
      <c r="J188" s="46"/>
      <c r="K188" s="46"/>
      <c r="L188" s="46"/>
      <c r="N188" s="140" t="s">
        <v>25</v>
      </c>
      <c r="O188" s="141"/>
      <c r="P188" s="4"/>
      <c r="Q188" s="5" t="str">
        <f>SUBSTITUTE(ADDRESS(1,COLUMN(),4),"1","")</f>
        <v>Q</v>
      </c>
      <c r="R188" s="5" t="str">
        <f t="shared" ref="R188:Y188" si="15">SUBSTITUTE(ADDRESS(1,COLUMN(),4),"1","")</f>
        <v>R</v>
      </c>
      <c r="S188" s="5" t="str">
        <f t="shared" si="15"/>
        <v>S</v>
      </c>
      <c r="T188" s="5" t="str">
        <f t="shared" si="15"/>
        <v>T</v>
      </c>
      <c r="U188" s="5" t="str">
        <f t="shared" si="15"/>
        <v>U</v>
      </c>
      <c r="V188" s="5" t="str">
        <f t="shared" si="15"/>
        <v>V</v>
      </c>
      <c r="W188" s="5" t="str">
        <f t="shared" si="15"/>
        <v>W</v>
      </c>
      <c r="X188" s="5" t="str">
        <f t="shared" si="15"/>
        <v>X</v>
      </c>
      <c r="Y188" s="5" t="str">
        <f t="shared" si="15"/>
        <v>Y</v>
      </c>
    </row>
    <row r="189" spans="1:25" ht="15" x14ac:dyDescent="0.3">
      <c r="G189" s="77">
        <f t="shared" ca="1" si="14"/>
        <v>1</v>
      </c>
      <c r="J189" s="46"/>
      <c r="K189" s="46"/>
      <c r="L189" s="46"/>
      <c r="N189" s="142"/>
      <c r="O189" s="143"/>
      <c r="P189" s="5">
        <f>ROW()</f>
        <v>189</v>
      </c>
      <c r="Q189" s="6"/>
      <c r="R189" s="6"/>
      <c r="S189" s="6"/>
      <c r="T189" s="6"/>
      <c r="U189" s="6"/>
      <c r="V189" s="6"/>
      <c r="W189" s="6"/>
      <c r="X189" s="6"/>
      <c r="Y189" s="6"/>
    </row>
    <row r="190" spans="1:25" ht="15" x14ac:dyDescent="0.3">
      <c r="G190" s="77">
        <f t="shared" ca="1" si="14"/>
        <v>1</v>
      </c>
      <c r="J190" s="46"/>
      <c r="K190" s="46"/>
      <c r="L190" s="46"/>
      <c r="N190" s="142"/>
      <c r="O190" s="143"/>
      <c r="P190" s="5">
        <f>ROW()</f>
        <v>190</v>
      </c>
      <c r="Q190" s="6"/>
      <c r="R190" s="50" t="s">
        <v>52</v>
      </c>
      <c r="S190" s="50" t="s">
        <v>53</v>
      </c>
      <c r="T190" s="50" t="s">
        <v>54</v>
      </c>
      <c r="U190" s="50" t="s">
        <v>55</v>
      </c>
      <c r="V190" s="50" t="s">
        <v>56</v>
      </c>
      <c r="W190" s="6"/>
      <c r="X190" s="6"/>
      <c r="Y190" s="6"/>
    </row>
    <row r="191" spans="1:25" ht="15" x14ac:dyDescent="0.3">
      <c r="G191" s="77">
        <f t="shared" ca="1" si="14"/>
        <v>1</v>
      </c>
      <c r="J191" s="46"/>
      <c r="K191" s="46"/>
      <c r="L191" s="46"/>
      <c r="N191" s="142"/>
      <c r="O191" s="143"/>
      <c r="P191" s="5">
        <f>ROW()</f>
        <v>191</v>
      </c>
      <c r="Q191" s="6"/>
      <c r="R191" s="50" t="s">
        <v>181</v>
      </c>
      <c r="S191" s="59">
        <v>43555</v>
      </c>
      <c r="T191" s="66">
        <f>EOMONTH(S191,3)</f>
        <v>43646</v>
      </c>
      <c r="U191" s="59">
        <v>43738</v>
      </c>
      <c r="V191" s="59">
        <v>43830</v>
      </c>
      <c r="W191" s="6"/>
      <c r="X191" s="6"/>
      <c r="Y191" s="6"/>
    </row>
    <row r="192" spans="1:25" ht="15" x14ac:dyDescent="0.3">
      <c r="G192" s="77">
        <f t="shared" ca="1" si="14"/>
        <v>1</v>
      </c>
      <c r="J192" s="46"/>
      <c r="K192" s="46"/>
      <c r="L192" s="46"/>
      <c r="N192" s="142"/>
      <c r="O192" s="143"/>
      <c r="P192" s="5">
        <f>ROW()</f>
        <v>192</v>
      </c>
      <c r="Q192" s="6"/>
      <c r="R192" s="6"/>
      <c r="S192" s="6"/>
      <c r="T192" s="6"/>
      <c r="U192" s="6"/>
      <c r="V192" s="6"/>
      <c r="W192" s="6"/>
      <c r="X192" s="6"/>
      <c r="Y192" s="6"/>
    </row>
    <row r="193" spans="7:25" ht="15" x14ac:dyDescent="0.3">
      <c r="G193" s="77">
        <f t="shared" ca="1" si="14"/>
        <v>1</v>
      </c>
      <c r="J193" s="46"/>
      <c r="K193" s="46"/>
      <c r="L193" s="46"/>
      <c r="N193" s="142"/>
      <c r="O193" s="143"/>
      <c r="P193" s="5">
        <f>ROW()</f>
        <v>193</v>
      </c>
      <c r="Q193" s="6"/>
      <c r="R193" s="6"/>
      <c r="S193" s="6"/>
      <c r="T193" s="6"/>
      <c r="U193" s="6"/>
      <c r="V193" s="6"/>
      <c r="W193" s="6"/>
      <c r="X193" s="6"/>
      <c r="Y193" s="6"/>
    </row>
    <row r="194" spans="7:25" ht="15" x14ac:dyDescent="0.3">
      <c r="G194" s="77">
        <f t="shared" ca="1" si="14"/>
        <v>1</v>
      </c>
      <c r="J194" s="46"/>
      <c r="K194" s="46"/>
      <c r="L194" s="46"/>
      <c r="N194" s="142"/>
      <c r="O194" s="143"/>
      <c r="P194" s="5">
        <f>ROW()</f>
        <v>194</v>
      </c>
      <c r="Q194" s="6"/>
      <c r="R194" s="6"/>
      <c r="S194" s="6"/>
      <c r="T194" s="6"/>
      <c r="U194" s="6"/>
      <c r="V194" s="6"/>
      <c r="W194" s="6"/>
      <c r="X194" s="6"/>
      <c r="Y194" s="6"/>
    </row>
    <row r="195" spans="7:25" ht="15" x14ac:dyDescent="0.3">
      <c r="G195" s="77">
        <f t="shared" ca="1" si="14"/>
        <v>1</v>
      </c>
      <c r="J195" s="46"/>
      <c r="K195" s="46"/>
      <c r="L195" s="46"/>
      <c r="N195" s="142"/>
      <c r="O195" s="143"/>
      <c r="P195" s="5">
        <f>ROW()</f>
        <v>195</v>
      </c>
      <c r="Q195" s="6"/>
      <c r="R195" s="6"/>
      <c r="S195" s="6"/>
      <c r="T195" s="6"/>
      <c r="U195" s="6"/>
      <c r="V195" s="6"/>
      <c r="W195" s="6"/>
      <c r="X195" s="6"/>
      <c r="Y195" s="6"/>
    </row>
    <row r="196" spans="7:25" ht="15" x14ac:dyDescent="0.3">
      <c r="G196" s="77">
        <f t="shared" ca="1" si="14"/>
        <v>1</v>
      </c>
      <c r="J196" s="46"/>
      <c r="K196" s="46"/>
      <c r="L196" s="46"/>
      <c r="N196" s="142"/>
      <c r="O196" s="143"/>
      <c r="P196" s="5">
        <f>ROW()</f>
        <v>196</v>
      </c>
      <c r="Q196" s="6"/>
      <c r="R196" s="6"/>
      <c r="S196" s="6"/>
      <c r="T196" s="6"/>
      <c r="U196" s="6"/>
      <c r="V196" s="6"/>
      <c r="W196" s="6"/>
      <c r="X196" s="6"/>
      <c r="Y196" s="6"/>
    </row>
    <row r="197" spans="7:25" ht="15" x14ac:dyDescent="0.3">
      <c r="G197" s="77">
        <f t="shared" ca="1" si="14"/>
        <v>1</v>
      </c>
      <c r="J197" s="46"/>
      <c r="K197" s="46"/>
      <c r="L197" s="46"/>
      <c r="N197" s="142"/>
      <c r="O197" s="143"/>
      <c r="P197" s="5">
        <f>ROW()</f>
        <v>197</v>
      </c>
      <c r="Q197" s="6"/>
      <c r="R197" s="6"/>
      <c r="S197" s="6"/>
      <c r="T197" s="6"/>
      <c r="U197" s="6"/>
      <c r="V197" s="6"/>
      <c r="W197" s="6"/>
      <c r="X197" s="6"/>
      <c r="Y197" s="6"/>
    </row>
    <row r="198" spans="7:25" ht="15" x14ac:dyDescent="0.3">
      <c r="G198" s="77">
        <f t="shared" ca="1" si="14"/>
        <v>1</v>
      </c>
      <c r="J198" s="46"/>
      <c r="K198" s="46"/>
      <c r="L198" s="46"/>
      <c r="N198" s="144"/>
      <c r="O198" s="145"/>
      <c r="P198" s="5">
        <f>ROW()</f>
        <v>198</v>
      </c>
      <c r="Q198" s="6"/>
      <c r="R198" s="6"/>
      <c r="S198" s="6"/>
      <c r="T198" s="6"/>
      <c r="U198" s="6"/>
      <c r="V198" s="6"/>
      <c r="W198" s="6"/>
      <c r="X198" s="6"/>
      <c r="Y198" s="6"/>
    </row>
    <row r="199" spans="7:25" x14ac:dyDescent="0.25">
      <c r="G199" s="77">
        <f t="shared" ca="1" si="14"/>
        <v>1</v>
      </c>
      <c r="J199" s="46"/>
      <c r="K199" s="46"/>
      <c r="L199" s="46"/>
    </row>
    <row r="200" spans="7:25" x14ac:dyDescent="0.25">
      <c r="G200" s="76">
        <f ca="1">$E$185</f>
        <v>1</v>
      </c>
      <c r="J200" s="46"/>
      <c r="K200" s="46"/>
      <c r="L200" s="46"/>
    </row>
    <row r="201" spans="7:25" x14ac:dyDescent="0.25"/>
    <row r="202" spans="7:25" x14ac:dyDescent="0.25"/>
    <row r="203" spans="7:25" x14ac:dyDescent="0.25"/>
    <row r="204" spans="7:25" x14ac:dyDescent="0.25"/>
    <row r="205" spans="7:25" x14ac:dyDescent="0.25"/>
    <row r="206" spans="7:25" x14ac:dyDescent="0.25"/>
    <row r="207" spans="7:25" x14ac:dyDescent="0.25"/>
    <row r="208" spans="7:25" x14ac:dyDescent="0.25"/>
    <row r="209" x14ac:dyDescent="0.25"/>
    <row r="210" x14ac:dyDescent="0.25"/>
  </sheetData>
  <sheetProtection algorithmName="SHA-512" hashValue="8mrR2/Jgy+fgrrDlnMvupfdkXSV5EqZIp1Y+k12FNEgDlagRUJ5zhxh4+dx8Pbn3dJ7kep5zSlWpOVmyqCKFCw==" saltValue="D9iPlsdcHN4fr9EuuGcI3w==" spinCount="100000" sheet="1" objects="1" scenarios="1"/>
  <autoFilter ref="G32:G200" xr:uid="{A0F9B4AE-CA0E-468E-8506-8E0FAF23283B}">
    <filterColumn colId="0">
      <filters>
        <filter val="1"/>
      </filters>
    </filterColumn>
  </autoFilter>
  <mergeCells count="29">
    <mergeCell ref="J6:L7"/>
    <mergeCell ref="J18:L19"/>
    <mergeCell ref="J22:L22"/>
    <mergeCell ref="N35:O45"/>
    <mergeCell ref="N56:O57"/>
    <mergeCell ref="P56:Y57"/>
    <mergeCell ref="J8:L9"/>
    <mergeCell ref="J10:L11"/>
    <mergeCell ref="J12:L13"/>
    <mergeCell ref="J14:L15"/>
    <mergeCell ref="J16:L17"/>
    <mergeCell ref="J20:L20"/>
    <mergeCell ref="J21:L21"/>
    <mergeCell ref="N186:O187"/>
    <mergeCell ref="P186:Y187"/>
    <mergeCell ref="N188:O198"/>
    <mergeCell ref="N110:O120"/>
    <mergeCell ref="N3:Z5"/>
    <mergeCell ref="N143:O144"/>
    <mergeCell ref="P143:Y144"/>
    <mergeCell ref="N145:O155"/>
    <mergeCell ref="N58:O68"/>
    <mergeCell ref="N83:O84"/>
    <mergeCell ref="P83:Y84"/>
    <mergeCell ref="N85:O95"/>
    <mergeCell ref="N108:O109"/>
    <mergeCell ref="P108:Y109"/>
    <mergeCell ref="N33:O34"/>
    <mergeCell ref="P33:Y34"/>
  </mergeCells>
  <conditionalFormatting sqref="N33:O34">
    <cfRule type="cellIs" dxfId="17" priority="17" operator="equal">
      <formula>"Incorrect:"</formula>
    </cfRule>
    <cfRule type="cellIs" dxfId="16" priority="18" operator="equal">
      <formula>"Correct Answer:"</formula>
    </cfRule>
  </conditionalFormatting>
  <conditionalFormatting sqref="P33:Y34">
    <cfRule type="expression" dxfId="15" priority="16">
      <formula>N33="Correct Answer:"</formula>
    </cfRule>
  </conditionalFormatting>
  <conditionalFormatting sqref="N56:O57">
    <cfRule type="cellIs" dxfId="14" priority="14" operator="equal">
      <formula>"Incorrect:"</formula>
    </cfRule>
    <cfRule type="cellIs" dxfId="13" priority="15" operator="equal">
      <formula>"Correct Answer:"</formula>
    </cfRule>
  </conditionalFormatting>
  <conditionalFormatting sqref="P56:Y57">
    <cfRule type="expression" dxfId="12" priority="13">
      <formula>N56="Correct Answer:"</formula>
    </cfRule>
  </conditionalFormatting>
  <conditionalFormatting sqref="N83:O84">
    <cfRule type="cellIs" dxfId="11" priority="11" operator="equal">
      <formula>"Incorrect:"</formula>
    </cfRule>
    <cfRule type="cellIs" dxfId="10" priority="12" operator="equal">
      <formula>"Correct Answer:"</formula>
    </cfRule>
  </conditionalFormatting>
  <conditionalFormatting sqref="P83:Y84">
    <cfRule type="expression" dxfId="9" priority="10">
      <formula>N83="Correct Answer:"</formula>
    </cfRule>
  </conditionalFormatting>
  <conditionalFormatting sqref="N108:O109">
    <cfRule type="cellIs" dxfId="8" priority="8" operator="equal">
      <formula>"Incorrect:"</formula>
    </cfRule>
    <cfRule type="cellIs" dxfId="7" priority="9" operator="equal">
      <formula>"Correct Answer:"</formula>
    </cfRule>
  </conditionalFormatting>
  <conditionalFormatting sqref="P108:Y109">
    <cfRule type="expression" dxfId="6" priority="7">
      <formula>N108="Correct Answer:"</formula>
    </cfRule>
  </conditionalFormatting>
  <conditionalFormatting sqref="N143:O144">
    <cfRule type="cellIs" dxfId="5" priority="5" operator="equal">
      <formula>"Incorrect:"</formula>
    </cfRule>
    <cfRule type="cellIs" dxfId="4" priority="6" operator="equal">
      <formula>"Correct Answer:"</formula>
    </cfRule>
  </conditionalFormatting>
  <conditionalFormatting sqref="P143:Y144">
    <cfRule type="expression" dxfId="3" priority="4">
      <formula>N143="Correct Answer:"</formula>
    </cfRule>
  </conditionalFormatting>
  <conditionalFormatting sqref="N186:O187">
    <cfRule type="cellIs" dxfId="2" priority="2" operator="equal">
      <formula>"Incorrect:"</formula>
    </cfRule>
    <cfRule type="cellIs" dxfId="1" priority="3" operator="equal">
      <formula>"Correct Answer:"</formula>
    </cfRule>
  </conditionalFormatting>
  <conditionalFormatting sqref="P186:Y187">
    <cfRule type="expression" dxfId="0" priority="1">
      <formula>N186="Correct Answer:"</formula>
    </cfRule>
  </conditionalFormatting>
  <pageMargins left="0.7" right="0.7" top="0.75" bottom="0.75" header="0.3" footer="0.3"/>
  <pageSetup paperSize="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RESET">
                <anchor moveWithCells="1">
                  <from>
                    <xdr:col>9</xdr:col>
                    <xdr:colOff>222250</xdr:colOff>
                    <xdr:row>27</xdr:row>
                    <xdr:rowOff>133350</xdr:rowOff>
                  </from>
                  <to>
                    <xdr:col>11</xdr:col>
                    <xdr:colOff>704850</xdr:colOff>
                    <xdr:row>29</xdr:row>
                    <xdr:rowOff>133350</xdr:rowOff>
                  </to>
                </anchor>
              </controlPr>
            </control>
          </mc:Choice>
        </mc:AlternateContent>
        <mc:AlternateContent xmlns:mc="http://schemas.openxmlformats.org/markup-compatibility/2006">
          <mc:Choice Requires="x14">
            <control shapeId="23554" r:id="rId5" name="Button 2">
              <controlPr defaultSize="0" print="0" autoFill="0" autoPict="0" macro="[0]!Sheet7.SHOWALLCHAPTER06">
                <anchor moveWithCells="1">
                  <from>
                    <xdr:col>9</xdr:col>
                    <xdr:colOff>222250</xdr:colOff>
                    <xdr:row>30</xdr:row>
                    <xdr:rowOff>114300</xdr:rowOff>
                  </from>
                  <to>
                    <xdr:col>11</xdr:col>
                    <xdr:colOff>704850</xdr:colOff>
                    <xdr:row>32</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188</vt:i4>
      </vt:variant>
    </vt:vector>
  </HeadingPairs>
  <TitlesOfParts>
    <vt:vector size="195" baseType="lpstr">
      <vt:lpstr>Home</vt:lpstr>
      <vt:lpstr>Intro to Formula</vt:lpstr>
      <vt:lpstr>Logical Functions &amp; Comparison</vt:lpstr>
      <vt:lpstr>Statistical Functions </vt:lpstr>
      <vt:lpstr>Lookup Functions</vt:lpstr>
      <vt:lpstr>Text Functions </vt:lpstr>
      <vt:lpstr>Date Functions</vt:lpstr>
      <vt:lpstr>'Date Functions'!Answer1</vt:lpstr>
      <vt:lpstr>'Intro to Formula'!Answer1</vt:lpstr>
      <vt:lpstr>'Logical Functions &amp; Comparison'!Answer1</vt:lpstr>
      <vt:lpstr>'Lookup Functions'!Answer1</vt:lpstr>
      <vt:lpstr>'Statistical Functions '!Answer1</vt:lpstr>
      <vt:lpstr>'Text Functions '!Answer1</vt:lpstr>
      <vt:lpstr>'Logical Functions &amp; Comparison'!Answer10</vt:lpstr>
      <vt:lpstr>'Text Functions '!Answer10</vt:lpstr>
      <vt:lpstr>'Logical Functions &amp; Comparison'!Answer11</vt:lpstr>
      <vt:lpstr>'Text Functions '!Answer11</vt:lpstr>
      <vt:lpstr>'Logical Functions &amp; Comparison'!Answer12</vt:lpstr>
      <vt:lpstr>'Text Functions '!Answer12</vt:lpstr>
      <vt:lpstr>'Text Functions '!Answer13</vt:lpstr>
      <vt:lpstr>'Date Functions'!Answer2</vt:lpstr>
      <vt:lpstr>'Intro to Formula'!Answer2</vt:lpstr>
      <vt:lpstr>'Logical Functions &amp; Comparison'!Answer2</vt:lpstr>
      <vt:lpstr>'Lookup Functions'!Answer2</vt:lpstr>
      <vt:lpstr>'Statistical Functions '!Answer2</vt:lpstr>
      <vt:lpstr>'Text Functions '!Answer2</vt:lpstr>
      <vt:lpstr>'Date Functions'!Answer3</vt:lpstr>
      <vt:lpstr>'Intro to Formula'!Answer3</vt:lpstr>
      <vt:lpstr>'Logical Functions &amp; Comparison'!Answer3</vt:lpstr>
      <vt:lpstr>'Lookup Functions'!Answer3</vt:lpstr>
      <vt:lpstr>'Statistical Functions '!Answer3</vt:lpstr>
      <vt:lpstr>'Text Functions '!Answer3</vt:lpstr>
      <vt:lpstr>'Date Functions'!Answer4</vt:lpstr>
      <vt:lpstr>'Intro to Formula'!Answer4</vt:lpstr>
      <vt:lpstr>'Logical Functions &amp; Comparison'!Answer4</vt:lpstr>
      <vt:lpstr>'Lookup Functions'!Answer4</vt:lpstr>
      <vt:lpstr>'Statistical Functions '!Answer4</vt:lpstr>
      <vt:lpstr>'Text Functions '!Answer4</vt:lpstr>
      <vt:lpstr>'Date Functions'!Answer5</vt:lpstr>
      <vt:lpstr>'Intro to Formula'!Answer5</vt:lpstr>
      <vt:lpstr>'Logical Functions &amp; Comparison'!Answer5</vt:lpstr>
      <vt:lpstr>'Lookup Functions'!Answer5</vt:lpstr>
      <vt:lpstr>'Statistical Functions '!Answer5</vt:lpstr>
      <vt:lpstr>'Text Functions '!Answer5</vt:lpstr>
      <vt:lpstr>'Date Functions'!Answer6</vt:lpstr>
      <vt:lpstr>'Intro to Formula'!Answer6</vt:lpstr>
      <vt:lpstr>'Logical Functions &amp; Comparison'!Answer6</vt:lpstr>
      <vt:lpstr>'Lookup Functions'!Answer6</vt:lpstr>
      <vt:lpstr>'Statistical Functions '!Answer6</vt:lpstr>
      <vt:lpstr>'Text Functions '!Answer6</vt:lpstr>
      <vt:lpstr>'Intro to Formula'!Answer7</vt:lpstr>
      <vt:lpstr>'Logical Functions &amp; Comparison'!Answer7</vt:lpstr>
      <vt:lpstr>'Lookup Functions'!Answer7</vt:lpstr>
      <vt:lpstr>'Statistical Functions '!Answer7</vt:lpstr>
      <vt:lpstr>'Text Functions '!Answer7</vt:lpstr>
      <vt:lpstr>'Logical Functions &amp; Comparison'!Answer8</vt:lpstr>
      <vt:lpstr>'Lookup Functions'!Answer8</vt:lpstr>
      <vt:lpstr>'Statistical Functions '!Answer8</vt:lpstr>
      <vt:lpstr>'Text Functions '!Answer8</vt:lpstr>
      <vt:lpstr>'Logical Functions &amp; Comparison'!Answer9</vt:lpstr>
      <vt:lpstr>'Text Functions '!Answer9</vt:lpstr>
      <vt:lpstr>'Date Functions'!col_Answer</vt:lpstr>
      <vt:lpstr>'Intro to Formula'!col_Answer</vt:lpstr>
      <vt:lpstr>'Logical Functions &amp; Comparison'!col_Answer</vt:lpstr>
      <vt:lpstr>'Lookup Functions'!col_Answer</vt:lpstr>
      <vt:lpstr>'Statistical Functions '!col_Answer</vt:lpstr>
      <vt:lpstr>'Text Functions '!col_Answer</vt:lpstr>
      <vt:lpstr>'Date Functions'!col_Qnum</vt:lpstr>
      <vt:lpstr>'Intro to Formula'!col_Qnum</vt:lpstr>
      <vt:lpstr>'Logical Functions &amp; Comparison'!col_Qnum</vt:lpstr>
      <vt:lpstr>'Lookup Functions'!col_Qnum</vt:lpstr>
      <vt:lpstr>'Statistical Functions '!col_Qnum</vt:lpstr>
      <vt:lpstr>'Text Functions '!col_Qnum</vt:lpstr>
      <vt:lpstr>'Date Functions'!Ques1</vt:lpstr>
      <vt:lpstr>'Intro to Formula'!Ques1</vt:lpstr>
      <vt:lpstr>'Logical Functions &amp; Comparison'!Ques1</vt:lpstr>
      <vt:lpstr>'Lookup Functions'!Ques1</vt:lpstr>
      <vt:lpstr>'Statistical Functions '!Ques1</vt:lpstr>
      <vt:lpstr>'Text Functions '!Ques1</vt:lpstr>
      <vt:lpstr>'Logical Functions &amp; Comparison'!Ques10</vt:lpstr>
      <vt:lpstr>'Text Functions '!Ques10</vt:lpstr>
      <vt:lpstr>'Logical Functions &amp; Comparison'!Ques11</vt:lpstr>
      <vt:lpstr>'Text Functions '!Ques11</vt:lpstr>
      <vt:lpstr>'Logical Functions &amp; Comparison'!Ques12</vt:lpstr>
      <vt:lpstr>'Text Functions '!Ques12</vt:lpstr>
      <vt:lpstr>'Text Functions '!Ques13</vt:lpstr>
      <vt:lpstr>'Date Functions'!Ques2</vt:lpstr>
      <vt:lpstr>'Intro to Formula'!Ques2</vt:lpstr>
      <vt:lpstr>'Logical Functions &amp; Comparison'!Ques2</vt:lpstr>
      <vt:lpstr>'Lookup Functions'!Ques2</vt:lpstr>
      <vt:lpstr>'Statistical Functions '!Ques2</vt:lpstr>
      <vt:lpstr>'Text Functions '!Ques2</vt:lpstr>
      <vt:lpstr>'Date Functions'!Ques3</vt:lpstr>
      <vt:lpstr>'Intro to Formula'!Ques3</vt:lpstr>
      <vt:lpstr>'Logical Functions &amp; Comparison'!Ques3</vt:lpstr>
      <vt:lpstr>'Lookup Functions'!Ques3</vt:lpstr>
      <vt:lpstr>'Statistical Functions '!Ques3</vt:lpstr>
      <vt:lpstr>'Text Functions '!Ques3</vt:lpstr>
      <vt:lpstr>'Date Functions'!Ques4</vt:lpstr>
      <vt:lpstr>'Intro to Formula'!Ques4</vt:lpstr>
      <vt:lpstr>'Logical Functions &amp; Comparison'!Ques4</vt:lpstr>
      <vt:lpstr>'Lookup Functions'!Ques4</vt:lpstr>
      <vt:lpstr>'Statistical Functions '!Ques4</vt:lpstr>
      <vt:lpstr>'Text Functions '!Ques4</vt:lpstr>
      <vt:lpstr>'Date Functions'!Ques5</vt:lpstr>
      <vt:lpstr>'Intro to Formula'!Ques5</vt:lpstr>
      <vt:lpstr>'Logical Functions &amp; Comparison'!Ques5</vt:lpstr>
      <vt:lpstr>'Lookup Functions'!Ques5</vt:lpstr>
      <vt:lpstr>'Statistical Functions '!Ques5</vt:lpstr>
      <vt:lpstr>'Text Functions '!Ques5</vt:lpstr>
      <vt:lpstr>'Date Functions'!Ques6</vt:lpstr>
      <vt:lpstr>'Intro to Formula'!Ques6</vt:lpstr>
      <vt:lpstr>'Logical Functions &amp; Comparison'!Ques6</vt:lpstr>
      <vt:lpstr>'Lookup Functions'!Ques6</vt:lpstr>
      <vt:lpstr>'Statistical Functions '!Ques6</vt:lpstr>
      <vt:lpstr>'Text Functions '!Ques6</vt:lpstr>
      <vt:lpstr>'Intro to Formula'!Ques7</vt:lpstr>
      <vt:lpstr>'Logical Functions &amp; Comparison'!Ques7</vt:lpstr>
      <vt:lpstr>'Lookup Functions'!Ques7</vt:lpstr>
      <vt:lpstr>'Statistical Functions '!Ques7</vt:lpstr>
      <vt:lpstr>'Text Functions '!Ques7</vt:lpstr>
      <vt:lpstr>'Logical Functions &amp; Comparison'!Ques8</vt:lpstr>
      <vt:lpstr>'Lookup Functions'!Ques8</vt:lpstr>
      <vt:lpstr>'Statistical Functions '!Ques8</vt:lpstr>
      <vt:lpstr>'Text Functions '!Ques8</vt:lpstr>
      <vt:lpstr>'Logical Functions &amp; Comparison'!Ques9</vt:lpstr>
      <vt:lpstr>'Text Functions '!Ques9</vt:lpstr>
      <vt:lpstr>'Date Functions'!QuesNum</vt:lpstr>
      <vt:lpstr>'Intro to Formula'!QuesNum</vt:lpstr>
      <vt:lpstr>'Logical Functions &amp; Comparison'!QuesNum</vt:lpstr>
      <vt:lpstr>'Lookup Functions'!QuesNum</vt:lpstr>
      <vt:lpstr>'Statistical Functions '!QuesNum</vt:lpstr>
      <vt:lpstr>'Text Functions '!QuesNum</vt:lpstr>
      <vt:lpstr>'Date Functions'!Score1</vt:lpstr>
      <vt:lpstr>'Intro to Formula'!Score1</vt:lpstr>
      <vt:lpstr>'Logical Functions &amp; Comparison'!Score1</vt:lpstr>
      <vt:lpstr>'Lookup Functions'!Score1</vt:lpstr>
      <vt:lpstr>'Statistical Functions '!Score1</vt:lpstr>
      <vt:lpstr>'Text Functions '!Score1</vt:lpstr>
      <vt:lpstr>'Logical Functions &amp; Comparison'!Score10</vt:lpstr>
      <vt:lpstr>'Text Functions '!Score10</vt:lpstr>
      <vt:lpstr>'Logical Functions &amp; Comparison'!Score11</vt:lpstr>
      <vt:lpstr>'Text Functions '!Score11</vt:lpstr>
      <vt:lpstr>'Logical Functions &amp; Comparison'!Score12</vt:lpstr>
      <vt:lpstr>'Text Functions '!Score12</vt:lpstr>
      <vt:lpstr>'Lookup Functions'!Score13</vt:lpstr>
      <vt:lpstr>'Text Functions '!Score13</vt:lpstr>
      <vt:lpstr>'Date Functions'!Score2</vt:lpstr>
      <vt:lpstr>'Intro to Formula'!Score2</vt:lpstr>
      <vt:lpstr>'Logical Functions &amp; Comparison'!Score2</vt:lpstr>
      <vt:lpstr>'Lookup Functions'!Score2</vt:lpstr>
      <vt:lpstr>'Statistical Functions '!Score2</vt:lpstr>
      <vt:lpstr>'Text Functions '!Score2</vt:lpstr>
      <vt:lpstr>'Date Functions'!Score3</vt:lpstr>
      <vt:lpstr>'Intro to Formula'!Score3</vt:lpstr>
      <vt:lpstr>'Logical Functions &amp; Comparison'!Score3</vt:lpstr>
      <vt:lpstr>'Lookup Functions'!Score3</vt:lpstr>
      <vt:lpstr>'Statistical Functions '!Score3</vt:lpstr>
      <vt:lpstr>'Text Functions '!Score3</vt:lpstr>
      <vt:lpstr>'Date Functions'!Score4</vt:lpstr>
      <vt:lpstr>'Intro to Formula'!Score4</vt:lpstr>
      <vt:lpstr>'Logical Functions &amp; Comparison'!Score4</vt:lpstr>
      <vt:lpstr>'Lookup Functions'!Score4</vt:lpstr>
      <vt:lpstr>'Statistical Functions '!Score4</vt:lpstr>
      <vt:lpstr>'Text Functions '!Score4</vt:lpstr>
      <vt:lpstr>'Date Functions'!Score5</vt:lpstr>
      <vt:lpstr>'Intro to Formula'!Score5</vt:lpstr>
      <vt:lpstr>'Logical Functions &amp; Comparison'!Score5</vt:lpstr>
      <vt:lpstr>'Lookup Functions'!Score5</vt:lpstr>
      <vt:lpstr>'Statistical Functions '!Score5</vt:lpstr>
      <vt:lpstr>'Text Functions '!Score5</vt:lpstr>
      <vt:lpstr>'Date Functions'!Score6</vt:lpstr>
      <vt:lpstr>'Intro to Formula'!Score6</vt:lpstr>
      <vt:lpstr>'Logical Functions &amp; Comparison'!Score6</vt:lpstr>
      <vt:lpstr>'Lookup Functions'!Score6</vt:lpstr>
      <vt:lpstr>'Statistical Functions '!Score6</vt:lpstr>
      <vt:lpstr>'Text Functions '!Score6</vt:lpstr>
      <vt:lpstr>'Intro to Formula'!Score7</vt:lpstr>
      <vt:lpstr>'Logical Functions &amp; Comparison'!Score7</vt:lpstr>
      <vt:lpstr>'Lookup Functions'!Score7</vt:lpstr>
      <vt:lpstr>'Statistical Functions '!Score7</vt:lpstr>
      <vt:lpstr>'Text Functions '!Score7</vt:lpstr>
      <vt:lpstr>'Logical Functions &amp; Comparison'!Score8</vt:lpstr>
      <vt:lpstr>'Lookup Functions'!Score8</vt:lpstr>
      <vt:lpstr>'Statistical Functions '!Score8</vt:lpstr>
      <vt:lpstr>'Text Functions '!Score8</vt:lpstr>
      <vt:lpstr>'Logical Functions &amp; Comparison'!Score9</vt:lpstr>
      <vt:lpstr>'Text Functions '!Score9</vt:lpstr>
      <vt:lpstr>Section1</vt:lpstr>
      <vt:lpstr>Section2</vt:lpstr>
      <vt:lpstr>Section3</vt:lpstr>
      <vt:lpstr>Section4</vt:lpstr>
      <vt:lpstr>Section5</vt:lpstr>
      <vt:lpstr>Section6</vt:lpstr>
      <vt:lpstr>'Intro to Formula'!TESTRANGE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MWS</dc:creator>
  <cp:lastModifiedBy>Bansal, Muskan (Nokia - IN/Bangalore)</cp:lastModifiedBy>
  <dcterms:created xsi:type="dcterms:W3CDTF">2020-06-08T05:08:02Z</dcterms:created>
  <dcterms:modified xsi:type="dcterms:W3CDTF">2022-04-26T09:12:48Z</dcterms:modified>
</cp:coreProperties>
</file>