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F6F58FB8-61D3-47EA-8323-DE3D32948FE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6" l="1"/>
  <c r="J38" i="6"/>
  <c r="I38" i="6"/>
  <c r="K30" i="6"/>
  <c r="J30" i="6"/>
  <c r="I30" i="6"/>
  <c r="K20" i="6"/>
  <c r="J20" i="6"/>
  <c r="I20" i="6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1" i="4"/>
  <c r="J35" i="4"/>
  <c r="J13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J38" i="4"/>
  <c r="J29" i="4"/>
  <c r="J30" i="4"/>
  <c r="J31" i="4"/>
  <c r="J32" i="4"/>
  <c r="J33" i="4"/>
  <c r="J34" i="4"/>
  <c r="J36" i="4"/>
  <c r="J37" i="4"/>
  <c r="J39" i="4"/>
  <c r="J40" i="4"/>
  <c r="J41" i="4"/>
  <c r="J42" i="4"/>
  <c r="J43" i="4"/>
  <c r="J44" i="4"/>
  <c r="J45" i="4"/>
  <c r="J46" i="4"/>
  <c r="J47" i="4"/>
  <c r="J48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O11" i="4"/>
  <c r="N11" i="4"/>
  <c r="K8" i="6"/>
  <c r="K9" i="6"/>
  <c r="K10" i="6"/>
  <c r="K11" i="6"/>
  <c r="K12" i="6"/>
  <c r="K13" i="6"/>
  <c r="K14" i="6"/>
  <c r="K15" i="6"/>
  <c r="K16" i="6"/>
  <c r="K17" i="6"/>
  <c r="K18" i="6"/>
  <c r="K19" i="6"/>
  <c r="K21" i="6"/>
  <c r="K22" i="6"/>
  <c r="K23" i="6"/>
  <c r="K24" i="6"/>
  <c r="K25" i="6"/>
  <c r="K26" i="6"/>
  <c r="K27" i="6"/>
  <c r="K28" i="6"/>
  <c r="K29" i="6"/>
  <c r="K31" i="6"/>
  <c r="K32" i="6"/>
  <c r="K33" i="6"/>
  <c r="K34" i="6"/>
  <c r="K35" i="6"/>
  <c r="K36" i="6"/>
  <c r="K37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1" i="6"/>
  <c r="J32" i="6"/>
  <c r="J33" i="6"/>
  <c r="J34" i="6"/>
  <c r="J35" i="6"/>
  <c r="J36" i="6"/>
  <c r="J37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1" i="6"/>
  <c r="I22" i="6"/>
  <c r="I23" i="6"/>
  <c r="I24" i="6"/>
  <c r="I25" i="6"/>
  <c r="I26" i="6"/>
  <c r="I27" i="6"/>
  <c r="I28" i="6"/>
  <c r="I29" i="6"/>
  <c r="I31" i="6"/>
  <c r="I32" i="6"/>
  <c r="I33" i="6"/>
  <c r="I34" i="6"/>
  <c r="I35" i="6"/>
  <c r="I36" i="6"/>
  <c r="I37" i="6"/>
  <c r="I39" i="6"/>
  <c r="I40" i="6"/>
  <c r="I41" i="6"/>
  <c r="I42" i="6"/>
  <c r="I43" i="6"/>
  <c r="I44" i="6"/>
  <c r="I7" i="6"/>
  <c r="N10" i="5"/>
  <c r="N11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5" i="5"/>
</calcChain>
</file>

<file path=xl/sharedStrings.xml><?xml version="1.0" encoding="utf-8"?>
<sst xmlns="http://schemas.openxmlformats.org/spreadsheetml/2006/main" count="725" uniqueCount="113">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</sst>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1" fillId="4" borderId="4" xfId="0" applyFont="1" applyFill="1" applyBorder="1"/>
    <xf numFmtId="0" fontId="7" fillId="0" borderId="0" xfId="0" applyFont="1"/>
    <xf numFmtId="0" fontId="9" fillId="0" borderId="1" xfId="0" applyFont="1" applyBorder="1"/>
    <xf numFmtId="0" fontId="8" fillId="0" borderId="1" xfId="0" applyFont="1" applyBorder="1"/>
    <xf numFmtId="0" fontId="0" fillId="5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M49" sqref="M49"/>
    </sheetView>
  </sheetViews>
  <sheetFormatPr defaultRowHeight="14.5" x14ac:dyDescent="0.35"/>
  <cols>
    <col min="4" max="4" width="10.7265625" bestFit="1" customWidth="1"/>
    <col min="6" max="6" width="10.81640625" bestFit="1" customWidth="1"/>
    <col min="7" max="7" width="14.26953125" bestFit="1" customWidth="1"/>
    <col min="8" max="8" width="14.1796875" bestFit="1" customWidth="1"/>
    <col min="10" max="10" width="17.7265625" customWidth="1"/>
    <col min="11" max="11" width="10.453125" customWidth="1"/>
    <col min="12" max="12" width="11.26953125" customWidth="1"/>
    <col min="13" max="13" width="10.54296875" customWidth="1"/>
    <col min="14" max="14" width="9.1796875" customWidth="1"/>
  </cols>
  <sheetData>
    <row r="1" spans="1:15" ht="15.5" x14ac:dyDescent="0.35">
      <c r="C1" s="5" t="s">
        <v>79</v>
      </c>
    </row>
    <row r="2" spans="1:15" x14ac:dyDescent="0.35">
      <c r="B2" s="10">
        <v>1</v>
      </c>
      <c r="C2" s="10" t="s">
        <v>108</v>
      </c>
    </row>
    <row r="3" spans="1:15" x14ac:dyDescent="0.35">
      <c r="B3" s="10">
        <v>2</v>
      </c>
      <c r="C3" s="10" t="s">
        <v>109</v>
      </c>
    </row>
    <row r="4" spans="1:15" x14ac:dyDescent="0.35">
      <c r="B4" s="10">
        <v>3</v>
      </c>
      <c r="C4" s="10" t="s">
        <v>110</v>
      </c>
    </row>
    <row r="5" spans="1:15" ht="15.5" x14ac:dyDescent="0.35">
      <c r="B5" s="10">
        <v>4</v>
      </c>
      <c r="C5" s="10" t="s">
        <v>111</v>
      </c>
      <c r="N5" s="16"/>
    </row>
    <row r="6" spans="1:15" x14ac:dyDescent="0.35">
      <c r="B6" s="10">
        <v>5</v>
      </c>
      <c r="C6" s="10" t="s">
        <v>89</v>
      </c>
    </row>
    <row r="7" spans="1:15" x14ac:dyDescent="0.35">
      <c r="B7" s="10">
        <v>6</v>
      </c>
      <c r="C7" s="10" t="s">
        <v>93</v>
      </c>
    </row>
    <row r="8" spans="1:15" x14ac:dyDescent="0.35">
      <c r="B8" s="10"/>
      <c r="C8" s="10"/>
    </row>
    <row r="10" spans="1:15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20" t="str">
        <f>IF(AND(E11="Female",H11&lt;50000),"Eligible for Gift","NotEligible for Gift")</f>
        <v>NotEligible for Gift</v>
      </c>
      <c r="K11" s="19">
        <f>IF(AND(H11&lt;30000,G11="CCD"),9000,0)</f>
        <v>0</v>
      </c>
      <c r="L11" s="19" t="str">
        <f>IF(D11&lt;DATE(1980,1,1),"Retired","Not Retired")</f>
        <v>Retired</v>
      </c>
      <c r="M11" s="19">
        <f>IF(AND(OR(G11="SALES",G11="MARKETING"),H11&lt;45000),25000,0)</f>
        <v>0</v>
      </c>
      <c r="N11" s="20">
        <f>IF(OR(G11="Director",G11="CEO"),0,1500)</f>
        <v>1500</v>
      </c>
      <c r="O11" s="20">
        <f>IF(I11="North",5000,IF(I11="South",4000,IF(I11="East",4200,IF(I11="Mid West",3800,""))))</f>
        <v>5000</v>
      </c>
    </row>
    <row r="12" spans="1:15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20" t="str">
        <f t="shared" ref="J12:J48" si="0">IF(AND(E12="Female",H12&lt;50000),"Eligible for Gift","NotEligible for Gift")</f>
        <v>NotEligible for Gift</v>
      </c>
      <c r="K12" s="19">
        <f t="shared" ref="K12:K48" si="1">IF(AND(H12&lt;30000,G12="CCD"),9000,0)</f>
        <v>0</v>
      </c>
      <c r="L12" s="19" t="str">
        <f t="shared" ref="L12:L48" si="2">IF(D12&lt;DATE(1980,1,1),"Retired","Not Retired")</f>
        <v>Retired</v>
      </c>
      <c r="M12" s="19">
        <f t="shared" ref="M12:M48" si="3">IF(AND(OR(G12="SALES",G12="MARKETING"),H12&lt;45000),25000,0)</f>
        <v>25000</v>
      </c>
      <c r="N12" s="20">
        <f t="shared" ref="N12:N48" si="4">IF(OR(G12="Director",G12="CEO"),0,1500)</f>
        <v>1500</v>
      </c>
      <c r="O12" s="20">
        <f t="shared" ref="O12:O48" si="5">IF(I12="North",5000,IF(I12="South",4000,IF(I12="East",4200,IF(I12="Mid West",3800,""))))</f>
        <v>5000</v>
      </c>
    </row>
    <row r="13" spans="1:15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20" t="str">
        <f>IF(AND(E13="Female",H13&lt;50000),"Eligible for Gift","NotEligible for Gift")</f>
        <v>Eligible for Gift</v>
      </c>
      <c r="K13" s="19">
        <f t="shared" si="1"/>
        <v>0</v>
      </c>
      <c r="L13" s="19" t="str">
        <f t="shared" si="2"/>
        <v>Retired</v>
      </c>
      <c r="M13" s="19">
        <f t="shared" si="3"/>
        <v>0</v>
      </c>
      <c r="N13" s="20">
        <f t="shared" si="4"/>
        <v>1500</v>
      </c>
      <c r="O13" s="20">
        <f t="shared" si="5"/>
        <v>5000</v>
      </c>
    </row>
    <row r="14" spans="1:15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20" t="str">
        <f t="shared" si="0"/>
        <v>NotEligible for Gift</v>
      </c>
      <c r="K14" s="19">
        <f t="shared" si="1"/>
        <v>0</v>
      </c>
      <c r="L14" s="19" t="str">
        <f t="shared" si="2"/>
        <v>Retired</v>
      </c>
      <c r="M14" s="19">
        <f t="shared" si="3"/>
        <v>0</v>
      </c>
      <c r="N14" s="20">
        <f t="shared" si="4"/>
        <v>1500</v>
      </c>
      <c r="O14" s="20">
        <f t="shared" si="5"/>
        <v>4000</v>
      </c>
    </row>
    <row r="15" spans="1:15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20" t="str">
        <f t="shared" si="0"/>
        <v>NotEligible for Gift</v>
      </c>
      <c r="K15" s="19">
        <f t="shared" si="1"/>
        <v>0</v>
      </c>
      <c r="L15" s="19" t="str">
        <f t="shared" si="2"/>
        <v>Retired</v>
      </c>
      <c r="M15" s="19">
        <f t="shared" si="3"/>
        <v>0</v>
      </c>
      <c r="N15" s="20">
        <f t="shared" si="4"/>
        <v>1500</v>
      </c>
      <c r="O15" s="20">
        <f t="shared" si="5"/>
        <v>5000</v>
      </c>
    </row>
    <row r="16" spans="1:15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20" t="str">
        <f t="shared" si="0"/>
        <v>NotEligible for Gift</v>
      </c>
      <c r="K16" s="19">
        <f t="shared" si="1"/>
        <v>0</v>
      </c>
      <c r="L16" s="19" t="str">
        <f t="shared" si="2"/>
        <v>Retired</v>
      </c>
      <c r="M16" s="19">
        <f t="shared" si="3"/>
        <v>0</v>
      </c>
      <c r="N16" s="20">
        <f t="shared" si="4"/>
        <v>0</v>
      </c>
      <c r="O16" s="20">
        <f t="shared" si="5"/>
        <v>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20" t="str">
        <f t="shared" si="0"/>
        <v>NotEligible for Gift</v>
      </c>
      <c r="K17" s="19">
        <f t="shared" si="1"/>
        <v>0</v>
      </c>
      <c r="L17" s="19" t="str">
        <f t="shared" si="2"/>
        <v>Retired</v>
      </c>
      <c r="M17" s="19">
        <f t="shared" si="3"/>
        <v>0</v>
      </c>
      <c r="N17" s="20">
        <f t="shared" si="4"/>
        <v>1500</v>
      </c>
      <c r="O17" s="20">
        <f t="shared" si="5"/>
        <v>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20" t="str">
        <f t="shared" si="0"/>
        <v>NotEligible for Gift</v>
      </c>
      <c r="K18" s="19">
        <f t="shared" si="1"/>
        <v>9000</v>
      </c>
      <c r="L18" s="19" t="str">
        <f t="shared" si="2"/>
        <v>Not Retired</v>
      </c>
      <c r="M18" s="19">
        <f t="shared" si="3"/>
        <v>0</v>
      </c>
      <c r="N18" s="20">
        <f t="shared" si="4"/>
        <v>1500</v>
      </c>
      <c r="O18" s="20">
        <f t="shared" si="5"/>
        <v>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20" t="str">
        <f t="shared" si="0"/>
        <v>NotEligible for Gift</v>
      </c>
      <c r="K19" s="19">
        <f t="shared" si="1"/>
        <v>0</v>
      </c>
      <c r="L19" s="19" t="str">
        <f t="shared" si="2"/>
        <v>Retired</v>
      </c>
      <c r="M19" s="19">
        <f t="shared" si="3"/>
        <v>0</v>
      </c>
      <c r="N19" s="20">
        <f t="shared" si="4"/>
        <v>1500</v>
      </c>
      <c r="O19" s="20">
        <f t="shared" si="5"/>
        <v>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20" t="str">
        <f t="shared" si="0"/>
        <v>Eligible for Gift</v>
      </c>
      <c r="K20" s="19">
        <f t="shared" si="1"/>
        <v>0</v>
      </c>
      <c r="L20" s="19" t="str">
        <f t="shared" si="2"/>
        <v>Not Retired</v>
      </c>
      <c r="M20" s="19">
        <f t="shared" si="3"/>
        <v>0</v>
      </c>
      <c r="N20" s="20">
        <f t="shared" si="4"/>
        <v>1500</v>
      </c>
      <c r="O20" s="20">
        <f t="shared" si="5"/>
        <v>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20" t="str">
        <f t="shared" si="0"/>
        <v>Eligible for Gift</v>
      </c>
      <c r="K21" s="19">
        <f t="shared" si="1"/>
        <v>0</v>
      </c>
      <c r="L21" s="19" t="str">
        <f t="shared" si="2"/>
        <v>Retired</v>
      </c>
      <c r="M21" s="19">
        <f t="shared" si="3"/>
        <v>0</v>
      </c>
      <c r="N21" s="20">
        <f t="shared" si="4"/>
        <v>1500</v>
      </c>
      <c r="O21" s="20">
        <f t="shared" si="5"/>
        <v>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20" t="str">
        <f t="shared" si="0"/>
        <v>NotEligible for Gift</v>
      </c>
      <c r="K22" s="19">
        <f t="shared" si="1"/>
        <v>0</v>
      </c>
      <c r="L22" s="19" t="str">
        <f t="shared" si="2"/>
        <v>Not Retired</v>
      </c>
      <c r="M22" s="19">
        <f t="shared" si="3"/>
        <v>0</v>
      </c>
      <c r="N22" s="20">
        <f t="shared" si="4"/>
        <v>1500</v>
      </c>
      <c r="O22" s="20">
        <f t="shared" si="5"/>
        <v>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20" t="str">
        <f t="shared" si="0"/>
        <v>NotEligible for Gift</v>
      </c>
      <c r="K23" s="19">
        <f t="shared" si="1"/>
        <v>0</v>
      </c>
      <c r="L23" s="19" t="str">
        <f t="shared" si="2"/>
        <v>Not Retired</v>
      </c>
      <c r="M23" s="19">
        <f t="shared" si="3"/>
        <v>0</v>
      </c>
      <c r="N23" s="20">
        <f t="shared" si="4"/>
        <v>1500</v>
      </c>
      <c r="O23" s="20">
        <f t="shared" si="5"/>
        <v>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20" t="str">
        <f t="shared" si="0"/>
        <v>NotEligible for Gift</v>
      </c>
      <c r="K24" s="19">
        <f t="shared" si="1"/>
        <v>0</v>
      </c>
      <c r="L24" s="19" t="str">
        <f t="shared" si="2"/>
        <v>Not Retired</v>
      </c>
      <c r="M24" s="19">
        <f t="shared" si="3"/>
        <v>0</v>
      </c>
      <c r="N24" s="20">
        <f t="shared" si="4"/>
        <v>1500</v>
      </c>
      <c r="O24" s="20">
        <f t="shared" si="5"/>
        <v>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20" t="str">
        <f t="shared" si="0"/>
        <v>NotEligible for Gift</v>
      </c>
      <c r="K25" s="19">
        <f t="shared" si="1"/>
        <v>0</v>
      </c>
      <c r="L25" s="19" t="str">
        <f t="shared" si="2"/>
        <v>Not Retired</v>
      </c>
      <c r="M25" s="19">
        <f t="shared" si="3"/>
        <v>0</v>
      </c>
      <c r="N25" s="20">
        <f t="shared" si="4"/>
        <v>0</v>
      </c>
      <c r="O25" s="20">
        <f t="shared" si="5"/>
        <v>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20" t="str">
        <f t="shared" si="0"/>
        <v>Eligible for Gift</v>
      </c>
      <c r="K26" s="19">
        <f t="shared" si="1"/>
        <v>0</v>
      </c>
      <c r="L26" s="19" t="str">
        <f t="shared" si="2"/>
        <v>Retired</v>
      </c>
      <c r="M26" s="19">
        <f t="shared" si="3"/>
        <v>0</v>
      </c>
      <c r="N26" s="20">
        <f t="shared" si="4"/>
        <v>1500</v>
      </c>
      <c r="O26" s="20">
        <f t="shared" si="5"/>
        <v>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20" t="str">
        <f t="shared" si="0"/>
        <v>Eligible for Gift</v>
      </c>
      <c r="K27" s="19">
        <f t="shared" si="1"/>
        <v>0</v>
      </c>
      <c r="L27" s="19" t="str">
        <f t="shared" si="2"/>
        <v>Not Retired</v>
      </c>
      <c r="M27" s="19">
        <f t="shared" si="3"/>
        <v>25000</v>
      </c>
      <c r="N27" s="20">
        <f t="shared" si="4"/>
        <v>1500</v>
      </c>
      <c r="O27" s="20">
        <f t="shared" si="5"/>
        <v>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20" t="str">
        <f t="shared" si="0"/>
        <v>NotEligible for Gift</v>
      </c>
      <c r="K28" s="19">
        <f t="shared" si="1"/>
        <v>0</v>
      </c>
      <c r="L28" s="19" t="str">
        <f t="shared" si="2"/>
        <v>Not Retired</v>
      </c>
      <c r="M28" s="19">
        <f t="shared" si="3"/>
        <v>0</v>
      </c>
      <c r="N28" s="20">
        <f t="shared" si="4"/>
        <v>1500</v>
      </c>
      <c r="O28" s="20">
        <f t="shared" si="5"/>
        <v>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20" t="str">
        <f t="shared" si="0"/>
        <v>NotEligible for Gift</v>
      </c>
      <c r="K29" s="19">
        <f t="shared" si="1"/>
        <v>0</v>
      </c>
      <c r="L29" s="19" t="str">
        <f t="shared" si="2"/>
        <v>Not Retired</v>
      </c>
      <c r="M29" s="19">
        <f t="shared" si="3"/>
        <v>0</v>
      </c>
      <c r="N29" s="20">
        <f t="shared" si="4"/>
        <v>1500</v>
      </c>
      <c r="O29" s="20">
        <f t="shared" si="5"/>
        <v>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20" t="str">
        <f t="shared" si="0"/>
        <v>NotEligible for Gift</v>
      </c>
      <c r="K30" s="19">
        <f t="shared" si="1"/>
        <v>0</v>
      </c>
      <c r="L30" s="19" t="str">
        <f t="shared" si="2"/>
        <v>Not Retired</v>
      </c>
      <c r="M30" s="19">
        <f t="shared" si="3"/>
        <v>0</v>
      </c>
      <c r="N30" s="20">
        <f t="shared" si="4"/>
        <v>1500</v>
      </c>
      <c r="O30" s="20">
        <f t="shared" si="5"/>
        <v>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20" t="str">
        <f t="shared" si="0"/>
        <v>NotEligible for Gift</v>
      </c>
      <c r="K31" s="19">
        <f t="shared" si="1"/>
        <v>0</v>
      </c>
      <c r="L31" s="19" t="str">
        <f t="shared" si="2"/>
        <v>Not Retired</v>
      </c>
      <c r="M31" s="19">
        <f t="shared" si="3"/>
        <v>0</v>
      </c>
      <c r="N31" s="20">
        <f t="shared" si="4"/>
        <v>1500</v>
      </c>
      <c r="O31" s="20">
        <f t="shared" si="5"/>
        <v>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20" t="str">
        <f t="shared" si="0"/>
        <v>NotEligible for Gift</v>
      </c>
      <c r="K32" s="19">
        <f t="shared" si="1"/>
        <v>0</v>
      </c>
      <c r="L32" s="19" t="str">
        <f t="shared" si="2"/>
        <v>Not Retired</v>
      </c>
      <c r="M32" s="19">
        <f t="shared" si="3"/>
        <v>0</v>
      </c>
      <c r="N32" s="20">
        <f t="shared" si="4"/>
        <v>1500</v>
      </c>
      <c r="O32" s="20">
        <f t="shared" si="5"/>
        <v>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20" t="str">
        <f t="shared" si="0"/>
        <v>NotEligible for Gift</v>
      </c>
      <c r="K33" s="19">
        <f t="shared" si="1"/>
        <v>0</v>
      </c>
      <c r="L33" s="19" t="str">
        <f t="shared" si="2"/>
        <v>Not Retired</v>
      </c>
      <c r="M33" s="19">
        <f t="shared" si="3"/>
        <v>0</v>
      </c>
      <c r="N33" s="20">
        <f t="shared" si="4"/>
        <v>1500</v>
      </c>
      <c r="O33" s="20">
        <f t="shared" si="5"/>
        <v>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20" t="str">
        <f t="shared" si="0"/>
        <v>NotEligible for Gift</v>
      </c>
      <c r="K34" s="19">
        <f t="shared" si="1"/>
        <v>0</v>
      </c>
      <c r="L34" s="19" t="str">
        <f t="shared" si="2"/>
        <v>Not Retired</v>
      </c>
      <c r="M34" s="19">
        <f t="shared" si="3"/>
        <v>0</v>
      </c>
      <c r="N34" s="20">
        <f t="shared" si="4"/>
        <v>1500</v>
      </c>
      <c r="O34" s="20">
        <f t="shared" si="5"/>
        <v>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20" t="str">
        <f>IF(AND(E35="Female",H35&lt;50000),"Eligible for Gift","NotEligible for Gift")</f>
        <v>NotEligible for Gift</v>
      </c>
      <c r="K35" s="19">
        <f t="shared" si="1"/>
        <v>0</v>
      </c>
      <c r="L35" s="19" t="str">
        <f t="shared" si="2"/>
        <v>Not Retired</v>
      </c>
      <c r="M35" s="19">
        <f t="shared" si="3"/>
        <v>0</v>
      </c>
      <c r="N35" s="20">
        <f t="shared" si="4"/>
        <v>1500</v>
      </c>
      <c r="O35" s="20">
        <f t="shared" si="5"/>
        <v>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20" t="str">
        <f t="shared" si="0"/>
        <v>NotEligible for Gift</v>
      </c>
      <c r="K36" s="19">
        <f t="shared" si="1"/>
        <v>0</v>
      </c>
      <c r="L36" s="19" t="str">
        <f t="shared" si="2"/>
        <v>Retired</v>
      </c>
      <c r="M36" s="19">
        <f t="shared" si="3"/>
        <v>0</v>
      </c>
      <c r="N36" s="20">
        <f t="shared" si="4"/>
        <v>1500</v>
      </c>
      <c r="O36" s="20">
        <f t="shared" si="5"/>
        <v>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20" t="str">
        <f t="shared" si="0"/>
        <v>NotEligible for Gift</v>
      </c>
      <c r="K37" s="19">
        <f t="shared" si="1"/>
        <v>0</v>
      </c>
      <c r="L37" s="19" t="str">
        <f t="shared" si="2"/>
        <v>Not Retired</v>
      </c>
      <c r="M37" s="19">
        <f t="shared" si="3"/>
        <v>0</v>
      </c>
      <c r="N37" s="20">
        <f t="shared" si="4"/>
        <v>1500</v>
      </c>
      <c r="O37" s="20">
        <f t="shared" si="5"/>
        <v>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20" t="str">
        <f>IF(AND(E38="Female",H38&lt;50000),"Eligible for Gift","NotEligible for Gift")</f>
        <v>NotEligible for Gift</v>
      </c>
      <c r="K38" s="19">
        <f t="shared" si="1"/>
        <v>0</v>
      </c>
      <c r="L38" s="19" t="str">
        <f t="shared" si="2"/>
        <v>Retired</v>
      </c>
      <c r="M38" s="19">
        <f t="shared" si="3"/>
        <v>0</v>
      </c>
      <c r="N38" s="20">
        <f t="shared" si="4"/>
        <v>1500</v>
      </c>
      <c r="O38" s="20">
        <f t="shared" si="5"/>
        <v>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20" t="str">
        <f t="shared" si="0"/>
        <v>NotEligible for Gift</v>
      </c>
      <c r="K39" s="19">
        <f t="shared" si="1"/>
        <v>0</v>
      </c>
      <c r="L39" s="19" t="str">
        <f t="shared" si="2"/>
        <v>Retired</v>
      </c>
      <c r="M39" s="19">
        <f t="shared" si="3"/>
        <v>0</v>
      </c>
      <c r="N39" s="20">
        <f t="shared" si="4"/>
        <v>1500</v>
      </c>
      <c r="O39" s="20">
        <f t="shared" si="5"/>
        <v>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20" t="str">
        <f t="shared" si="0"/>
        <v>NotEligible for Gift</v>
      </c>
      <c r="K40" s="19">
        <f t="shared" si="1"/>
        <v>0</v>
      </c>
      <c r="L40" s="19" t="str">
        <f t="shared" si="2"/>
        <v>Not Retired</v>
      </c>
      <c r="M40" s="19">
        <f t="shared" si="3"/>
        <v>0</v>
      </c>
      <c r="N40" s="20">
        <f t="shared" si="4"/>
        <v>1500</v>
      </c>
      <c r="O40" s="20">
        <f t="shared" si="5"/>
        <v>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20" t="str">
        <f t="shared" si="0"/>
        <v>NotEligible for Gift</v>
      </c>
      <c r="K41" s="19">
        <f t="shared" si="1"/>
        <v>0</v>
      </c>
      <c r="L41" s="19" t="str">
        <f t="shared" si="2"/>
        <v>Not Retired</v>
      </c>
      <c r="M41" s="19">
        <f t="shared" si="3"/>
        <v>0</v>
      </c>
      <c r="N41" s="20">
        <f t="shared" si="4"/>
        <v>1500</v>
      </c>
      <c r="O41" s="20">
        <f t="shared" si="5"/>
        <v>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20" t="str">
        <f t="shared" si="0"/>
        <v>NotEligible for Gift</v>
      </c>
      <c r="K42" s="19">
        <f t="shared" si="1"/>
        <v>0</v>
      </c>
      <c r="L42" s="19" t="str">
        <f t="shared" si="2"/>
        <v>Not Retired</v>
      </c>
      <c r="M42" s="19">
        <f t="shared" si="3"/>
        <v>0</v>
      </c>
      <c r="N42" s="20">
        <f t="shared" si="4"/>
        <v>0</v>
      </c>
      <c r="O42" s="20">
        <f t="shared" si="5"/>
        <v>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20" t="str">
        <f t="shared" si="0"/>
        <v>NotEligible for Gift</v>
      </c>
      <c r="K43" s="19">
        <f t="shared" si="1"/>
        <v>0</v>
      </c>
      <c r="L43" s="19" t="str">
        <f t="shared" si="2"/>
        <v>Not Retired</v>
      </c>
      <c r="M43" s="19">
        <f t="shared" si="3"/>
        <v>0</v>
      </c>
      <c r="N43" s="20">
        <f t="shared" si="4"/>
        <v>1500</v>
      </c>
      <c r="O43" s="20">
        <f t="shared" si="5"/>
        <v>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20" t="str">
        <f t="shared" si="0"/>
        <v>NotEligible for Gift</v>
      </c>
      <c r="K44" s="19">
        <f t="shared" si="1"/>
        <v>0</v>
      </c>
      <c r="L44" s="19" t="str">
        <f t="shared" si="2"/>
        <v>Not Retired</v>
      </c>
      <c r="M44" s="19">
        <f t="shared" si="3"/>
        <v>0</v>
      </c>
      <c r="N44" s="20">
        <f t="shared" si="4"/>
        <v>1500</v>
      </c>
      <c r="O44" s="20">
        <f t="shared" si="5"/>
        <v>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20" t="str">
        <f t="shared" si="0"/>
        <v>NotEligible for Gift</v>
      </c>
      <c r="K45" s="19">
        <f t="shared" si="1"/>
        <v>0</v>
      </c>
      <c r="L45" s="19" t="str">
        <f t="shared" si="2"/>
        <v>Not Retired</v>
      </c>
      <c r="M45" s="19">
        <f t="shared" si="3"/>
        <v>0</v>
      </c>
      <c r="N45" s="20">
        <f t="shared" si="4"/>
        <v>1500</v>
      </c>
      <c r="O45" s="20">
        <f t="shared" si="5"/>
        <v>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20" t="str">
        <f t="shared" si="0"/>
        <v>NotEligible for Gift</v>
      </c>
      <c r="K46" s="19">
        <f t="shared" si="1"/>
        <v>0</v>
      </c>
      <c r="L46" s="19" t="str">
        <f t="shared" si="2"/>
        <v>Not Retired</v>
      </c>
      <c r="M46" s="19">
        <f t="shared" si="3"/>
        <v>0</v>
      </c>
      <c r="N46" s="20">
        <f t="shared" si="4"/>
        <v>1500</v>
      </c>
      <c r="O46" s="20">
        <f t="shared" si="5"/>
        <v>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20" t="str">
        <f t="shared" si="0"/>
        <v>NotEligible for Gift</v>
      </c>
      <c r="K47" s="19">
        <f t="shared" si="1"/>
        <v>0</v>
      </c>
      <c r="L47" s="19" t="str">
        <f t="shared" si="2"/>
        <v>Not Retired</v>
      </c>
      <c r="M47" s="19">
        <f t="shared" si="3"/>
        <v>0</v>
      </c>
      <c r="N47" s="20">
        <f t="shared" si="4"/>
        <v>1500</v>
      </c>
      <c r="O47" s="20">
        <f t="shared" si="5"/>
        <v>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20" t="str">
        <f t="shared" si="0"/>
        <v>NotEligible for Gift</v>
      </c>
      <c r="K48" s="19">
        <f t="shared" si="1"/>
        <v>0</v>
      </c>
      <c r="L48" s="19" t="str">
        <f t="shared" si="2"/>
        <v>Not Retired</v>
      </c>
      <c r="M48" s="19">
        <f t="shared" si="3"/>
        <v>0</v>
      </c>
      <c r="N48" s="20">
        <f t="shared" si="4"/>
        <v>1500</v>
      </c>
      <c r="O48" s="20">
        <f t="shared" si="5"/>
        <v>5000</v>
      </c>
    </row>
    <row r="49" spans="7:7" x14ac:dyDescent="0.35">
      <c r="G4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opLeftCell="C7" workbookViewId="0">
      <selection activeCell="N11" sqref="N11"/>
    </sheetView>
  </sheetViews>
  <sheetFormatPr defaultRowHeight="14.5" x14ac:dyDescent="0.35"/>
  <cols>
    <col min="6" max="6" width="9.81640625" bestFit="1" customWidth="1"/>
    <col min="11" max="11" width="10.7265625" bestFit="1" customWidth="1"/>
    <col min="12" max="12" width="12.36328125" customWidth="1"/>
    <col min="13" max="13" width="38" bestFit="1" customWidth="1"/>
    <col min="14" max="14" width="17.26953125" bestFit="1" customWidth="1"/>
  </cols>
  <sheetData>
    <row r="4" spans="3:14" x14ac:dyDescent="0.35">
      <c r="C4" s="11" t="s">
        <v>1</v>
      </c>
      <c r="D4" s="11" t="s">
        <v>2</v>
      </c>
      <c r="E4" s="11" t="s">
        <v>3</v>
      </c>
      <c r="F4" s="11" t="s">
        <v>4</v>
      </c>
      <c r="G4" s="11" t="s">
        <v>92</v>
      </c>
      <c r="H4" s="11" t="s">
        <v>5</v>
      </c>
      <c r="I4" s="11" t="s">
        <v>80</v>
      </c>
      <c r="J4" s="11" t="s">
        <v>94</v>
      </c>
      <c r="K4" s="11" t="s">
        <v>78</v>
      </c>
      <c r="L4" s="15" t="s">
        <v>112</v>
      </c>
    </row>
    <row r="5" spans="3:14" x14ac:dyDescent="0.3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  <c r="L5" t="str">
        <f>D5</f>
        <v>Ram</v>
      </c>
    </row>
    <row r="6" spans="3:14" x14ac:dyDescent="0.3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  <c r="L6" t="str">
        <f t="shared" ref="L6:L42" si="0">D6</f>
        <v>Sachin</v>
      </c>
    </row>
    <row r="7" spans="3:14" x14ac:dyDescent="0.3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L7" t="str">
        <f t="shared" si="0"/>
        <v>Rajesh</v>
      </c>
      <c r="M7" s="12" t="s">
        <v>99</v>
      </c>
    </row>
    <row r="8" spans="3:14" x14ac:dyDescent="0.3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  <c r="L8" t="str">
        <f t="shared" si="0"/>
        <v>Rajeesh</v>
      </c>
    </row>
    <row r="9" spans="3:14" x14ac:dyDescent="0.3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L9" t="str">
        <f t="shared" si="0"/>
        <v>Melwyn</v>
      </c>
      <c r="M9" s="14" t="s">
        <v>100</v>
      </c>
      <c r="N9" s="2" t="s">
        <v>101</v>
      </c>
    </row>
    <row r="10" spans="3:14" x14ac:dyDescent="0.3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L10" t="str">
        <f t="shared" si="0"/>
        <v>Rajesh</v>
      </c>
      <c r="M10" s="2" t="s">
        <v>102</v>
      </c>
      <c r="N10" s="3" t="str">
        <f>VLOOKUP(MAX(K4:L42),K5:L42,2,0)</f>
        <v>Dinesh</v>
      </c>
    </row>
    <row r="11" spans="3:14" x14ac:dyDescent="0.3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L11" t="str">
        <f t="shared" si="0"/>
        <v>Dattatray</v>
      </c>
      <c r="M11" s="2" t="s">
        <v>103</v>
      </c>
      <c r="N11" s="3" t="str">
        <f>VLOOKUP(MIN(K4:K41),K5:L41,2,0)</f>
        <v>Satish</v>
      </c>
    </row>
    <row r="12" spans="3:14" x14ac:dyDescent="0.3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  <c r="L12" t="str">
        <f t="shared" si="0"/>
        <v>Vishnu</v>
      </c>
    </row>
    <row r="13" spans="3:14" x14ac:dyDescent="0.3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  <c r="L13" t="str">
        <f t="shared" si="0"/>
        <v>Dinesh</v>
      </c>
    </row>
    <row r="14" spans="3:14" x14ac:dyDescent="0.3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  <c r="L14" t="str">
        <f t="shared" si="0"/>
        <v>Heena</v>
      </c>
    </row>
    <row r="15" spans="3:14" x14ac:dyDescent="0.3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  <c r="L15" t="str">
        <f t="shared" si="0"/>
        <v>Dhiren</v>
      </c>
    </row>
    <row r="16" spans="3:14" x14ac:dyDescent="0.3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  <c r="L16" t="str">
        <f t="shared" si="0"/>
        <v>Gururaj</v>
      </c>
    </row>
    <row r="17" spans="3:12" x14ac:dyDescent="0.3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  <c r="L17" t="str">
        <f t="shared" si="0"/>
        <v>Ruffina</v>
      </c>
    </row>
    <row r="18" spans="3:12" x14ac:dyDescent="0.3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  <c r="L18" t="str">
        <f t="shared" si="0"/>
        <v>Jagjit</v>
      </c>
    </row>
    <row r="19" spans="3:12" x14ac:dyDescent="0.3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  <c r="L19" t="str">
        <f t="shared" si="0"/>
        <v>Piyush</v>
      </c>
    </row>
    <row r="20" spans="3:12" x14ac:dyDescent="0.3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  <c r="L20" t="str">
        <f t="shared" si="0"/>
        <v>D</v>
      </c>
    </row>
    <row r="21" spans="3:12" x14ac:dyDescent="0.3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  <c r="L21" t="str">
        <f t="shared" si="0"/>
        <v>Raju</v>
      </c>
    </row>
    <row r="22" spans="3:12" x14ac:dyDescent="0.3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  <c r="L22" t="str">
        <f t="shared" si="0"/>
        <v>Yogesh</v>
      </c>
    </row>
    <row r="23" spans="3:12" x14ac:dyDescent="0.3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  <c r="L23" t="str">
        <f t="shared" si="0"/>
        <v>Satish</v>
      </c>
    </row>
    <row r="24" spans="3:12" x14ac:dyDescent="0.3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  <c r="L24" t="str">
        <f t="shared" si="0"/>
        <v>Nitin</v>
      </c>
    </row>
    <row r="25" spans="3:12" x14ac:dyDescent="0.3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  <c r="L25" t="str">
        <f t="shared" si="0"/>
        <v>Prem</v>
      </c>
    </row>
    <row r="26" spans="3:12" x14ac:dyDescent="0.3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  <c r="L26" t="str">
        <f t="shared" si="0"/>
        <v>Sudesh</v>
      </c>
    </row>
    <row r="27" spans="3:12" x14ac:dyDescent="0.3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  <c r="L27" t="str">
        <f t="shared" si="0"/>
        <v>Boneca</v>
      </c>
    </row>
    <row r="28" spans="3:12" x14ac:dyDescent="0.3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  <c r="L28" t="str">
        <f t="shared" si="0"/>
        <v>Sharadchandra</v>
      </c>
    </row>
    <row r="29" spans="3:12" x14ac:dyDescent="0.3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  <c r="L29" t="str">
        <f t="shared" si="0"/>
        <v>Simon</v>
      </c>
    </row>
    <row r="30" spans="3:12" x14ac:dyDescent="0.3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  <c r="L30" t="str">
        <f t="shared" si="0"/>
        <v>Ashok</v>
      </c>
    </row>
    <row r="31" spans="3:12" x14ac:dyDescent="0.3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  <c r="L31" t="str">
        <f t="shared" si="0"/>
        <v>Praful</v>
      </c>
    </row>
    <row r="32" spans="3:12" x14ac:dyDescent="0.3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  <c r="L32" t="str">
        <f t="shared" si="0"/>
        <v>Stan</v>
      </c>
    </row>
    <row r="33" spans="3:12" x14ac:dyDescent="0.3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  <c r="L33" t="str">
        <f t="shared" si="0"/>
        <v>Piyush</v>
      </c>
    </row>
    <row r="34" spans="3:12" x14ac:dyDescent="0.3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  <c r="L34" t="str">
        <f t="shared" si="0"/>
        <v>Dhiren</v>
      </c>
    </row>
    <row r="35" spans="3:12" x14ac:dyDescent="0.3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  <c r="L35" t="str">
        <f t="shared" si="0"/>
        <v>Shankar</v>
      </c>
    </row>
    <row r="36" spans="3:12" x14ac:dyDescent="0.3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  <c r="L36" t="str">
        <f t="shared" si="0"/>
        <v>Kawdoor</v>
      </c>
    </row>
    <row r="37" spans="3:12" x14ac:dyDescent="0.3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  <c r="L37" t="str">
        <f t="shared" si="0"/>
        <v>Venitha</v>
      </c>
    </row>
    <row r="38" spans="3:12" x14ac:dyDescent="0.3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  <c r="L38" t="str">
        <f t="shared" si="0"/>
        <v>Tulsidas</v>
      </c>
    </row>
    <row r="39" spans="3:12" x14ac:dyDescent="0.3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  <c r="L39" t="str">
        <f t="shared" si="0"/>
        <v>Rajeev</v>
      </c>
    </row>
    <row r="40" spans="3:12" x14ac:dyDescent="0.3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  <c r="L40" t="str">
        <f t="shared" si="0"/>
        <v>Bobby</v>
      </c>
    </row>
    <row r="41" spans="3:12" x14ac:dyDescent="0.3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  <c r="L41" t="str">
        <f t="shared" si="0"/>
        <v>Jitendra</v>
      </c>
    </row>
    <row r="42" spans="3:12" x14ac:dyDescent="0.3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  <c r="L42" t="str">
        <f t="shared" si="0"/>
        <v>Yashraj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topLeftCell="A13" workbookViewId="0">
      <selection activeCell="B20" sqref="B20"/>
    </sheetView>
  </sheetViews>
  <sheetFormatPr defaultRowHeight="14.5" x14ac:dyDescent="0.35"/>
  <cols>
    <col min="6" max="6" width="9.81640625" bestFit="1" customWidth="1"/>
    <col min="9" max="9" width="11.36328125" customWidth="1"/>
    <col min="10" max="10" width="21.453125" customWidth="1"/>
    <col min="11" max="11" width="12.1796875" customWidth="1"/>
  </cols>
  <sheetData>
    <row r="2" spans="3:11" x14ac:dyDescent="0.35">
      <c r="D2" s="13" t="s">
        <v>104</v>
      </c>
    </row>
    <row r="3" spans="3:11" x14ac:dyDescent="0.35">
      <c r="D3" s="13" t="s">
        <v>105</v>
      </c>
    </row>
    <row r="4" spans="3:11" x14ac:dyDescent="0.35">
      <c r="D4" s="13" t="s">
        <v>106</v>
      </c>
    </row>
    <row r="6" spans="3:11" x14ac:dyDescent="0.35">
      <c r="C6" s="11" t="s">
        <v>1</v>
      </c>
      <c r="D6" s="11" t="s">
        <v>2</v>
      </c>
      <c r="E6" s="11" t="s">
        <v>3</v>
      </c>
      <c r="F6" s="11" t="s">
        <v>4</v>
      </c>
      <c r="G6" s="11" t="s">
        <v>92</v>
      </c>
      <c r="H6" s="11" t="s">
        <v>5</v>
      </c>
      <c r="I6" s="11" t="s">
        <v>94</v>
      </c>
      <c r="J6" s="11" t="s">
        <v>80</v>
      </c>
      <c r="K6" s="11" t="s">
        <v>107</v>
      </c>
    </row>
    <row r="7" spans="3:11" x14ac:dyDescent="0.3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VLOOKUP(C7,Source!$C$5:$F$40,3,0)</f>
        <v>North</v>
      </c>
      <c r="J7" s="3" t="str">
        <f>VLOOKUP(C7,Source!$C$5:$F440,2,0)</f>
        <v>FLM</v>
      </c>
      <c r="K7" s="3">
        <f>VLOOKUP(C7,Source!$C$5:$F$40,4,0)</f>
        <v>48000</v>
      </c>
    </row>
    <row r="8" spans="3:11" x14ac:dyDescent="0.3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VLOOKUP(C8,Source!$C$5:$F$40,3,0)</f>
        <v>North</v>
      </c>
      <c r="J8" s="3" t="str">
        <f>VLOOKUP(C8,Source!$C$5:$F441,2,0)</f>
        <v>Digital Marketing</v>
      </c>
      <c r="K8" s="3">
        <f>VLOOKUP(C8,Source!$C$5:$F$40,4,0)</f>
        <v>35000</v>
      </c>
    </row>
    <row r="9" spans="3:11" x14ac:dyDescent="0.3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VLOOKUP(C9,Source!$C$5:$F$40,3,0)</f>
        <v>North</v>
      </c>
      <c r="J9" s="3" t="str">
        <f>VLOOKUP(C9,Source!$C$5:$F442,2,0)</f>
        <v>Digital Marketing</v>
      </c>
      <c r="K9" s="3">
        <f>VLOOKUP(C9,Source!$C$5:$F$40,4,0)</f>
        <v>67000</v>
      </c>
    </row>
    <row r="10" spans="3:11" x14ac:dyDescent="0.3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VLOOKUP(C10,Source!$C$5:$F$40,3,0)</f>
        <v>South</v>
      </c>
      <c r="J10" s="3" t="str">
        <f>VLOOKUP(C10,Source!$C$5:$F443,2,0)</f>
        <v>Inside Sales</v>
      </c>
      <c r="K10" s="3">
        <f>VLOOKUP(C10,Source!$C$5:$F$40,4,0)</f>
        <v>87000</v>
      </c>
    </row>
    <row r="11" spans="3:11" x14ac:dyDescent="0.3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VLOOKUP(C11,Source!$C$5:$F$40,3,0)</f>
        <v>North</v>
      </c>
      <c r="J11" s="3" t="str">
        <f>VLOOKUP(C11,Source!$C$5:$F444,2,0)</f>
        <v>Marketing</v>
      </c>
      <c r="K11" s="3">
        <f>VLOOKUP(C11,Source!$C$5:$F$40,4,0)</f>
        <v>22000</v>
      </c>
    </row>
    <row r="12" spans="3:11" x14ac:dyDescent="0.3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VLOOKUP(C12,Source!$C$5:$F$40,3,0)</f>
        <v>North</v>
      </c>
      <c r="J12" s="3" t="str">
        <f>VLOOKUP(C12,Source!$C$5:$F445,2,0)</f>
        <v>Director</v>
      </c>
      <c r="K12" s="3">
        <f>VLOOKUP(C12,Source!$C$5:$F$40,4,0)</f>
        <v>91000</v>
      </c>
    </row>
    <row r="13" spans="3:11" x14ac:dyDescent="0.3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VLOOKUP(C13,Source!$C$5:$F$40,3,0)</f>
        <v>Mid West</v>
      </c>
      <c r="J13" s="3" t="str">
        <f>VLOOKUP(C13,Source!$C$5:$F446,2,0)</f>
        <v>Learning &amp; Development</v>
      </c>
      <c r="K13" s="3">
        <f>VLOOKUP(C13,Source!$C$5:$F$40,4,0)</f>
        <v>77000</v>
      </c>
    </row>
    <row r="14" spans="3:11" x14ac:dyDescent="0.3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VLOOKUP(C14,Source!$C$5:$F$40,3,0)</f>
        <v>Mid West</v>
      </c>
      <c r="J14" s="3" t="str">
        <f>VLOOKUP(C14,Source!$C$5:$F447,2,0)</f>
        <v>Digital Marketing</v>
      </c>
      <c r="K14" s="3">
        <f>VLOOKUP(C14,Source!$C$5:$F$40,4,0)</f>
        <v>45000</v>
      </c>
    </row>
    <row r="15" spans="3:11" x14ac:dyDescent="0.3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VLOOKUP(C15,Source!$C$5:$F$40,3,0)</f>
        <v>East</v>
      </c>
      <c r="J15" s="3" t="str">
        <f>VLOOKUP(C15,Source!$C$5:$F448,2,0)</f>
        <v>Digital Marketing</v>
      </c>
      <c r="K15" s="3">
        <f>VLOOKUP(C15,Source!$C$5:$F$40,4,0)</f>
        <v>92000</v>
      </c>
    </row>
    <row r="16" spans="3:11" x14ac:dyDescent="0.3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VLOOKUP(C16,Source!$C$5:$F$40,3,0)</f>
        <v>North</v>
      </c>
      <c r="J16" s="3" t="str">
        <f>VLOOKUP(C16,Source!$C$5:$F449,2,0)</f>
        <v>Inside Sales</v>
      </c>
      <c r="K16" s="3">
        <f>VLOOKUP(C16,Source!$C$5:$F$40,4,0)</f>
        <v>50000</v>
      </c>
    </row>
    <row r="17" spans="3:11" x14ac:dyDescent="0.3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VLOOKUP(C17,Source!$C$5:$F$40,3,0)</f>
        <v>South</v>
      </c>
      <c r="J17" s="3" t="str">
        <f>VLOOKUP(C17,Source!$C$5:$F450,2,0)</f>
        <v>Learning &amp; Development</v>
      </c>
      <c r="K17" s="3">
        <f>VLOOKUP(C17,Source!$C$5:$F$40,4,0)</f>
        <v>37000</v>
      </c>
    </row>
    <row r="18" spans="3:11" x14ac:dyDescent="0.3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VLOOKUP(C18,Source!$C$5:$F$40,3,0)</f>
        <v>East</v>
      </c>
      <c r="J18" s="3" t="str">
        <f>VLOOKUP(C18,Source!$C$5:$F451,2,0)</f>
        <v>Learning &amp; Development</v>
      </c>
      <c r="K18" s="3">
        <f>VLOOKUP(C18,Source!$C$5:$F$40,4,0)</f>
        <v>43000</v>
      </c>
    </row>
    <row r="19" spans="3:11" x14ac:dyDescent="0.3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VLOOKUP(C19,Source!$C$5:$F$40,3,0)</f>
        <v>East</v>
      </c>
      <c r="J19" s="3" t="str">
        <f>VLOOKUP(C19,Source!$C$5:$F452,2,0)</f>
        <v>CEO</v>
      </c>
      <c r="K19" s="3">
        <f>VLOOKUP(C19,Source!$C$5:$F$40,4,0)</f>
        <v>90000</v>
      </c>
    </row>
    <row r="20" spans="3:11" x14ac:dyDescent="0.3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IFERROR(VLOOKUP($B20,DATA,MATCH(H$6,HEAD,0),0),"Retired")</f>
        <v>Retired</v>
      </c>
      <c r="J20" s="3" t="str">
        <f>IFERROR(VLOOKUP($B20,DATA,MATCH(H$6,HEAD,0),0),"Retired")</f>
        <v>Retired</v>
      </c>
      <c r="K20" s="3" t="str">
        <f>IFERROR(VLOOKUP($B20,DATA,MATCH(H$6,HEAD,0),0),"Retired")</f>
        <v>Retired</v>
      </c>
    </row>
    <row r="21" spans="3:11" x14ac:dyDescent="0.3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VLOOKUP(C21,Source!$C$5:$F$40,3,0)</f>
        <v>South</v>
      </c>
      <c r="J21" s="3" t="str">
        <f>VLOOKUP(C21,Source!$C$5:$F454,2,0)</f>
        <v>Digital Marketing</v>
      </c>
      <c r="K21" s="3">
        <f>VLOOKUP(C21,Source!$C$5:$F$40,4,0)</f>
        <v>82000</v>
      </c>
    </row>
    <row r="22" spans="3:11" x14ac:dyDescent="0.3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VLOOKUP(C22,Source!$C$5:$F$40,3,0)</f>
        <v>South</v>
      </c>
      <c r="J22" s="3" t="str">
        <f>VLOOKUP(C22,Source!$C$5:$F455,2,0)</f>
        <v>Inside Sales</v>
      </c>
      <c r="K22" s="3">
        <f>VLOOKUP(C22,Source!$C$5:$F$40,4,0)</f>
        <v>67000</v>
      </c>
    </row>
    <row r="23" spans="3:11" x14ac:dyDescent="0.3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VLOOKUP(C23,Source!$C$5:$F$40,3,0)</f>
        <v>South</v>
      </c>
      <c r="J23" s="3" t="str">
        <f>VLOOKUP(C23,Source!$C$5:$F456,2,0)</f>
        <v>CCD</v>
      </c>
      <c r="K23" s="3">
        <f>VLOOKUP(C23,Source!$C$5:$F$40,4,0)</f>
        <v>85000</v>
      </c>
    </row>
    <row r="24" spans="3:11" x14ac:dyDescent="0.3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VLOOKUP(C24,Source!$C$5:$F$40,3,0)</f>
        <v>South</v>
      </c>
      <c r="J24" s="3" t="str">
        <f>VLOOKUP(C24,Source!$C$5:$F457,2,0)</f>
        <v>FLM</v>
      </c>
      <c r="K24" s="3">
        <f>VLOOKUP(C24,Source!$C$5:$F$40,4,0)</f>
        <v>62000</v>
      </c>
    </row>
    <row r="25" spans="3:11" x14ac:dyDescent="0.3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VLOOKUP(C25,Source!$C$5:$F$40,3,0)</f>
        <v>Mid West</v>
      </c>
      <c r="J25" s="3" t="str">
        <f>VLOOKUP(C25,Source!$C$5:$F458,2,0)</f>
        <v>Inside Sales</v>
      </c>
      <c r="K25" s="3">
        <f>VLOOKUP(C25,Source!$C$5:$F$40,4,0)</f>
        <v>15000</v>
      </c>
    </row>
    <row r="26" spans="3:11" x14ac:dyDescent="0.3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VLOOKUP(C26,Source!$C$5:$F$40,3,0)</f>
        <v>South</v>
      </c>
      <c r="J26" s="3" t="str">
        <f>VLOOKUP(C26,Source!$C$5:$F459,2,0)</f>
        <v>Operations</v>
      </c>
      <c r="K26" s="3">
        <f>VLOOKUP(C26,Source!$C$5:$F$40,4,0)</f>
        <v>81000</v>
      </c>
    </row>
    <row r="27" spans="3:11" x14ac:dyDescent="0.3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VLOOKUP(C27,Source!$C$5:$F$40,3,0)</f>
        <v>South</v>
      </c>
      <c r="J27" s="3" t="str">
        <f>VLOOKUP(C27,Source!$C$5:$F460,2,0)</f>
        <v>Finance</v>
      </c>
      <c r="K27" s="3">
        <f>VLOOKUP(C27,Source!$C$5:$F$40,4,0)</f>
        <v>19000</v>
      </c>
    </row>
    <row r="28" spans="3:11" x14ac:dyDescent="0.3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VLOOKUP(C28,Source!$C$5:$F$40,3,0)</f>
        <v>East</v>
      </c>
      <c r="J28" s="3" t="str">
        <f>VLOOKUP(C28,Source!$C$5:$F461,2,0)</f>
        <v>Inside Sales</v>
      </c>
      <c r="K28" s="3">
        <f>VLOOKUP(C28,Source!$C$5:$F$40,4,0)</f>
        <v>75000</v>
      </c>
    </row>
    <row r="29" spans="3:11" x14ac:dyDescent="0.3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VLOOKUP(C29,Source!$C$5:$F$40,3,0)</f>
        <v>East</v>
      </c>
      <c r="J29" s="3" t="str">
        <f>VLOOKUP(C29,Source!$C$5:$F462,2,0)</f>
        <v>Finance</v>
      </c>
      <c r="K29" s="3">
        <f>VLOOKUP(C29,Source!$C$5:$F$40,4,0)</f>
        <v>49000</v>
      </c>
    </row>
    <row r="30" spans="3:11" x14ac:dyDescent="0.3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18" t="str">
        <f>IFERROR(VLOOKUP($B20,DATA,MATCH(H$6,HEAD,0),0),"Retired")</f>
        <v>Retired</v>
      </c>
      <c r="J30" s="18" t="str">
        <f>IFERROR(VLOOKUP($B20,DATA,MATCH(H$6,HEAD,0),0),"Retired")</f>
        <v>Retired</v>
      </c>
      <c r="K30" s="18" t="str">
        <f>IFERROR(VLOOKUP($B20,DATA,MATCH(H$6,HEAD,0),0),"Retired")</f>
        <v>Retired</v>
      </c>
    </row>
    <row r="31" spans="3:11" x14ac:dyDescent="0.3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VLOOKUP(C31,Source!$C$5:$F$40,3,0)</f>
        <v>Mid West</v>
      </c>
      <c r="J31" s="3" t="str">
        <f>VLOOKUP(C31,Source!$C$5:$F464,2,0)</f>
        <v>Finance</v>
      </c>
      <c r="K31" s="3">
        <f>VLOOKUP(C31,Source!$C$5:$F$40,4,0)</f>
        <v>83000</v>
      </c>
    </row>
    <row r="32" spans="3:11" x14ac:dyDescent="0.3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VLOOKUP(C32,Source!$C$5:$F$40,3,0)</f>
        <v>South</v>
      </c>
      <c r="J32" s="3" t="str">
        <f>VLOOKUP(C32,Source!$C$5:$F465,2,0)</f>
        <v>Sales</v>
      </c>
      <c r="K32" s="3">
        <f>VLOOKUP(C32,Source!$C$5:$F$40,4,0)</f>
        <v>53000</v>
      </c>
    </row>
    <row r="33" spans="3:11" x14ac:dyDescent="0.3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VLOOKUP(C33,Source!$C$5:$F$40,3,0)</f>
        <v>South</v>
      </c>
      <c r="J33" s="3" t="str">
        <f>VLOOKUP(C33,Source!$C$5:$F466,2,0)</f>
        <v>Operations</v>
      </c>
      <c r="K33" s="3">
        <f>VLOOKUP(C33,Source!$C$5:$F$40,4,0)</f>
        <v>65000</v>
      </c>
    </row>
    <row r="34" spans="3:11" x14ac:dyDescent="0.3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VLOOKUP(C34,Source!$C$5:$F$40,3,0)</f>
        <v>North</v>
      </c>
      <c r="J34" s="3" t="str">
        <f>VLOOKUP(C34,Source!$C$5:$F467,2,0)</f>
        <v>Finance</v>
      </c>
      <c r="K34" s="3">
        <f>VLOOKUP(C34,Source!$C$5:$F$40,4,0)</f>
        <v>85000</v>
      </c>
    </row>
    <row r="35" spans="3:11" x14ac:dyDescent="0.3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VLOOKUP(C35,Source!$C$5:$F$40,3,0)</f>
        <v>East</v>
      </c>
      <c r="J35" s="3" t="str">
        <f>VLOOKUP(C35,Source!$C$5:$F468,2,0)</f>
        <v>Inside Sales</v>
      </c>
      <c r="K35" s="3">
        <f>VLOOKUP(C35,Source!$C$5:$F$40,4,0)</f>
        <v>20000</v>
      </c>
    </row>
    <row r="36" spans="3:11" x14ac:dyDescent="0.3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VLOOKUP(C36,Source!$C$5:$F$40,3,0)</f>
        <v>East</v>
      </c>
      <c r="J36" s="3" t="str">
        <f>VLOOKUP(C36,Source!$C$5:$F469,2,0)</f>
        <v>CCD</v>
      </c>
      <c r="K36" s="3">
        <f>VLOOKUP(C36,Source!$C$5:$F$40,4,0)</f>
        <v>47000</v>
      </c>
    </row>
    <row r="37" spans="3:11" x14ac:dyDescent="0.3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VLOOKUP(C37,Source!$C$5:$F$40,3,0)</f>
        <v>South</v>
      </c>
      <c r="J37" s="3" t="str">
        <f>VLOOKUP(C37,Source!$C$5:$F470,2,0)</f>
        <v>Director</v>
      </c>
      <c r="K37" s="3">
        <f>VLOOKUP(C37,Source!$C$5:$F$40,4,0)</f>
        <v>87000</v>
      </c>
    </row>
    <row r="38" spans="3:11" x14ac:dyDescent="0.3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17" t="str">
        <f>IFERROR(VLOOKUP($B20,DATA,MATCH(H$6,HEAD,0),0),"Retired")</f>
        <v>Retired</v>
      </c>
      <c r="J38" s="17" t="str">
        <f>IFERROR(VLOOKUP($B20,DATA,MATCH(H$6,HEAD,0),0),"Retired")</f>
        <v>Retired</v>
      </c>
      <c r="K38" s="17" t="str">
        <f>IFERROR(VLOOKUP($B20,DATA,MATCH(H$6,HEAD,0),0),"Retired")</f>
        <v>Retired</v>
      </c>
    </row>
    <row r="39" spans="3:11" x14ac:dyDescent="0.3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VLOOKUP(C39,Source!$C$5:$F$40,3,0)</f>
        <v>East</v>
      </c>
      <c r="J39" s="3" t="str">
        <f>VLOOKUP(C39,Source!$C$5:$F472,2,0)</f>
        <v>Marketing</v>
      </c>
      <c r="K39" s="3">
        <f>VLOOKUP(C39,Source!$C$5:$F$40,4,0)</f>
        <v>27000</v>
      </c>
    </row>
    <row r="40" spans="3:11" x14ac:dyDescent="0.3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VLOOKUP(C40,Source!$C$5:$F$40,3,0)</f>
        <v>North</v>
      </c>
      <c r="J40" s="3" t="str">
        <f>VLOOKUP(C40,Source!$C$5:$F473,2,0)</f>
        <v>Digital Marketing</v>
      </c>
      <c r="K40" s="3">
        <f>VLOOKUP(C40,Source!$C$5:$F$40,4,0)</f>
        <v>81000</v>
      </c>
    </row>
    <row r="41" spans="3:11" x14ac:dyDescent="0.3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VLOOKUP(C41,Source!$C$5:$F$40,3,0)</f>
        <v>North</v>
      </c>
      <c r="J41" s="3" t="str">
        <f>VLOOKUP(C41,Source!$C$5:$F474,2,0)</f>
        <v>Sales</v>
      </c>
      <c r="K41" s="3">
        <f>VLOOKUP(C41,Source!$C$5:$F$40,4,0)</f>
        <v>52000</v>
      </c>
    </row>
    <row r="42" spans="3:11" x14ac:dyDescent="0.3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VLOOKUP(C42,Source!$C$5:$F$40,3,0)</f>
        <v>South</v>
      </c>
      <c r="J42" s="3" t="str">
        <f>VLOOKUP(C42,Source!$C$5:$F475,2,0)</f>
        <v>Marketing</v>
      </c>
      <c r="K42" s="3">
        <f>VLOOKUP(C42,Source!$C$5:$F$40,4,0)</f>
        <v>58000</v>
      </c>
    </row>
    <row r="43" spans="3:11" x14ac:dyDescent="0.3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VLOOKUP(C43,Source!$C$5:$F$40,3,0)</f>
        <v>Mid West</v>
      </c>
      <c r="J43" s="3" t="str">
        <f>VLOOKUP(C43,Source!$C$5:$F476,2,0)</f>
        <v>Marketing</v>
      </c>
      <c r="K43" s="3">
        <f>VLOOKUP(C43,Source!$C$5:$F$40,4,0)</f>
        <v>47000</v>
      </c>
    </row>
    <row r="44" spans="3:11" x14ac:dyDescent="0.3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VLOOKUP(C44,Source!$C$5:$F$40,3,0)</f>
        <v>North</v>
      </c>
      <c r="J44" s="3" t="str">
        <f>VLOOKUP(C44,Source!$C$5:$F477,2,0)</f>
        <v>CCD</v>
      </c>
      <c r="K44" s="3">
        <f>VLOOKUP(C44,Source!$C$5:$F$40,4,0)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22" workbookViewId="0">
      <selection activeCell="E6" sqref="E6"/>
    </sheetView>
  </sheetViews>
  <sheetFormatPr defaultRowHeight="14.5" x14ac:dyDescent="0.35"/>
  <cols>
    <col min="4" max="4" width="21.26953125" bestFit="1" customWidth="1"/>
    <col min="6" max="6" width="10.7265625" bestFit="1" customWidth="1"/>
  </cols>
  <sheetData>
    <row r="5" spans="3:6" x14ac:dyDescent="0.35">
      <c r="C5" s="11" t="s">
        <v>1</v>
      </c>
      <c r="D5" s="11" t="s">
        <v>80</v>
      </c>
      <c r="E5" s="11" t="s">
        <v>94</v>
      </c>
      <c r="F5" s="11" t="s">
        <v>78</v>
      </c>
    </row>
    <row r="6" spans="3:6" x14ac:dyDescent="0.3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Muskan Shaikh</cp:lastModifiedBy>
  <dcterms:created xsi:type="dcterms:W3CDTF">2020-05-11T11:02:27Z</dcterms:created>
  <dcterms:modified xsi:type="dcterms:W3CDTF">2024-05-20T09:12:04Z</dcterms:modified>
</cp:coreProperties>
</file>