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esktop\Fishing\"/>
    </mc:Choice>
  </mc:AlternateContent>
  <xr:revisionPtr revIDLastSave="0" documentId="13_ncr:1_{4B5222E9-FEE1-4ACE-9730-2E9C91A2B2EF}" xr6:coauthVersionLast="43" xr6:coauthVersionMax="43" xr10:uidLastSave="{00000000-0000-0000-0000-000000000000}"/>
  <bookViews>
    <workbookView xWindow="-120" yWindow="-120" windowWidth="29040" windowHeight="15840" activeTab="2" xr2:uid="{00000000-000D-0000-FFFF-FFFF00000000}"/>
  </bookViews>
  <sheets>
    <sheet name="2017" sheetId="1" r:id="rId1"/>
    <sheet name="2018" sheetId="2" r:id="rId2"/>
    <sheet name="2019" sheetId="3" r:id="rId3"/>
    <sheet name="Overall Stats" sheetId="4" r:id="rId4"/>
  </sheets>
  <definedNames>
    <definedName name="_xlnm._FilterDatabase" localSheetId="1" hidden="1">'2018'!$P$3:$AA$3</definedName>
    <definedName name="_xlnm.Print_Area" localSheetId="1">'2018'!$P$2:$AD$84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56" i="3" l="1"/>
  <c r="K16" i="1" l="1"/>
  <c r="J16" i="1"/>
  <c r="I16" i="1"/>
  <c r="H16" i="1"/>
  <c r="V16" i="2"/>
  <c r="G15" i="4" s="1"/>
  <c r="AA16" i="2"/>
  <c r="Z16" i="2"/>
  <c r="R22" i="2" s="1"/>
  <c r="Y16" i="2"/>
  <c r="X16" i="2"/>
  <c r="W16" i="2"/>
  <c r="H15" i="4" s="1"/>
  <c r="U16" i="2"/>
  <c r="F15" i="4" s="1"/>
  <c r="T16" i="2"/>
  <c r="E15" i="4" s="1"/>
  <c r="S16" i="2"/>
  <c r="D15" i="4" s="1"/>
  <c r="R16" i="2"/>
  <c r="C15" i="4" s="1"/>
  <c r="Q16" i="2"/>
  <c r="B15" i="4" s="1"/>
  <c r="P16" i="2"/>
  <c r="A15" i="4" s="1"/>
  <c r="I15" i="4" l="1"/>
  <c r="S22" i="2"/>
  <c r="J15" i="4"/>
  <c r="H22" i="1"/>
  <c r="L15" i="4"/>
  <c r="I22" i="1"/>
  <c r="P22" i="2"/>
  <c r="K15" i="4"/>
  <c r="Q22" i="2"/>
  <c r="N9" i="4"/>
  <c r="E9" i="4"/>
  <c r="M9" i="4"/>
  <c r="H9" i="4"/>
  <c r="O9" i="4"/>
  <c r="I9" i="4"/>
  <c r="L9" i="4"/>
  <c r="D9" i="4"/>
  <c r="F9" i="4"/>
  <c r="J9" i="4"/>
  <c r="C9" i="4"/>
  <c r="A9" i="4"/>
  <c r="B9" i="4"/>
  <c r="G9" i="4"/>
  <c r="K9" i="4"/>
  <c r="B27" i="4"/>
  <c r="O4" i="1"/>
  <c r="N4" i="1"/>
  <c r="M4" i="1"/>
  <c r="L4" i="1"/>
  <c r="K4" i="1"/>
  <c r="J4" i="1"/>
  <c r="I4" i="1"/>
  <c r="H4" i="1"/>
  <c r="F45" i="1"/>
  <c r="C21" i="4" l="1"/>
  <c r="B21" i="4"/>
  <c r="A21" i="4"/>
  <c r="D21" i="4"/>
  <c r="T4" i="2"/>
  <c r="E3" i="4" s="1"/>
  <c r="AA4" i="2"/>
  <c r="L3" i="4" s="1"/>
  <c r="V4" i="2"/>
  <c r="G3" i="4" s="1"/>
  <c r="Y4" i="2"/>
  <c r="J3" i="4" s="1"/>
  <c r="Z4" i="2"/>
  <c r="K3" i="4" s="1"/>
  <c r="X4" i="2"/>
  <c r="I3" i="4" s="1"/>
  <c r="W4" i="2"/>
  <c r="H3" i="4" s="1"/>
  <c r="U4" i="2"/>
  <c r="F3" i="4" s="1"/>
  <c r="S4" i="2"/>
  <c r="D3" i="4" s="1"/>
  <c r="R4" i="2"/>
  <c r="C3" i="4" s="1"/>
  <c r="Q4" i="2"/>
  <c r="B3" i="4" s="1"/>
  <c r="P4" i="2"/>
  <c r="A3" i="4" s="1"/>
  <c r="N94" i="2" l="1"/>
  <c r="T19" i="2" l="1"/>
  <c r="R19" i="2"/>
  <c r="Q19" i="2"/>
  <c r="P13" i="2"/>
  <c r="X19" i="2"/>
  <c r="Y19" i="2"/>
  <c r="AA19" i="2"/>
  <c r="W19" i="2"/>
  <c r="P19" i="2"/>
  <c r="U19" i="2"/>
  <c r="R25" i="2"/>
  <c r="V19" i="2"/>
  <c r="S19" i="2"/>
  <c r="Z19" i="2"/>
  <c r="Q25" i="2"/>
  <c r="S25" i="2"/>
  <c r="P25" i="2"/>
  <c r="N96" i="2"/>
  <c r="U13" i="2"/>
  <c r="AB13" i="2"/>
  <c r="R13" i="2"/>
  <c r="AD13" i="2"/>
  <c r="Q7" i="2"/>
  <c r="Y13" i="2"/>
  <c r="W13" i="2"/>
  <c r="R7" i="2"/>
  <c r="V13" i="2"/>
  <c r="S13" i="2"/>
  <c r="T13" i="2"/>
  <c r="Q13" i="2"/>
  <c r="AA13" i="2"/>
  <c r="AC13" i="2"/>
  <c r="X13" i="2"/>
  <c r="Z13" i="2"/>
  <c r="S7" i="2"/>
  <c r="T7" i="2"/>
  <c r="Z7" i="2"/>
  <c r="W7" i="2"/>
  <c r="X7" i="2"/>
  <c r="AA7" i="2"/>
  <c r="P7" i="2"/>
  <c r="V7" i="2"/>
  <c r="U7" i="2"/>
  <c r="Y7" i="2"/>
  <c r="F43" i="1" l="1"/>
  <c r="B26" i="4" l="1"/>
  <c r="J19" i="1"/>
  <c r="J13" i="1"/>
  <c r="I19" i="1"/>
  <c r="I7" i="1"/>
  <c r="O7" i="1"/>
  <c r="L7" i="1"/>
  <c r="K13" i="1"/>
  <c r="L13" i="1"/>
  <c r="H19" i="1"/>
  <c r="K19" i="1"/>
  <c r="I13" i="1"/>
  <c r="H13" i="1"/>
  <c r="J7" i="1"/>
  <c r="H25" i="1"/>
  <c r="I25" i="1"/>
  <c r="K7" i="1"/>
  <c r="M7" i="1"/>
  <c r="N7" i="1"/>
  <c r="H7" i="1"/>
  <c r="C18" i="4" l="1"/>
  <c r="I18" i="4"/>
  <c r="D18" i="4"/>
  <c r="A18" i="4"/>
  <c r="B18" i="4"/>
  <c r="E18" i="4"/>
  <c r="F18" i="4"/>
  <c r="G18" i="4"/>
  <c r="H18" i="4"/>
  <c r="K18" i="4"/>
  <c r="J18" i="4"/>
  <c r="L18" i="4"/>
  <c r="B24" i="4"/>
  <c r="C24" i="4"/>
  <c r="D24" i="4"/>
  <c r="A24" i="4"/>
  <c r="J12" i="4"/>
  <c r="H12" i="4"/>
  <c r="G12" i="4"/>
  <c r="A6" i="4"/>
  <c r="F6" i="4"/>
  <c r="B12" i="4"/>
  <c r="M12" i="4"/>
  <c r="K6" i="4"/>
  <c r="J6" i="4"/>
  <c r="I12" i="4"/>
  <c r="K12" i="4"/>
  <c r="N12" i="4"/>
  <c r="L6" i="4"/>
  <c r="L12" i="4"/>
  <c r="C12" i="4"/>
  <c r="D6" i="4"/>
  <c r="B28" i="4"/>
  <c r="O12" i="4"/>
  <c r="D12" i="4"/>
  <c r="E6" i="4"/>
  <c r="B6" i="4"/>
  <c r="H6" i="4"/>
  <c r="C6" i="4"/>
  <c r="A12" i="4"/>
  <c r="I6" i="4"/>
  <c r="E12" i="4"/>
  <c r="G6" i="4"/>
  <c r="F12" i="4"/>
</calcChain>
</file>

<file path=xl/sharedStrings.xml><?xml version="1.0" encoding="utf-8"?>
<sst xmlns="http://schemas.openxmlformats.org/spreadsheetml/2006/main" count="742" uniqueCount="170">
  <si>
    <t>Lake/Pond</t>
  </si>
  <si>
    <t>September</t>
  </si>
  <si>
    <t>October</t>
  </si>
  <si>
    <t>November</t>
  </si>
  <si>
    <t>December</t>
  </si>
  <si>
    <t>Strawberry</t>
  </si>
  <si>
    <t># of Fish</t>
  </si>
  <si>
    <t>Type of Fish</t>
  </si>
  <si>
    <t>Month/Day</t>
  </si>
  <si>
    <t>57 Cutthroat 3 Rainbow</t>
  </si>
  <si>
    <t>3 Bluegill 2 Rainbow</t>
  </si>
  <si>
    <t>Fishing Report 2017</t>
  </si>
  <si>
    <t>8 Bluegill 1 Rainbow</t>
  </si>
  <si>
    <t>Kaysville</t>
  </si>
  <si>
    <t>4 Bluegill</t>
  </si>
  <si>
    <t>Hobbs</t>
  </si>
  <si>
    <t>1 Bluegill</t>
  </si>
  <si>
    <t>Jensen</t>
  </si>
  <si>
    <t>1 Rainbow</t>
  </si>
  <si>
    <t>2 Bluegill 1 Rainbow</t>
  </si>
  <si>
    <t>24 Bluegill</t>
  </si>
  <si>
    <t>6 Bluegill 1 Rainbow</t>
  </si>
  <si>
    <t>Adams</t>
  </si>
  <si>
    <t>5 Rainbow</t>
  </si>
  <si>
    <t>8 Bluegill 15 Rainbow</t>
  </si>
  <si>
    <t>6 Rainbow</t>
  </si>
  <si>
    <t>1 Bluegill 13 Rainbow</t>
  </si>
  <si>
    <t>22 Bluegill 8 Rainbow</t>
  </si>
  <si>
    <t>16 Rainbow</t>
  </si>
  <si>
    <t>16 Rainbow 1 Wiper</t>
  </si>
  <si>
    <t>6 Bluegill 14 Rainbow</t>
  </si>
  <si>
    <t>3 Rainbow 6 Browns</t>
  </si>
  <si>
    <t>7 Cutthroat 5 Rainbow</t>
  </si>
  <si>
    <t>9 Rainbow 3 Browns</t>
  </si>
  <si>
    <t>9 Rainbow</t>
  </si>
  <si>
    <t>1 Bluegil 11 Rainbow 2 Browns</t>
  </si>
  <si>
    <t>8 Rainbow 2 Browns</t>
  </si>
  <si>
    <t>4 Rainbow 1 Brown 1 Wiper</t>
  </si>
  <si>
    <t>2 Rainbow 3 Browns</t>
  </si>
  <si>
    <t>1 Bluegill 11 Rainbow 1 Brown</t>
  </si>
  <si>
    <t>5 Rainbow 1 Brown</t>
  </si>
  <si>
    <t>2 Rainbow</t>
  </si>
  <si>
    <t>9 Rainbow 3 Browns 1 Wiper</t>
  </si>
  <si>
    <t>Rockport</t>
  </si>
  <si>
    <t>East Canyon</t>
  </si>
  <si>
    <t>11 Rainbow</t>
  </si>
  <si>
    <t>Lost Creek</t>
  </si>
  <si>
    <t>1 Cutthroat</t>
  </si>
  <si>
    <t>10 Rainbow</t>
  </si>
  <si>
    <t>Fishing Report 2018</t>
  </si>
  <si>
    <t>January</t>
  </si>
  <si>
    <t>February</t>
  </si>
  <si>
    <t>March</t>
  </si>
  <si>
    <t>April</t>
  </si>
  <si>
    <t>May</t>
  </si>
  <si>
    <t xml:space="preserve">June </t>
  </si>
  <si>
    <t>July</t>
  </si>
  <si>
    <t>August</t>
  </si>
  <si>
    <t>Pineview</t>
  </si>
  <si>
    <t>4 Rainbow</t>
  </si>
  <si>
    <t>Rainbow</t>
  </si>
  <si>
    <t>Wiper</t>
  </si>
  <si>
    <t>Cutthroat</t>
  </si>
  <si>
    <t>Brown</t>
  </si>
  <si>
    <t>Bluegill</t>
  </si>
  <si>
    <t>4 Perch</t>
  </si>
  <si>
    <t>8 Rainbow</t>
  </si>
  <si>
    <t>14 Rainbow</t>
  </si>
  <si>
    <t>7 Rainbow</t>
  </si>
  <si>
    <t>20 Rainbow</t>
  </si>
  <si>
    <t>4 Cutthroat</t>
  </si>
  <si>
    <t>12 Rainbow</t>
  </si>
  <si>
    <t>25 Rainbow</t>
  </si>
  <si>
    <t>46 Rainbow</t>
  </si>
  <si>
    <t>1 C. Catfish 1 Rainbow</t>
  </si>
  <si>
    <t>1 C. Catfish 7 Rainbow</t>
  </si>
  <si>
    <t>13 Rainbow</t>
  </si>
  <si>
    <t>53 Rainbow</t>
  </si>
  <si>
    <t>15 Rainbow</t>
  </si>
  <si>
    <t>3 Rainbow</t>
  </si>
  <si>
    <t>1 Brook 1 Brown 6 Rainbow</t>
  </si>
  <si>
    <t>1 Brown 39 Rainbow</t>
  </si>
  <si>
    <t>3 Brown 24 Rainbow</t>
  </si>
  <si>
    <t>17 Rainbow</t>
  </si>
  <si>
    <t>Holmes</t>
  </si>
  <si>
    <t>7 Cutthroat</t>
  </si>
  <si>
    <t>1 Brown 7 Rainbow</t>
  </si>
  <si>
    <t>1 Cutthroat 2 Rainbow</t>
  </si>
  <si>
    <t>1 Cutthroat 10 Rainbow</t>
  </si>
  <si>
    <t xml:space="preserve">2 Cutthroat 5 Rainbow 1 Splake </t>
  </si>
  <si>
    <t>1 Brown</t>
  </si>
  <si>
    <t>Willard Bay</t>
  </si>
  <si>
    <t>1 C. Catfish</t>
  </si>
  <si>
    <t>13 Cutthroat 6 Kokanee</t>
  </si>
  <si>
    <t>16 Cutthroat 3 Kokanee</t>
  </si>
  <si>
    <t>23 Cutthroat 1 Kokanee</t>
  </si>
  <si>
    <t>Kens</t>
  </si>
  <si>
    <t>25 Bluegill 1 LM Bass 3 Rainbow</t>
  </si>
  <si>
    <t>9 Bluegill 3 LM Bass 1 Rainbow</t>
  </si>
  <si>
    <t>27 Cutthroat 1 Kokanee 1 Rainbow</t>
  </si>
  <si>
    <t>13 Cutthroat 1 Rainbow</t>
  </si>
  <si>
    <t>1 SM Bass</t>
  </si>
  <si>
    <t>9 Bluegill</t>
  </si>
  <si>
    <t>33 Cutthroat 1 Kokanee</t>
  </si>
  <si>
    <t>38 Cutthroat</t>
  </si>
  <si>
    <t>30 Cutthroat</t>
  </si>
  <si>
    <t>3 Rainbow 1 Wiper</t>
  </si>
  <si>
    <t>1 Bluegill 3 Rainbow</t>
  </si>
  <si>
    <t>22 Cutthroat</t>
  </si>
  <si>
    <t>29 Cutthroat 1 Rainbow</t>
  </si>
  <si>
    <t>3 Bluegill 1 Rainbow</t>
  </si>
  <si>
    <t>Total Fish Caught</t>
  </si>
  <si>
    <t>Brook</t>
  </si>
  <si>
    <t>Perch</t>
  </si>
  <si>
    <t>C. Catfish</t>
  </si>
  <si>
    <t>SM Bass</t>
  </si>
  <si>
    <t>LM Bass</t>
  </si>
  <si>
    <t>Kokanee</t>
  </si>
  <si>
    <t>Splake</t>
  </si>
  <si>
    <t>Total Species Caught</t>
  </si>
  <si>
    <t>6 Bluegill 8 Rainbow</t>
  </si>
  <si>
    <t>39 Cutthroat 4 Rainbow</t>
  </si>
  <si>
    <t>1 BH. Catfish</t>
  </si>
  <si>
    <t>2 BH. Catfish 1 Rainbow</t>
  </si>
  <si>
    <t>5 BH. Catfish 1 Carp 1 C. Catfish</t>
  </si>
  <si>
    <t>BH. Catfish</t>
  </si>
  <si>
    <t>20 Cutthroat</t>
  </si>
  <si>
    <t>Percent Fish Caught</t>
  </si>
  <si>
    <t>Percent Species Caught</t>
  </si>
  <si>
    <t>10 Cutthroat 5 Rainbow</t>
  </si>
  <si>
    <t>Carp</t>
  </si>
  <si>
    <t>8 Cutthroat 5 Rainbow 2 Tiger</t>
  </si>
  <si>
    <t>Tiger</t>
  </si>
  <si>
    <t>Fishing Report 2019</t>
  </si>
  <si>
    <t>8 Cutthroat</t>
  </si>
  <si>
    <t>TOTAL</t>
  </si>
  <si>
    <t>NUMBER OF TRIPS</t>
  </si>
  <si>
    <t>AVERAGE</t>
  </si>
  <si>
    <t>Total Fish Caught per Season</t>
  </si>
  <si>
    <t>Total Fish Caught per Month</t>
  </si>
  <si>
    <t>Percent Fish Caught per Month</t>
  </si>
  <si>
    <t>Spring</t>
  </si>
  <si>
    <t>Summer</t>
  </si>
  <si>
    <t>Fall</t>
  </si>
  <si>
    <t>Winter</t>
  </si>
  <si>
    <t>Percent Fish Caught per Season</t>
  </si>
  <si>
    <t xml:space="preserve">Fall </t>
  </si>
  <si>
    <t>17 Cutthroat 1 Rainbow</t>
  </si>
  <si>
    <t>9 Cutthroat</t>
  </si>
  <si>
    <t>19 Rainbow</t>
  </si>
  <si>
    <t>14 Cutthroat</t>
  </si>
  <si>
    <t>10 Cutthroat</t>
  </si>
  <si>
    <t>18 Cutthroat</t>
  </si>
  <si>
    <t>6 Cutthroat</t>
  </si>
  <si>
    <t>11 Cuttroat</t>
  </si>
  <si>
    <t>6 Cutthroat 2 Rainbow 1 Tiger</t>
  </si>
  <si>
    <t>3 Cutthroat 85 Rainbow 2 Tiger</t>
  </si>
  <si>
    <t>7 Cutthroat 2 Rainbow</t>
  </si>
  <si>
    <t>1 Cutthroat 16 Rainbow 1 Tiger</t>
  </si>
  <si>
    <t>41 Rainbow</t>
  </si>
  <si>
    <t>18 Rainbow</t>
  </si>
  <si>
    <t>Tropic</t>
  </si>
  <si>
    <t>34 Cutthroat 1 Kokanee 2 Rainbow</t>
  </si>
  <si>
    <t>26 Cutthroat 4 Kokanee</t>
  </si>
  <si>
    <t>1 Brown 10 Rainow</t>
  </si>
  <si>
    <t>19 Cutthroat 12 Rainbow</t>
  </si>
  <si>
    <t>56 Cutthroat</t>
  </si>
  <si>
    <t>29 Cutthroat</t>
  </si>
  <si>
    <t>44 Cutthroat</t>
  </si>
  <si>
    <t>46 Cutthroat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</si>
</sst>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Arial"/>
      <family val="2"/>
    </font>
    <font>
      <sz val="18"/>
      <color theme="1"/>
      <name val="Arial Black"/>
      <family val="2"/>
    </font>
    <font>
      <sz val="11"/>
      <color theme="1"/>
      <name val="Arial"/>
      <family val="2"/>
    </font>
    <font>
      <sz val="11"/>
      <color theme="1"/>
      <name val="Arial Black"/>
      <family val="2"/>
    </font>
    <font>
      <sz val="11"/>
      <color theme="1"/>
      <name val="Calibri"/>
      <family val="2"/>
      <scheme val="minor"/>
    </font>
    <font>
      <b/>
      <sz val="16"/>
      <color theme="1"/>
      <name val="Arial"/>
      <family val="2"/>
    </font>
    <font>
      <sz val="11"/>
      <color theme="0"/>
      <name val="Calibri"/>
      <family val="2"/>
      <scheme val="minor"/>
    </font>
    <font>
      <i/>
      <sz val="14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 Black"/>
      <family val="2"/>
    </font>
    <font>
      <b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FF0000"/>
      </bottom>
      <diagonal/>
    </border>
    <border>
      <left/>
      <right/>
      <top style="thick">
        <color rgb="FFFF0000"/>
      </top>
      <bottom/>
      <diagonal/>
    </border>
    <border>
      <left/>
      <right/>
      <top/>
      <bottom style="thick">
        <color rgb="FF0070C0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2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0" fontId="8" fillId="3" borderId="0" xfId="1" applyFont="1" applyFill="1"/>
    <xf numFmtId="0" fontId="9" fillId="0" borderId="0" xfId="0" applyFont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3" borderId="0" xfId="0" applyFill="1"/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center"/>
    </xf>
    <xf numFmtId="1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right"/>
    </xf>
    <xf numFmtId="1" fontId="12" fillId="0" borderId="0" xfId="0" applyNumberFormat="1" applyFont="1" applyAlignment="1">
      <alignment horizontal="right"/>
    </xf>
    <xf numFmtId="2" fontId="2" fillId="0" borderId="0" xfId="0" applyNumberFormat="1" applyFont="1" applyAlignment="1">
      <alignment horizontal="center"/>
    </xf>
    <xf numFmtId="2" fontId="2" fillId="0" borderId="0" xfId="0" applyNumberFormat="1" applyFont="1"/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1" fontId="2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1" xfId="0" applyFont="1" applyBorder="1" applyAlignment="1">
      <alignment horizontal="center"/>
    </xf>
  </cellXfs>
  <cellStyles count="2"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'2017'!$H$3:$O$3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'2017'!$H$4:$O$4</c:f>
              <c:numCache>
                <c:formatCode>General</c:formatCode>
                <c:ptCount val="8"/>
                <c:pt idx="0">
                  <c:v>237</c:v>
                </c:pt>
                <c:pt idx="1">
                  <c:v>11</c:v>
                </c:pt>
                <c:pt idx="2">
                  <c:v>49</c:v>
                </c:pt>
                <c:pt idx="3">
                  <c:v>1</c:v>
                </c:pt>
                <c:pt idx="4">
                  <c:v>4</c:v>
                </c:pt>
                <c:pt idx="5">
                  <c:v>1</c:v>
                </c:pt>
                <c:pt idx="6">
                  <c:v>39</c:v>
                </c:pt>
                <c:pt idx="7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B6-468E-A0D4-A75FCFE4325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533127551"/>
        <c:axId val="1822407343"/>
        <c:axId val="0"/>
      </c:bar3DChart>
      <c:catAx>
        <c:axId val="1533127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407343"/>
        <c:crosses val="autoZero"/>
        <c:auto val="1"/>
        <c:lblAlgn val="ctr"/>
        <c:lblOffset val="100"/>
        <c:noMultiLvlLbl val="0"/>
      </c:catAx>
      <c:valAx>
        <c:axId val="18224073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33127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1CC-4FCB-8680-4EC505F41CA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1CC-4FCB-8680-4EC505F41CA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1CC-4FCB-8680-4EC505F41CA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1CC-4FCB-8680-4EC505F41CA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1CC-4FCB-8680-4EC505F41CA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71CC-4FCB-8680-4EC505F41CA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71CC-4FCB-8680-4EC505F41CA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71CC-4FCB-8680-4EC505F41CA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71CC-4FCB-8680-4EC505F41CA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71CC-4FCB-8680-4EC505F41CA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71CC-4FCB-8680-4EC505F41CA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71CC-4FCB-8680-4EC505F41CA6}"/>
              </c:ext>
            </c:extLst>
          </c:dPt>
          <c:cat>
            <c:strRef>
              <c:f>'2018'!$P$6:$AA$6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'2018'!$P$7:$AA$7</c:f>
              <c:numCache>
                <c:formatCode>0.00</c:formatCode>
                <c:ptCount val="12"/>
                <c:pt idx="0">
                  <c:v>14.436958614051973</c:v>
                </c:pt>
                <c:pt idx="1">
                  <c:v>3.9461020211742062</c:v>
                </c:pt>
                <c:pt idx="2">
                  <c:v>3.5611164581328203</c:v>
                </c:pt>
                <c:pt idx="3">
                  <c:v>0.76997112608277196</c:v>
                </c:pt>
                <c:pt idx="4">
                  <c:v>0.86621751684311832</c:v>
                </c:pt>
                <c:pt idx="5">
                  <c:v>29.836381135707413</c:v>
                </c:pt>
                <c:pt idx="6">
                  <c:v>4.0423484119345519</c:v>
                </c:pt>
                <c:pt idx="7">
                  <c:v>5.0048123195380168</c:v>
                </c:pt>
                <c:pt idx="8">
                  <c:v>0.48123195380173239</c:v>
                </c:pt>
                <c:pt idx="9">
                  <c:v>0.38498556304138598</c:v>
                </c:pt>
                <c:pt idx="10">
                  <c:v>36.477382098171319</c:v>
                </c:pt>
                <c:pt idx="11">
                  <c:v>0.19249278152069299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27-49D2-9963-AA07FDCD9F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'2018'!$P$9:$AD$9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'2018'!$P$10:$AD$10</c:f>
              <c:numCache>
                <c:formatCode>General</c:formatCode>
                <c:ptCount val="15"/>
                <c:pt idx="0">
                  <c:v>1</c:v>
                </c:pt>
                <c:pt idx="1">
                  <c:v>7</c:v>
                </c:pt>
                <c:pt idx="2">
                  <c:v>80</c:v>
                </c:pt>
                <c:pt idx="3">
                  <c:v>8</c:v>
                </c:pt>
                <c:pt idx="4">
                  <c:v>1</c:v>
                </c:pt>
                <c:pt idx="5">
                  <c:v>5</c:v>
                </c:pt>
                <c:pt idx="6">
                  <c:v>382</c:v>
                </c:pt>
                <c:pt idx="7">
                  <c:v>12</c:v>
                </c:pt>
                <c:pt idx="8">
                  <c:v>4</c:v>
                </c:pt>
                <c:pt idx="9">
                  <c:v>4</c:v>
                </c:pt>
                <c:pt idx="10">
                  <c:v>530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05-440D-B52A-0838E054EA8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9272624"/>
        <c:axId val="489273936"/>
        <c:axId val="0"/>
      </c:bar3DChart>
      <c:catAx>
        <c:axId val="48927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273936"/>
        <c:crosses val="autoZero"/>
        <c:auto val="1"/>
        <c:lblAlgn val="ctr"/>
        <c:lblOffset val="100"/>
        <c:noMultiLvlLbl val="0"/>
      </c:catAx>
      <c:valAx>
        <c:axId val="4892739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9272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0A1C-4962-9344-81AE2C2AD4E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0A1C-4962-9344-81AE2C2AD4E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0A1C-4962-9344-81AE2C2AD4E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0A1C-4962-9344-81AE2C2AD4E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0A1C-4962-9344-81AE2C2AD4E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0A1C-4962-9344-81AE2C2AD4E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0A1C-4962-9344-81AE2C2AD4E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0A1C-4962-9344-81AE2C2AD4E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0A1C-4962-9344-81AE2C2AD4E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0A1C-4962-9344-81AE2C2AD4E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0A1C-4962-9344-81AE2C2AD4E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0A1C-4962-9344-81AE2C2AD4E6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0A1C-4962-9344-81AE2C2AD4E6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0A1C-4962-9344-81AE2C2AD4E6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D319-4F83-B68E-11F02F70D592}"/>
              </c:ext>
            </c:extLst>
          </c:dPt>
          <c:cat>
            <c:strRef>
              <c:f>'2018'!$P$12:$AD$12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'2018'!$P$13:$AD$13</c:f>
              <c:numCache>
                <c:formatCode>0.00</c:formatCode>
                <c:ptCount val="15"/>
                <c:pt idx="0">
                  <c:v>9.6246390760346495E-2</c:v>
                </c:pt>
                <c:pt idx="1">
                  <c:v>0.67372473532242538</c:v>
                </c:pt>
                <c:pt idx="2">
                  <c:v>7.6997112608277183</c:v>
                </c:pt>
                <c:pt idx="3">
                  <c:v>0.76997112608277196</c:v>
                </c:pt>
                <c:pt idx="4">
                  <c:v>9.6246390760346495E-2</c:v>
                </c:pt>
                <c:pt idx="5">
                  <c:v>0.48123195380173239</c:v>
                </c:pt>
                <c:pt idx="6">
                  <c:v>36.766121270452359</c:v>
                </c:pt>
                <c:pt idx="7">
                  <c:v>1.1549566891241578</c:v>
                </c:pt>
                <c:pt idx="8">
                  <c:v>0.38498556304138598</c:v>
                </c:pt>
                <c:pt idx="9">
                  <c:v>0.38498556304138598</c:v>
                </c:pt>
                <c:pt idx="10">
                  <c:v>51.010587102983642</c:v>
                </c:pt>
                <c:pt idx="11">
                  <c:v>9.6246390760346495E-2</c:v>
                </c:pt>
                <c:pt idx="12">
                  <c:v>9.6246390760346495E-2</c:v>
                </c:pt>
                <c:pt idx="13">
                  <c:v>0.19249278152069299</c:v>
                </c:pt>
                <c:pt idx="14">
                  <c:v>9.6246390760346495E-2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ED-4DF3-9C2D-434DA111C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'2018'!$P$15:$AA$15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'2018'!$P$16:$AA$16</c:f>
              <c:numCache>
                <c:formatCode>General</c:formatCode>
                <c:ptCount val="12"/>
                <c:pt idx="0">
                  <c:v>80</c:v>
                </c:pt>
                <c:pt idx="1">
                  <c:v>133</c:v>
                </c:pt>
                <c:pt idx="2">
                  <c:v>194</c:v>
                </c:pt>
                <c:pt idx="3">
                  <c:v>65</c:v>
                </c:pt>
                <c:pt idx="4">
                  <c:v>41</c:v>
                </c:pt>
                <c:pt idx="5">
                  <c:v>157</c:v>
                </c:pt>
                <c:pt idx="6">
                  <c:v>153</c:v>
                </c:pt>
                <c:pt idx="7">
                  <c:v>4</c:v>
                </c:pt>
                <c:pt idx="8">
                  <c:v>78</c:v>
                </c:pt>
                <c:pt idx="9">
                  <c:v>94</c:v>
                </c:pt>
                <c:pt idx="10">
                  <c:v>30</c:v>
                </c:pt>
                <c:pt idx="1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F7-4E17-AB30-AE5990BDFE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2659664"/>
        <c:axId val="135495136"/>
        <c:axId val="0"/>
      </c:bar3DChart>
      <c:catAx>
        <c:axId val="7265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5136"/>
        <c:crosses val="autoZero"/>
        <c:auto val="1"/>
        <c:lblAlgn val="ctr"/>
        <c:lblOffset val="100"/>
        <c:noMultiLvlLbl val="0"/>
      </c:catAx>
      <c:valAx>
        <c:axId val="1354951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2659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878-4A43-AC51-A55D0B374DD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878-4A43-AC51-A55D0B374DD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878-4A43-AC51-A55D0B374DD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878-4A43-AC51-A55D0B374DD2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878-4A43-AC51-A55D0B374DD2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E878-4A43-AC51-A55D0B374DD2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E878-4A43-AC51-A55D0B374DD2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E878-4A43-AC51-A55D0B374DD2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E878-4A43-AC51-A55D0B374DD2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E878-4A43-AC51-A55D0B374DD2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E878-4A43-AC51-A55D0B374DD2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E878-4A43-AC51-A55D0B374DD2}"/>
              </c:ext>
            </c:extLst>
          </c:dPt>
          <c:cat>
            <c:strRef>
              <c:f>'2018'!$P$18:$AA$18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'2018'!$P$19:$AA$19</c:f>
              <c:numCache>
                <c:formatCode>0.00</c:formatCode>
                <c:ptCount val="12"/>
                <c:pt idx="0">
                  <c:v>7.6997112608277183</c:v>
                </c:pt>
                <c:pt idx="1">
                  <c:v>12.800769971126083</c:v>
                </c:pt>
                <c:pt idx="2">
                  <c:v>18.67179980750722</c:v>
                </c:pt>
                <c:pt idx="3">
                  <c:v>6.2560153994225223</c:v>
                </c:pt>
                <c:pt idx="4">
                  <c:v>3.9461020211742062</c:v>
                </c:pt>
                <c:pt idx="5">
                  <c:v>15.110683349374398</c:v>
                </c:pt>
                <c:pt idx="6">
                  <c:v>14.725697786333011</c:v>
                </c:pt>
                <c:pt idx="7">
                  <c:v>0.38498556304138598</c:v>
                </c:pt>
                <c:pt idx="8">
                  <c:v>7.507218479307026</c:v>
                </c:pt>
                <c:pt idx="9">
                  <c:v>9.0471607314725695</c:v>
                </c:pt>
                <c:pt idx="10">
                  <c:v>2.8873917228103942</c:v>
                </c:pt>
                <c:pt idx="11">
                  <c:v>0.96246390760346479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C0-4257-A3D5-B44169115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'2018'!$P$21:$S$21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'2018'!$P$22:$S$22</c:f>
              <c:numCache>
                <c:formatCode>General</c:formatCode>
                <c:ptCount val="4"/>
                <c:pt idx="0">
                  <c:v>300</c:v>
                </c:pt>
                <c:pt idx="1">
                  <c:v>314</c:v>
                </c:pt>
                <c:pt idx="2">
                  <c:v>202</c:v>
                </c:pt>
                <c:pt idx="3">
                  <c:v>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EC-478E-9C76-C06318F0551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45405760"/>
        <c:axId val="135498048"/>
        <c:axId val="0"/>
      </c:bar3DChart>
      <c:catAx>
        <c:axId val="34540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8048"/>
        <c:crosses val="autoZero"/>
        <c:auto val="1"/>
        <c:lblAlgn val="ctr"/>
        <c:lblOffset val="100"/>
        <c:noMultiLvlLbl val="0"/>
      </c:catAx>
      <c:valAx>
        <c:axId val="13549804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45405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98B8-447C-B0AE-12BBF367629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98B8-447C-B0AE-12BBF367629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98B8-447C-B0AE-12BBF367629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98B8-447C-B0AE-12BBF3676294}"/>
              </c:ext>
            </c:extLst>
          </c:dPt>
          <c:cat>
            <c:strRef>
              <c:f>'2018'!$P$24:$S$24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'2018'!$P$25:$S$25</c:f>
              <c:numCache>
                <c:formatCode>0.00</c:formatCode>
                <c:ptCount val="4"/>
                <c:pt idx="0">
                  <c:v>28.873917228103945</c:v>
                </c:pt>
                <c:pt idx="1">
                  <c:v>30.221366698748795</c:v>
                </c:pt>
                <c:pt idx="2">
                  <c:v>19.441770933589993</c:v>
                </c:pt>
                <c:pt idx="3">
                  <c:v>21.462945139557267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15-40D6-BB15-2A119BE8A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cuaght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Stats'!$A$2:$L$2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'Overall Stats'!$A$3:$L$3</c:f>
              <c:numCache>
                <c:formatCode>General</c:formatCode>
                <c:ptCount val="12"/>
                <c:pt idx="0">
                  <c:v>387</c:v>
                </c:pt>
                <c:pt idx="1">
                  <c:v>52</c:v>
                </c:pt>
                <c:pt idx="2">
                  <c:v>86</c:v>
                </c:pt>
                <c:pt idx="3">
                  <c:v>8</c:v>
                </c:pt>
                <c:pt idx="4">
                  <c:v>10</c:v>
                </c:pt>
                <c:pt idx="5">
                  <c:v>314</c:v>
                </c:pt>
                <c:pt idx="6">
                  <c:v>42</c:v>
                </c:pt>
                <c:pt idx="7">
                  <c:v>53</c:v>
                </c:pt>
                <c:pt idx="8">
                  <c:v>44</c:v>
                </c:pt>
                <c:pt idx="9">
                  <c:v>4</c:v>
                </c:pt>
                <c:pt idx="10">
                  <c:v>451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A1-4884-A14F-371B6E36E06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738548271"/>
        <c:axId val="1688150015"/>
        <c:axId val="0"/>
      </c:bar3DChart>
      <c:catAx>
        <c:axId val="1738548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150015"/>
        <c:crosses val="autoZero"/>
        <c:auto val="1"/>
        <c:lblAlgn val="ctr"/>
        <c:lblOffset val="100"/>
        <c:noMultiLvlLbl val="0"/>
      </c:catAx>
      <c:valAx>
        <c:axId val="168815001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738548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7AF-450A-B02A-56C38BDA9AB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7AF-450A-B02A-56C38BDA9AB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7AF-450A-B02A-56C38BDA9AB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7AF-450A-B02A-56C38BDA9AB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7AF-450A-B02A-56C38BDA9AB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7AF-450A-B02A-56C38BDA9AB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7AF-450A-B02A-56C38BDA9AB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7AF-450A-B02A-56C38BDA9AB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7AF-450A-B02A-56C38BDA9AB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7AF-450A-B02A-56C38BDA9AB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7AF-450A-B02A-56C38BDA9AB3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7AF-450A-B02A-56C38BDA9AB3}"/>
              </c:ext>
            </c:extLst>
          </c:dPt>
          <c:cat>
            <c:strRef>
              <c:f>'Overall Stats'!$A$5:$L$5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'Overall Stats'!$A$6:$L$6</c:f>
              <c:numCache>
                <c:formatCode>0.00</c:formatCode>
                <c:ptCount val="12"/>
                <c:pt idx="0">
                  <c:v>26.634549208534068</c:v>
                </c:pt>
                <c:pt idx="1">
                  <c:v>3.5788024776324847</c:v>
                </c:pt>
                <c:pt idx="2">
                  <c:v>5.9187887130075705</c:v>
                </c:pt>
                <c:pt idx="3">
                  <c:v>0.55058499655884374</c:v>
                </c:pt>
                <c:pt idx="4">
                  <c:v>0.68823124569855476</c:v>
                </c:pt>
                <c:pt idx="5">
                  <c:v>21.610461114934619</c:v>
                </c:pt>
                <c:pt idx="6">
                  <c:v>2.8905712319339298</c:v>
                </c:pt>
                <c:pt idx="7">
                  <c:v>3.6476256022023401</c:v>
                </c:pt>
                <c:pt idx="8">
                  <c:v>3.0282174810736406</c:v>
                </c:pt>
                <c:pt idx="9">
                  <c:v>0.27529249827942187</c:v>
                </c:pt>
                <c:pt idx="10">
                  <c:v>31.039229181004817</c:v>
                </c:pt>
                <c:pt idx="11">
                  <c:v>0.13764624913971094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41-4EBF-8762-3A1717158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Stats'!$A$8:$O$8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'Overall Stats'!$A$9:$O$9</c:f>
              <c:numCache>
                <c:formatCode>General</c:formatCode>
                <c:ptCount val="15"/>
                <c:pt idx="0">
                  <c:v>1</c:v>
                </c:pt>
                <c:pt idx="1">
                  <c:v>31</c:v>
                </c:pt>
                <c:pt idx="2">
                  <c:v>166</c:v>
                </c:pt>
                <c:pt idx="3">
                  <c:v>8</c:v>
                </c:pt>
                <c:pt idx="4">
                  <c:v>1</c:v>
                </c:pt>
                <c:pt idx="5">
                  <c:v>5</c:v>
                </c:pt>
                <c:pt idx="6">
                  <c:v>447</c:v>
                </c:pt>
                <c:pt idx="7">
                  <c:v>12</c:v>
                </c:pt>
                <c:pt idx="8">
                  <c:v>4</c:v>
                </c:pt>
                <c:pt idx="9">
                  <c:v>4</c:v>
                </c:pt>
                <c:pt idx="10">
                  <c:v>766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24-4EB6-BEA5-80CFC320844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807670543"/>
        <c:axId val="1822371983"/>
        <c:axId val="0"/>
      </c:bar3DChart>
      <c:catAx>
        <c:axId val="1807670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371983"/>
        <c:crosses val="autoZero"/>
        <c:auto val="1"/>
        <c:lblAlgn val="ctr"/>
        <c:lblOffset val="100"/>
        <c:noMultiLvlLbl val="0"/>
      </c:catAx>
      <c:valAx>
        <c:axId val="182237198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807670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6755-45C7-8D50-0D8B077D42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6755-45C7-8D50-0D8B077D426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6755-45C7-8D50-0D8B077D426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6755-45C7-8D50-0D8B077D426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6755-45C7-8D50-0D8B077D426E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6755-45C7-8D50-0D8B077D426E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6755-45C7-8D50-0D8B077D426E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6755-45C7-8D50-0D8B077D426E}"/>
              </c:ext>
            </c:extLst>
          </c:dPt>
          <c:cat>
            <c:strRef>
              <c:f>'2017'!$H$6:$O$6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'2017'!$H$7:$O$7</c:f>
              <c:numCache>
                <c:formatCode>0.00</c:formatCode>
                <c:ptCount val="8"/>
                <c:pt idx="0">
                  <c:v>57.246376811594203</c:v>
                </c:pt>
                <c:pt idx="1">
                  <c:v>2.6570048309178742</c:v>
                </c:pt>
                <c:pt idx="2">
                  <c:v>11.835748792270531</c:v>
                </c:pt>
                <c:pt idx="3">
                  <c:v>0.24154589371980675</c:v>
                </c:pt>
                <c:pt idx="4">
                  <c:v>0.96618357487922701</c:v>
                </c:pt>
                <c:pt idx="5">
                  <c:v>0.24154589371980675</c:v>
                </c:pt>
                <c:pt idx="6">
                  <c:v>9.4202898550724647</c:v>
                </c:pt>
                <c:pt idx="7">
                  <c:v>17.391304347826086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1B-427B-9453-CD22BC620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8C5-4260-8776-D0358EA7FF0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8C5-4260-8776-D0358EA7FF0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8C5-4260-8776-D0358EA7FF0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8C5-4260-8776-D0358EA7FF0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8C5-4260-8776-D0358EA7FF05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8C5-4260-8776-D0358EA7FF05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8C5-4260-8776-D0358EA7FF05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8C5-4260-8776-D0358EA7FF05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8C5-4260-8776-D0358EA7FF05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8C5-4260-8776-D0358EA7FF05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8C5-4260-8776-D0358EA7FF05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8C5-4260-8776-D0358EA7FF05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58C5-4260-8776-D0358EA7FF05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58C5-4260-8776-D0358EA7FF05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F90F-44BE-BD77-CC6786C7F2D1}"/>
              </c:ext>
            </c:extLst>
          </c:dPt>
          <c:cat>
            <c:strRef>
              <c:f>'Overall Stats'!$A$11:$O$11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'Overall Stats'!$A$12:$O$12</c:f>
              <c:numCache>
                <c:formatCode>0.00</c:formatCode>
                <c:ptCount val="15"/>
                <c:pt idx="0">
                  <c:v>6.8823124569855468E-2</c:v>
                </c:pt>
                <c:pt idx="1">
                  <c:v>2.1335168616655196</c:v>
                </c:pt>
                <c:pt idx="2">
                  <c:v>11.424638678596008</c:v>
                </c:pt>
                <c:pt idx="3">
                  <c:v>0.55058499655884374</c:v>
                </c:pt>
                <c:pt idx="4">
                  <c:v>6.8823124569855468E-2</c:v>
                </c:pt>
                <c:pt idx="5">
                  <c:v>0.34411562284927738</c:v>
                </c:pt>
                <c:pt idx="6">
                  <c:v>30.763936682725397</c:v>
                </c:pt>
                <c:pt idx="7">
                  <c:v>0.82587749483826567</c:v>
                </c:pt>
                <c:pt idx="8">
                  <c:v>0.27529249827942187</c:v>
                </c:pt>
                <c:pt idx="9">
                  <c:v>0.27529249827942187</c:v>
                </c:pt>
                <c:pt idx="10">
                  <c:v>52.718513420509296</c:v>
                </c:pt>
                <c:pt idx="11">
                  <c:v>6.8823124569855468E-2</c:v>
                </c:pt>
                <c:pt idx="12">
                  <c:v>6.8823124569855468E-2</c:v>
                </c:pt>
                <c:pt idx="13">
                  <c:v>0.13764624913971094</c:v>
                </c:pt>
                <c:pt idx="14">
                  <c:v>0.27529249827942187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6D-4B58-A332-395C1C482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Stats'!$A$14:$L$14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Stats'!$A$15:$L$15</c:f>
              <c:numCache>
                <c:formatCode>General</c:formatCode>
                <c:ptCount val="12"/>
                <c:pt idx="0">
                  <c:v>80</c:v>
                </c:pt>
                <c:pt idx="1">
                  <c:v>133</c:v>
                </c:pt>
                <c:pt idx="2">
                  <c:v>194</c:v>
                </c:pt>
                <c:pt idx="3">
                  <c:v>65</c:v>
                </c:pt>
                <c:pt idx="4">
                  <c:v>41</c:v>
                </c:pt>
                <c:pt idx="5">
                  <c:v>157</c:v>
                </c:pt>
                <c:pt idx="6">
                  <c:v>153</c:v>
                </c:pt>
                <c:pt idx="7">
                  <c:v>4</c:v>
                </c:pt>
                <c:pt idx="8">
                  <c:v>226</c:v>
                </c:pt>
                <c:pt idx="9">
                  <c:v>309</c:v>
                </c:pt>
                <c:pt idx="10">
                  <c:v>31</c:v>
                </c:pt>
                <c:pt idx="11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C2-4B93-A444-8F776034A8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19738111"/>
        <c:axId val="483980079"/>
        <c:axId val="0"/>
      </c:bar3DChart>
      <c:catAx>
        <c:axId val="419738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980079"/>
        <c:crosses val="autoZero"/>
        <c:auto val="1"/>
        <c:lblAlgn val="ctr"/>
        <c:lblOffset val="100"/>
        <c:noMultiLvlLbl val="0"/>
      </c:catAx>
      <c:valAx>
        <c:axId val="48398007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19738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AB35-446F-9F23-A743DE0B68D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AB35-446F-9F23-A743DE0B68D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AB35-446F-9F23-A743DE0B68D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AB35-446F-9F23-A743DE0B68D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AB35-446F-9F23-A743DE0B68D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AB35-446F-9F23-A743DE0B68D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AB35-446F-9F23-A743DE0B68D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AB35-446F-9F23-A743DE0B68D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AB35-446F-9F23-A743DE0B68DC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AB35-446F-9F23-A743DE0B68DC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AB35-446F-9F23-A743DE0B68DC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AB35-446F-9F23-A743DE0B68DC}"/>
              </c:ext>
            </c:extLst>
          </c:dPt>
          <c:cat>
            <c:strRef>
              <c:f>'Overall Stats'!$A$17:$L$17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Stats'!$A$18:$L$18</c:f>
              <c:numCache>
                <c:formatCode>0.00</c:formatCode>
                <c:ptCount val="12"/>
                <c:pt idx="0">
                  <c:v>5.5058499655884381</c:v>
                </c:pt>
                <c:pt idx="1">
                  <c:v>9.1534755677907782</c:v>
                </c:pt>
                <c:pt idx="2">
                  <c:v>13.351686166551962</c:v>
                </c:pt>
                <c:pt idx="3">
                  <c:v>4.4735030970406058</c:v>
                </c:pt>
                <c:pt idx="4">
                  <c:v>2.821748107364074</c:v>
                </c:pt>
                <c:pt idx="5">
                  <c:v>10.80523055746731</c:v>
                </c:pt>
                <c:pt idx="6">
                  <c:v>10.529938059187888</c:v>
                </c:pt>
                <c:pt idx="7">
                  <c:v>0.27529249827942187</c:v>
                </c:pt>
                <c:pt idx="8">
                  <c:v>15.554026152787337</c:v>
                </c:pt>
                <c:pt idx="9">
                  <c:v>21.266345492085339</c:v>
                </c:pt>
                <c:pt idx="10">
                  <c:v>2.1335168616655196</c:v>
                </c:pt>
                <c:pt idx="11">
                  <c:v>4.1293874741913283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DF-4ABB-A980-C479F8F1E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Stats'!$A$20:$D$20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Stats'!$A$21:$D$21</c:f>
              <c:numCache>
                <c:formatCode>General</c:formatCode>
                <c:ptCount val="4"/>
                <c:pt idx="0">
                  <c:v>300</c:v>
                </c:pt>
                <c:pt idx="1">
                  <c:v>314</c:v>
                </c:pt>
                <c:pt idx="2">
                  <c:v>566</c:v>
                </c:pt>
                <c:pt idx="3">
                  <c:v>273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DC-493C-AA16-3E1A108C0EF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54894015"/>
        <c:axId val="694545391"/>
        <c:axId val="0"/>
      </c:bar3DChart>
      <c:catAx>
        <c:axId val="754894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545391"/>
        <c:crosses val="autoZero"/>
        <c:auto val="1"/>
        <c:lblAlgn val="ctr"/>
        <c:lblOffset val="100"/>
        <c:noMultiLvlLbl val="0"/>
      </c:catAx>
      <c:valAx>
        <c:axId val="69454539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54894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D2B7-45E7-A84F-75182B3E99E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D2B7-45E7-A84F-75182B3E99E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D2B7-45E7-A84F-75182B3E99E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D2B7-45E7-A84F-75182B3E99E4}"/>
              </c:ext>
            </c:extLst>
          </c:dPt>
          <c:cat>
            <c:strRef>
              <c:f>'Overall Stats'!$A$23:$D$23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Stats'!$A$24:$D$24</c:f>
              <c:numCache>
                <c:formatCode>0.00</c:formatCode>
                <c:ptCount val="4"/>
                <c:pt idx="0">
                  <c:v>20.646937370956643</c:v>
                </c:pt>
                <c:pt idx="1">
                  <c:v>21.610461114934619</c:v>
                </c:pt>
                <c:pt idx="2">
                  <c:v>38.953888506538199</c:v>
                </c:pt>
                <c:pt idx="3">
                  <c:v>18.788713007570543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21-4E4F-B562-53692158F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'2017'!$H$9:$L$9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'2017'!$H$10:$L$10</c:f>
              <c:numCache>
                <c:formatCode>General</c:formatCode>
                <c:ptCount val="5"/>
                <c:pt idx="0">
                  <c:v>24</c:v>
                </c:pt>
                <c:pt idx="1">
                  <c:v>86</c:v>
                </c:pt>
                <c:pt idx="2">
                  <c:v>236</c:v>
                </c:pt>
                <c:pt idx="3">
                  <c:v>65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AB-4406-86FB-AA18BBBCE0F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646267039"/>
        <c:axId val="1650742943"/>
        <c:axId val="0"/>
      </c:bar3DChart>
      <c:catAx>
        <c:axId val="1646267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742943"/>
        <c:crosses val="autoZero"/>
        <c:auto val="1"/>
        <c:lblAlgn val="ctr"/>
        <c:lblOffset val="100"/>
        <c:noMultiLvlLbl val="0"/>
      </c:catAx>
      <c:valAx>
        <c:axId val="16507429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46267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8D3-4553-9AFA-94E5819FE13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8D3-4553-9AFA-94E5819FE13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8D3-4553-9AFA-94E5819FE13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8D3-4553-9AFA-94E5819FE13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8D3-4553-9AFA-94E5819FE135}"/>
              </c:ext>
            </c:extLst>
          </c:dPt>
          <c:cat>
            <c:strRef>
              <c:f>'2017'!$H$12:$L$12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'2017'!$H$13:$L$13</c:f>
              <c:numCache>
                <c:formatCode>0.00</c:formatCode>
                <c:ptCount val="5"/>
                <c:pt idx="0">
                  <c:v>5.7971014492753623</c:v>
                </c:pt>
                <c:pt idx="1">
                  <c:v>20.772946859903382</c:v>
                </c:pt>
                <c:pt idx="2">
                  <c:v>57.004830917874393</c:v>
                </c:pt>
                <c:pt idx="3">
                  <c:v>15.70048309178744</c:v>
                </c:pt>
                <c:pt idx="4">
                  <c:v>0.72463768115942029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CF-4303-9403-366918BEF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'2017'!$H$15:$K$15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'2017'!$H$16:$K$16</c:f>
              <c:numCache>
                <c:formatCode>General</c:formatCode>
                <c:ptCount val="4"/>
                <c:pt idx="0">
                  <c:v>148</c:v>
                </c:pt>
                <c:pt idx="1">
                  <c:v>215</c:v>
                </c:pt>
                <c:pt idx="2">
                  <c:v>1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F1-4F32-8BDA-546176AFDD7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64966336"/>
        <c:axId val="386481072"/>
        <c:axId val="0"/>
      </c:bar3DChart>
      <c:catAx>
        <c:axId val="6496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481072"/>
        <c:crosses val="autoZero"/>
        <c:auto val="1"/>
        <c:lblAlgn val="ctr"/>
        <c:lblOffset val="100"/>
        <c:noMultiLvlLbl val="0"/>
      </c:catAx>
      <c:valAx>
        <c:axId val="38648107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4966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C81A-42D2-9C7D-6860B84B9F7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C81A-42D2-9C7D-6860B84B9F7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C81A-42D2-9C7D-6860B84B9F7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C81A-42D2-9C7D-6860B84B9F70}"/>
              </c:ext>
            </c:extLst>
          </c:dPt>
          <c:cat>
            <c:strRef>
              <c:f>'2017'!$H$18:$K$18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'2017'!$H$19:$K$19</c:f>
              <c:numCache>
                <c:formatCode>0.00</c:formatCode>
                <c:ptCount val="4"/>
                <c:pt idx="0">
                  <c:v>35.748792270531396</c:v>
                </c:pt>
                <c:pt idx="1">
                  <c:v>51.932367149758448</c:v>
                </c:pt>
                <c:pt idx="2">
                  <c:v>0.24154589371980675</c:v>
                </c:pt>
                <c:pt idx="3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4D-46AA-B78C-22D6E92C1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'2017'!$H$21:$I$21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'2017'!$H$22:$I$22</c:f>
              <c:numCache>
                <c:formatCode>General</c:formatCode>
                <c:ptCount val="2"/>
                <c:pt idx="0">
                  <c:v>364</c:v>
                </c:pt>
                <c:pt idx="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E2-471E-BD39-265A6C7603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82457232"/>
        <c:axId val="422560528"/>
        <c:axId val="0"/>
      </c:bar3DChart>
      <c:catAx>
        <c:axId val="38245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560528"/>
        <c:crosses val="autoZero"/>
        <c:auto val="1"/>
        <c:lblAlgn val="ctr"/>
        <c:lblOffset val="100"/>
        <c:noMultiLvlLbl val="0"/>
      </c:catAx>
      <c:valAx>
        <c:axId val="42256052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82457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A72-4130-B73C-0E0A7E8485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A72-4130-B73C-0E0A7E84856E}"/>
              </c:ext>
            </c:extLst>
          </c:dPt>
          <c:cat>
            <c:strRef>
              <c:f>'2017'!$H$24:$I$24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'2017'!$H$25:$I$25</c:f>
              <c:numCache>
                <c:formatCode>0.00</c:formatCode>
                <c:ptCount val="2"/>
                <c:pt idx="0">
                  <c:v>87.922705314009661</c:v>
                </c:pt>
                <c:pt idx="1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97-4131-82E5-61D149767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'2018'!$P$3:$AA$3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'2018'!$P$4:$AA$4</c:f>
              <c:numCache>
                <c:formatCode>General</c:formatCode>
                <c:ptCount val="12"/>
                <c:pt idx="0">
                  <c:v>150</c:v>
                </c:pt>
                <c:pt idx="1">
                  <c:v>41</c:v>
                </c:pt>
                <c:pt idx="2">
                  <c:v>37</c:v>
                </c:pt>
                <c:pt idx="3">
                  <c:v>8</c:v>
                </c:pt>
                <c:pt idx="4">
                  <c:v>9</c:v>
                </c:pt>
                <c:pt idx="5">
                  <c:v>310</c:v>
                </c:pt>
                <c:pt idx="6">
                  <c:v>42</c:v>
                </c:pt>
                <c:pt idx="7">
                  <c:v>52</c:v>
                </c:pt>
                <c:pt idx="8">
                  <c:v>5</c:v>
                </c:pt>
                <c:pt idx="9">
                  <c:v>4</c:v>
                </c:pt>
                <c:pt idx="10">
                  <c:v>379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AF-43CE-BA75-C370C480956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7976592"/>
        <c:axId val="487977576"/>
        <c:axId val="0"/>
      </c:bar3DChart>
      <c:catAx>
        <c:axId val="48797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977576"/>
        <c:crosses val="autoZero"/>
        <c:auto val="1"/>
        <c:lblAlgn val="ctr"/>
        <c:lblOffset val="100"/>
        <c:noMultiLvlLbl val="0"/>
      </c:catAx>
      <c:valAx>
        <c:axId val="48797757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7976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2208608</xdr:colOff>
      <xdr:row>25</xdr:row>
      <xdr:rowOff>15478</xdr:rowOff>
    </xdr:from>
    <xdr:to>
      <xdr:col>13</xdr:col>
      <xdr:colOff>797719</xdr:colOff>
      <xdr:row>39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840DCE2-7391-4C73-B50D-2026131027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17858</xdr:colOff>
      <xdr:row>25</xdr:row>
      <xdr:rowOff>3569</xdr:rowOff>
    </xdr:from>
    <xdr:to>
      <xdr:col>23</xdr:col>
      <xdr:colOff>0</xdr:colOff>
      <xdr:row>39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EF77B15-05D9-415C-BDDF-538048474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5951</xdr:colOff>
      <xdr:row>40</xdr:row>
      <xdr:rowOff>3570</xdr:rowOff>
    </xdr:from>
    <xdr:to>
      <xdr:col>13</xdr:col>
      <xdr:colOff>809624</xdr:colOff>
      <xdr:row>53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6B1BFBB-933B-4167-8802-A9CEAB8762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17858</xdr:colOff>
      <xdr:row>40</xdr:row>
      <xdr:rowOff>11906</xdr:rowOff>
    </xdr:from>
    <xdr:to>
      <xdr:col>22</xdr:col>
      <xdr:colOff>607217</xdr:colOff>
      <xdr:row>54</xdr:row>
      <xdr:rowOff>-1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95B56B4-A27B-4D71-9EC1-F201D543BA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17858</xdr:colOff>
      <xdr:row>55</xdr:row>
      <xdr:rowOff>15477</xdr:rowOff>
    </xdr:from>
    <xdr:to>
      <xdr:col>13</xdr:col>
      <xdr:colOff>809624</xdr:colOff>
      <xdr:row>70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75AD66-6483-45D6-BFA5-4366013931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11906</xdr:colOff>
      <xdr:row>55</xdr:row>
      <xdr:rowOff>15478</xdr:rowOff>
    </xdr:from>
    <xdr:to>
      <xdr:col>23</xdr:col>
      <xdr:colOff>11905</xdr:colOff>
      <xdr:row>70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3394DD-2055-4233-92A7-C563D168D8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17858</xdr:colOff>
      <xdr:row>71</xdr:row>
      <xdr:rowOff>3570</xdr:rowOff>
    </xdr:from>
    <xdr:to>
      <xdr:col>13</xdr:col>
      <xdr:colOff>809624</xdr:colOff>
      <xdr:row>86</xdr:row>
      <xdr:rowOff>190499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D282CA2-DCEA-47EB-95B3-17CF7C8762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5954</xdr:colOff>
      <xdr:row>71</xdr:row>
      <xdr:rowOff>15476</xdr:rowOff>
    </xdr:from>
    <xdr:to>
      <xdr:col>23</xdr:col>
      <xdr:colOff>0</xdr:colOff>
      <xdr:row>86</xdr:row>
      <xdr:rowOff>190499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79C7CE8-47D3-4644-9B39-BF663F3339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25</xdr:row>
      <xdr:rowOff>3811</xdr:rowOff>
    </xdr:from>
    <xdr:to>
      <xdr:col>22</xdr:col>
      <xdr:colOff>0</xdr:colOff>
      <xdr:row>38</xdr:row>
      <xdr:rowOff>190502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7621</xdr:colOff>
      <xdr:row>25</xdr:row>
      <xdr:rowOff>15716</xdr:rowOff>
    </xdr:from>
    <xdr:to>
      <xdr:col>30</xdr:col>
      <xdr:colOff>1</xdr:colOff>
      <xdr:row>39</xdr:row>
      <xdr:rowOff>19526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2440780</xdr:colOff>
      <xdr:row>40</xdr:row>
      <xdr:rowOff>0</xdr:rowOff>
    </xdr:from>
    <xdr:to>
      <xdr:col>21</xdr:col>
      <xdr:colOff>698181</xdr:colOff>
      <xdr:row>53</xdr:row>
      <xdr:rowOff>198121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7620</xdr:colOff>
      <xdr:row>40</xdr:row>
      <xdr:rowOff>3810</xdr:rowOff>
    </xdr:from>
    <xdr:to>
      <xdr:col>30</xdr:col>
      <xdr:colOff>0</xdr:colOff>
      <xdr:row>54</xdr:row>
      <xdr:rowOff>7621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5951</xdr:colOff>
      <xdr:row>55</xdr:row>
      <xdr:rowOff>3571</xdr:rowOff>
    </xdr:from>
    <xdr:to>
      <xdr:col>21</xdr:col>
      <xdr:colOff>714374</xdr:colOff>
      <xdr:row>69</xdr:row>
      <xdr:rowOff>11906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1CDE405-2D18-4B83-B0C5-98036A9278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17858</xdr:colOff>
      <xdr:row>55</xdr:row>
      <xdr:rowOff>15477</xdr:rowOff>
    </xdr:from>
    <xdr:to>
      <xdr:col>29</xdr:col>
      <xdr:colOff>488155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FEA6E86-CE3A-4F89-B370-009F41308E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17857</xdr:colOff>
      <xdr:row>70</xdr:row>
      <xdr:rowOff>15478</xdr:rowOff>
    </xdr:from>
    <xdr:to>
      <xdr:col>21</xdr:col>
      <xdr:colOff>714374</xdr:colOff>
      <xdr:row>83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86E34B0-0554-44CB-9FE8-B20189F75A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17858</xdr:colOff>
      <xdr:row>70</xdr:row>
      <xdr:rowOff>15477</xdr:rowOff>
    </xdr:from>
    <xdr:to>
      <xdr:col>29</xdr:col>
      <xdr:colOff>488155</xdr:colOff>
      <xdr:row>84</xdr:row>
      <xdr:rowOff>11904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DC73D49-3F04-4753-AE70-59983A1C2A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28</xdr:row>
      <xdr:rowOff>4762</xdr:rowOff>
    </xdr:from>
    <xdr:to>
      <xdr:col>5</xdr:col>
      <xdr:colOff>733425</xdr:colOff>
      <xdr:row>42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BEF550-C96E-4DEA-8895-CD04064487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28</xdr:row>
      <xdr:rowOff>14286</xdr:rowOff>
    </xdr:from>
    <xdr:to>
      <xdr:col>14</xdr:col>
      <xdr:colOff>9525</xdr:colOff>
      <xdr:row>42</xdr:row>
      <xdr:rowOff>19049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1B9FBB-1B42-4C2A-9713-CFA4DEDFE0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</xdr:colOff>
      <xdr:row>43</xdr:row>
      <xdr:rowOff>4762</xdr:rowOff>
    </xdr:from>
    <xdr:to>
      <xdr:col>6</xdr:col>
      <xdr:colOff>0</xdr:colOff>
      <xdr:row>57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D87B76-35EA-4943-BF98-F99E3CD81E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9526</xdr:colOff>
      <xdr:row>43</xdr:row>
      <xdr:rowOff>9526</xdr:rowOff>
    </xdr:from>
    <xdr:to>
      <xdr:col>14</xdr:col>
      <xdr:colOff>0</xdr:colOff>
      <xdr:row>57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B3DE34C-EDE7-4324-82F5-7E5CD1F850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58</xdr:row>
      <xdr:rowOff>4762</xdr:rowOff>
    </xdr:from>
    <xdr:to>
      <xdr:col>5</xdr:col>
      <xdr:colOff>742949</xdr:colOff>
      <xdr:row>72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A828D72-4042-4567-8501-F923176A5F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9524</xdr:colOff>
      <xdr:row>58</xdr:row>
      <xdr:rowOff>14287</xdr:rowOff>
    </xdr:from>
    <xdr:to>
      <xdr:col>13</xdr:col>
      <xdr:colOff>428624</xdr:colOff>
      <xdr:row>72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E3620AE-E2D8-4B94-AC99-739EEC710D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73</xdr:row>
      <xdr:rowOff>14286</xdr:rowOff>
    </xdr:from>
    <xdr:to>
      <xdr:col>5</xdr:col>
      <xdr:colOff>742949</xdr:colOff>
      <xdr:row>87</xdr:row>
      <xdr:rowOff>190499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2BDB928-84A8-4227-AF0D-FCDA262B9A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9524</xdr:colOff>
      <xdr:row>73</xdr:row>
      <xdr:rowOff>14286</xdr:rowOff>
    </xdr:from>
    <xdr:to>
      <xdr:col>13</xdr:col>
      <xdr:colOff>428624</xdr:colOff>
      <xdr:row>87</xdr:row>
      <xdr:rowOff>190499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B4EB100-AD21-4154-BA21-F13C1DDFA9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7"/>
  <sheetViews>
    <sheetView zoomScale="80" zoomScaleNormal="80" workbookViewId="0">
      <selection activeCell="A46" sqref="A46"/>
    </sheetView>
  </sheetViews>
  <sheetFormatPr defaultColWidth="9.140625" defaultRowHeight="15" x14ac:dyDescent="0.25"/>
  <cols>
    <col min="1" max="1" width="38.85546875" style="6" customWidth="1"/>
    <col min="2" max="2" width="16.28515625" style="6" customWidth="1"/>
    <col min="3" max="3" width="11.85546875" style="6" customWidth="1"/>
    <col min="4" max="4" width="14.42578125" style="6" customWidth="1"/>
    <col min="5" max="5" width="14.85546875" style="6" customWidth="1"/>
    <col min="6" max="6" width="15.7109375" style="6" customWidth="1"/>
    <col min="7" max="7" width="33.140625" style="6" customWidth="1"/>
    <col min="8" max="8" width="12.42578125" style="6" customWidth="1"/>
    <col min="9" max="9" width="14.85546875" style="6" bestFit="1" customWidth="1"/>
    <col min="10" max="10" width="11.5703125" style="6" bestFit="1" customWidth="1"/>
    <col min="11" max="11" width="11.85546875" style="6" bestFit="1" customWidth="1"/>
    <col min="12" max="12" width="10.28515625" style="6" bestFit="1" customWidth="1"/>
    <col min="13" max="13" width="12.42578125" style="6" bestFit="1" customWidth="1"/>
    <col min="14" max="14" width="12.140625" style="6" bestFit="1" customWidth="1"/>
    <col min="15" max="15" width="13.5703125" style="6" bestFit="1" customWidth="1"/>
    <col min="16" max="16384" width="9.140625" style="6"/>
  </cols>
  <sheetData>
    <row r="1" spans="1:16" ht="27" x14ac:dyDescent="0.5">
      <c r="A1" s="2" t="s">
        <v>11</v>
      </c>
      <c r="B1" s="3"/>
      <c r="C1" s="3"/>
      <c r="D1" s="3"/>
      <c r="E1" s="3"/>
      <c r="F1" s="4"/>
      <c r="G1" s="4"/>
      <c r="H1" s="4"/>
      <c r="I1" s="4"/>
      <c r="J1" s="4"/>
      <c r="K1" s="4"/>
      <c r="L1" s="4"/>
    </row>
    <row r="2" spans="1:16" ht="21" thickBot="1" x14ac:dyDescent="0.35">
      <c r="A2" s="7" t="s">
        <v>0</v>
      </c>
      <c r="B2" s="28" t="s">
        <v>8</v>
      </c>
      <c r="C2" s="28"/>
      <c r="D2" s="28"/>
      <c r="E2" s="28"/>
      <c r="F2" s="7" t="s">
        <v>6</v>
      </c>
      <c r="G2" s="7" t="s">
        <v>7</v>
      </c>
      <c r="H2" s="29" t="s">
        <v>111</v>
      </c>
      <c r="I2" s="29"/>
      <c r="J2" s="29"/>
      <c r="K2" s="29"/>
      <c r="L2" s="29"/>
      <c r="M2" s="29"/>
      <c r="N2" s="29"/>
      <c r="O2" s="29"/>
    </row>
    <row r="3" spans="1:16" ht="19.5" thickTop="1" x14ac:dyDescent="0.3">
      <c r="A3" s="8"/>
      <c r="B3" s="9" t="s">
        <v>1</v>
      </c>
      <c r="C3" s="9" t="s">
        <v>2</v>
      </c>
      <c r="D3" s="9" t="s">
        <v>3</v>
      </c>
      <c r="E3" s="9" t="s">
        <v>4</v>
      </c>
      <c r="F3" s="8"/>
      <c r="G3" s="8"/>
      <c r="H3" s="14" t="s">
        <v>22</v>
      </c>
      <c r="I3" s="14" t="s">
        <v>44</v>
      </c>
      <c r="J3" s="14" t="s">
        <v>15</v>
      </c>
      <c r="K3" s="14" t="s">
        <v>17</v>
      </c>
      <c r="L3" s="14" t="s">
        <v>13</v>
      </c>
      <c r="M3" s="14" t="s">
        <v>46</v>
      </c>
      <c r="N3" s="14" t="s">
        <v>43</v>
      </c>
      <c r="O3" s="14" t="s">
        <v>5</v>
      </c>
    </row>
    <row r="4" spans="1:16" ht="15.75" x14ac:dyDescent="0.25">
      <c r="A4" s="1" t="s">
        <v>22</v>
      </c>
      <c r="B4" s="11">
        <v>27</v>
      </c>
      <c r="C4" s="11"/>
      <c r="D4" s="11"/>
      <c r="E4" s="11"/>
      <c r="F4" s="11">
        <v>5</v>
      </c>
      <c r="G4" s="14" t="s">
        <v>23</v>
      </c>
      <c r="H4" s="14">
        <f>SUM(F4:F24)</f>
        <v>237</v>
      </c>
      <c r="I4" s="14">
        <f>SUM(F25)</f>
        <v>11</v>
      </c>
      <c r="J4" s="14">
        <f>SUM(F26:F31)</f>
        <v>49</v>
      </c>
      <c r="K4" s="14">
        <f>SUM(F32)</f>
        <v>1</v>
      </c>
      <c r="L4" s="14">
        <f>SUM(F33)</f>
        <v>4</v>
      </c>
      <c r="M4" s="14">
        <f>SUM(F34)</f>
        <v>1</v>
      </c>
      <c r="N4" s="14">
        <f>SUM(F35:F40)</f>
        <v>39</v>
      </c>
      <c r="O4" s="14">
        <f>SUM(F41:F42)</f>
        <v>72</v>
      </c>
    </row>
    <row r="5" spans="1:16" ht="21" thickBot="1" x14ac:dyDescent="0.35">
      <c r="A5" s="10" t="s">
        <v>22</v>
      </c>
      <c r="B5" s="11">
        <v>28</v>
      </c>
      <c r="C5" s="11"/>
      <c r="D5" s="11"/>
      <c r="E5" s="11"/>
      <c r="F5" s="11">
        <v>23</v>
      </c>
      <c r="G5" s="14" t="s">
        <v>24</v>
      </c>
      <c r="H5" s="30" t="s">
        <v>127</v>
      </c>
      <c r="I5" s="30"/>
      <c r="J5" s="30"/>
      <c r="K5" s="30"/>
      <c r="L5" s="30"/>
      <c r="M5" s="30"/>
      <c r="N5" s="30"/>
      <c r="O5" s="30"/>
    </row>
    <row r="6" spans="1:16" ht="16.5" thickTop="1" x14ac:dyDescent="0.25">
      <c r="A6" s="10" t="s">
        <v>22</v>
      </c>
      <c r="B6" s="11">
        <v>29</v>
      </c>
      <c r="C6" s="11"/>
      <c r="D6" s="11"/>
      <c r="E6" s="11"/>
      <c r="F6" s="11">
        <v>6</v>
      </c>
      <c r="G6" s="11" t="s">
        <v>25</v>
      </c>
      <c r="H6" s="14" t="s">
        <v>22</v>
      </c>
      <c r="I6" s="14" t="s">
        <v>44</v>
      </c>
      <c r="J6" s="14" t="s">
        <v>15</v>
      </c>
      <c r="K6" s="14" t="s">
        <v>17</v>
      </c>
      <c r="L6" s="14" t="s">
        <v>13</v>
      </c>
      <c r="M6" s="14" t="s">
        <v>46</v>
      </c>
      <c r="N6" s="14" t="s">
        <v>43</v>
      </c>
      <c r="O6" s="14" t="s">
        <v>5</v>
      </c>
    </row>
    <row r="7" spans="1:16" ht="15.75" x14ac:dyDescent="0.25">
      <c r="A7" s="10" t="s">
        <v>22</v>
      </c>
      <c r="B7" s="11"/>
      <c r="C7" s="11">
        <v>1</v>
      </c>
      <c r="D7" s="11"/>
      <c r="E7" s="11"/>
      <c r="F7" s="11">
        <v>14</v>
      </c>
      <c r="G7" s="14" t="s">
        <v>26</v>
      </c>
      <c r="H7" s="23">
        <f>SUM(H4/$F$43*100)</f>
        <v>57.246376811594203</v>
      </c>
      <c r="I7" s="23">
        <f t="shared" ref="I7:O7" si="0">SUM(I4/$F$43*100)</f>
        <v>2.6570048309178742</v>
      </c>
      <c r="J7" s="23">
        <f t="shared" si="0"/>
        <v>11.835748792270531</v>
      </c>
      <c r="K7" s="23">
        <f t="shared" si="0"/>
        <v>0.24154589371980675</v>
      </c>
      <c r="L7" s="23">
        <f t="shared" si="0"/>
        <v>0.96618357487922701</v>
      </c>
      <c r="M7" s="23">
        <f t="shared" si="0"/>
        <v>0.24154589371980675</v>
      </c>
      <c r="N7" s="23">
        <f t="shared" si="0"/>
        <v>9.4202898550724647</v>
      </c>
      <c r="O7" s="23">
        <f t="shared" si="0"/>
        <v>17.391304347826086</v>
      </c>
      <c r="P7" s="4"/>
    </row>
    <row r="8" spans="1:16" ht="21" thickBot="1" x14ac:dyDescent="0.35">
      <c r="A8" s="10" t="s">
        <v>22</v>
      </c>
      <c r="B8" s="11"/>
      <c r="C8" s="11">
        <v>3</v>
      </c>
      <c r="D8" s="11"/>
      <c r="E8" s="11"/>
      <c r="F8" s="11">
        <v>6</v>
      </c>
      <c r="G8" s="11" t="s">
        <v>25</v>
      </c>
      <c r="H8" s="29" t="s">
        <v>119</v>
      </c>
      <c r="I8" s="29"/>
      <c r="J8" s="29"/>
      <c r="K8" s="29"/>
      <c r="L8" s="29"/>
    </row>
    <row r="9" spans="1:16" ht="16.5" thickTop="1" x14ac:dyDescent="0.25">
      <c r="A9" s="10" t="s">
        <v>22</v>
      </c>
      <c r="B9" s="11"/>
      <c r="C9" s="11">
        <v>5</v>
      </c>
      <c r="D9" s="11"/>
      <c r="E9" s="11"/>
      <c r="F9" s="11">
        <v>30</v>
      </c>
      <c r="G9" s="14" t="s">
        <v>27</v>
      </c>
      <c r="H9" s="14" t="s">
        <v>63</v>
      </c>
      <c r="I9" s="14" t="s">
        <v>64</v>
      </c>
      <c r="J9" s="14" t="s">
        <v>60</v>
      </c>
      <c r="K9" s="14" t="s">
        <v>62</v>
      </c>
      <c r="L9" s="14" t="s">
        <v>61</v>
      </c>
    </row>
    <row r="10" spans="1:16" ht="15.75" x14ac:dyDescent="0.25">
      <c r="A10" s="10" t="s">
        <v>22</v>
      </c>
      <c r="B10" s="11"/>
      <c r="C10" s="11">
        <v>7</v>
      </c>
      <c r="D10" s="11"/>
      <c r="E10" s="11"/>
      <c r="F10" s="11">
        <v>1</v>
      </c>
      <c r="G10" s="11" t="s">
        <v>18</v>
      </c>
      <c r="H10" s="14">
        <v>24</v>
      </c>
      <c r="I10" s="14">
        <v>86</v>
      </c>
      <c r="J10" s="14">
        <v>236</v>
      </c>
      <c r="K10" s="14">
        <v>65</v>
      </c>
      <c r="L10" s="14">
        <v>3</v>
      </c>
    </row>
    <row r="11" spans="1:16" ht="21" thickBot="1" x14ac:dyDescent="0.35">
      <c r="A11" s="10" t="s">
        <v>22</v>
      </c>
      <c r="B11" s="11"/>
      <c r="C11" s="11">
        <v>9</v>
      </c>
      <c r="D11" s="11"/>
      <c r="E11" s="11"/>
      <c r="F11" s="11">
        <v>16</v>
      </c>
      <c r="G11" s="11" t="s">
        <v>28</v>
      </c>
      <c r="H11" s="30" t="s">
        <v>128</v>
      </c>
      <c r="I11" s="30"/>
      <c r="J11" s="30"/>
      <c r="K11" s="30"/>
      <c r="L11" s="30"/>
    </row>
    <row r="12" spans="1:16" ht="16.5" thickTop="1" x14ac:dyDescent="0.25">
      <c r="A12" s="10" t="s">
        <v>22</v>
      </c>
      <c r="B12" s="11"/>
      <c r="C12" s="11">
        <v>10</v>
      </c>
      <c r="D12" s="11"/>
      <c r="E12" s="11"/>
      <c r="F12" s="11">
        <v>17</v>
      </c>
      <c r="G12" s="11" t="s">
        <v>29</v>
      </c>
      <c r="H12" s="14" t="s">
        <v>63</v>
      </c>
      <c r="I12" s="14" t="s">
        <v>64</v>
      </c>
      <c r="J12" s="14" t="s">
        <v>60</v>
      </c>
      <c r="K12" s="14" t="s">
        <v>62</v>
      </c>
      <c r="L12" s="14" t="s">
        <v>61</v>
      </c>
    </row>
    <row r="13" spans="1:16" ht="15.75" x14ac:dyDescent="0.25">
      <c r="A13" s="10" t="s">
        <v>22</v>
      </c>
      <c r="B13" s="11"/>
      <c r="C13" s="11">
        <v>11</v>
      </c>
      <c r="D13" s="11"/>
      <c r="E13" s="11"/>
      <c r="F13" s="11">
        <v>20</v>
      </c>
      <c r="G13" s="14" t="s">
        <v>30</v>
      </c>
      <c r="H13" s="23">
        <f>SUM(H10/$F$43*100)</f>
        <v>5.7971014492753623</v>
      </c>
      <c r="I13" s="23">
        <f>SUM(I10/$F$43*100)</f>
        <v>20.772946859903382</v>
      </c>
      <c r="J13" s="23">
        <f>SUM(J10/$F$43*100)</f>
        <v>57.004830917874393</v>
      </c>
      <c r="K13" s="23">
        <f>SUM(K10/$F$43*100)</f>
        <v>15.70048309178744</v>
      </c>
      <c r="L13" s="23">
        <f>SUM(L10/$F$43*100)</f>
        <v>0.72463768115942029</v>
      </c>
    </row>
    <row r="14" spans="1:16" ht="21" thickBot="1" x14ac:dyDescent="0.35">
      <c r="A14" s="10" t="s">
        <v>22</v>
      </c>
      <c r="B14" s="11"/>
      <c r="C14" s="11">
        <v>12</v>
      </c>
      <c r="D14" s="11"/>
      <c r="E14" s="11"/>
      <c r="F14" s="11">
        <v>9</v>
      </c>
      <c r="G14" s="14" t="s">
        <v>31</v>
      </c>
      <c r="H14" s="29" t="s">
        <v>139</v>
      </c>
      <c r="I14" s="29"/>
      <c r="J14" s="29"/>
      <c r="K14" s="29"/>
      <c r="L14" s="4"/>
    </row>
    <row r="15" spans="1:16" ht="20.25" thickTop="1" x14ac:dyDescent="0.4">
      <c r="A15" s="1" t="s">
        <v>22</v>
      </c>
      <c r="B15" s="13"/>
      <c r="C15" s="11">
        <v>16</v>
      </c>
      <c r="D15" s="11"/>
      <c r="E15" s="11"/>
      <c r="F15" s="11">
        <v>12</v>
      </c>
      <c r="G15" s="14" t="s">
        <v>33</v>
      </c>
      <c r="H15" s="14" t="s">
        <v>1</v>
      </c>
      <c r="I15" s="14" t="s">
        <v>2</v>
      </c>
      <c r="J15" s="14" t="s">
        <v>3</v>
      </c>
      <c r="K15" s="14" t="s">
        <v>4</v>
      </c>
      <c r="L15" s="4"/>
    </row>
    <row r="16" spans="1:16" ht="19.5" x14ac:dyDescent="0.4">
      <c r="A16" s="1" t="s">
        <v>22</v>
      </c>
      <c r="B16" s="13"/>
      <c r="C16" s="11">
        <v>17</v>
      </c>
      <c r="D16" s="11"/>
      <c r="E16" s="11"/>
      <c r="F16" s="11">
        <v>9</v>
      </c>
      <c r="G16" s="14" t="s">
        <v>34</v>
      </c>
      <c r="H16" s="14">
        <f>SUM(F4:F6,F26:F33,F41)</f>
        <v>148</v>
      </c>
      <c r="I16" s="14">
        <f>SUM(F7:F24,F42)</f>
        <v>215</v>
      </c>
      <c r="J16" s="14">
        <f>SUM(F34)</f>
        <v>1</v>
      </c>
      <c r="K16" s="14">
        <f>SUM(F25,F35:F40)</f>
        <v>50</v>
      </c>
      <c r="L16" s="4"/>
    </row>
    <row r="17" spans="1:12" ht="22.5" thickBot="1" x14ac:dyDescent="0.45">
      <c r="A17" s="1" t="s">
        <v>22</v>
      </c>
      <c r="B17" s="13"/>
      <c r="C17" s="11">
        <v>18</v>
      </c>
      <c r="D17" s="11"/>
      <c r="E17" s="11"/>
      <c r="F17" s="11">
        <v>14</v>
      </c>
      <c r="G17" s="14" t="s">
        <v>35</v>
      </c>
      <c r="H17" s="30" t="s">
        <v>140</v>
      </c>
      <c r="I17" s="30"/>
      <c r="J17" s="30"/>
      <c r="K17" s="30"/>
      <c r="L17" s="4"/>
    </row>
    <row r="18" spans="1:12" ht="20.25" thickTop="1" x14ac:dyDescent="0.4">
      <c r="A18" s="1" t="s">
        <v>22</v>
      </c>
      <c r="B18" s="13"/>
      <c r="C18" s="11">
        <v>19</v>
      </c>
      <c r="D18" s="11"/>
      <c r="E18" s="11"/>
      <c r="F18" s="11">
        <v>10</v>
      </c>
      <c r="G18" s="14" t="s">
        <v>36</v>
      </c>
      <c r="H18" s="14" t="s">
        <v>1</v>
      </c>
      <c r="I18" s="14" t="s">
        <v>2</v>
      </c>
      <c r="J18" s="14" t="s">
        <v>3</v>
      </c>
      <c r="K18" s="14" t="s">
        <v>4</v>
      </c>
      <c r="L18" s="4"/>
    </row>
    <row r="19" spans="1:12" ht="19.5" x14ac:dyDescent="0.4">
      <c r="A19" s="1" t="s">
        <v>22</v>
      </c>
      <c r="B19" s="13"/>
      <c r="C19" s="11">
        <v>21</v>
      </c>
      <c r="D19" s="11"/>
      <c r="E19" s="11"/>
      <c r="F19" s="11">
        <v>6</v>
      </c>
      <c r="G19" s="14" t="s">
        <v>37</v>
      </c>
      <c r="H19" s="23">
        <f>SUM(H16/$F$43*100)</f>
        <v>35.748792270531396</v>
      </c>
      <c r="I19" s="23">
        <f t="shared" ref="I19:K19" si="1">SUM(I16/$F$43*100)</f>
        <v>51.932367149758448</v>
      </c>
      <c r="J19" s="23">
        <f t="shared" si="1"/>
        <v>0.24154589371980675</v>
      </c>
      <c r="K19" s="23">
        <f t="shared" si="1"/>
        <v>12.077294685990339</v>
      </c>
      <c r="L19" s="4"/>
    </row>
    <row r="20" spans="1:12" ht="22.5" thickBot="1" x14ac:dyDescent="0.45">
      <c r="A20" s="1" t="s">
        <v>22</v>
      </c>
      <c r="B20" s="13"/>
      <c r="C20" s="11">
        <v>23</v>
      </c>
      <c r="D20" s="11"/>
      <c r="E20" s="11"/>
      <c r="F20" s="11">
        <v>5</v>
      </c>
      <c r="G20" s="14" t="s">
        <v>38</v>
      </c>
      <c r="H20" s="29" t="s">
        <v>138</v>
      </c>
      <c r="I20" s="29"/>
      <c r="J20" s="29"/>
      <c r="K20" s="29"/>
      <c r="L20" s="4"/>
    </row>
    <row r="21" spans="1:12" ht="20.25" thickTop="1" x14ac:dyDescent="0.4">
      <c r="A21" s="1" t="s">
        <v>22</v>
      </c>
      <c r="B21" s="13"/>
      <c r="C21" s="11">
        <v>24</v>
      </c>
      <c r="D21" s="11"/>
      <c r="E21" s="11"/>
      <c r="F21" s="11">
        <v>13</v>
      </c>
      <c r="G21" s="14" t="s">
        <v>39</v>
      </c>
      <c r="H21" s="14" t="s">
        <v>146</v>
      </c>
      <c r="I21" s="14" t="s">
        <v>144</v>
      </c>
      <c r="J21" s="4"/>
      <c r="K21" s="4"/>
      <c r="L21" s="4"/>
    </row>
    <row r="22" spans="1:12" ht="19.5" x14ac:dyDescent="0.4">
      <c r="A22" s="1" t="s">
        <v>22</v>
      </c>
      <c r="B22" s="13"/>
      <c r="C22" s="11">
        <v>25</v>
      </c>
      <c r="D22" s="11"/>
      <c r="E22" s="11"/>
      <c r="F22" s="11">
        <v>6</v>
      </c>
      <c r="G22" s="14" t="s">
        <v>40</v>
      </c>
      <c r="H22" s="14">
        <f>SUM(H16:J16)</f>
        <v>364</v>
      </c>
      <c r="I22" s="14">
        <f>SUM(K16)</f>
        <v>50</v>
      </c>
      <c r="J22" s="4"/>
      <c r="K22" s="4"/>
      <c r="L22" s="4"/>
    </row>
    <row r="23" spans="1:12" ht="22.5" thickBot="1" x14ac:dyDescent="0.45">
      <c r="A23" s="1" t="s">
        <v>22</v>
      </c>
      <c r="B23" s="13"/>
      <c r="C23" s="11">
        <v>26</v>
      </c>
      <c r="D23" s="11"/>
      <c r="E23" s="11"/>
      <c r="F23" s="11">
        <v>13</v>
      </c>
      <c r="G23" s="14" t="s">
        <v>42</v>
      </c>
      <c r="H23" s="30" t="s">
        <v>145</v>
      </c>
      <c r="I23" s="30"/>
      <c r="J23" s="30"/>
      <c r="K23" s="30"/>
      <c r="L23" s="4"/>
    </row>
    <row r="24" spans="1:12" ht="20.25" thickTop="1" x14ac:dyDescent="0.4">
      <c r="A24" s="1" t="s">
        <v>22</v>
      </c>
      <c r="B24" s="13"/>
      <c r="C24" s="11">
        <v>28</v>
      </c>
      <c r="D24" s="11"/>
      <c r="E24" s="11"/>
      <c r="F24" s="11">
        <v>2</v>
      </c>
      <c r="G24" s="14" t="s">
        <v>41</v>
      </c>
      <c r="H24" s="14" t="s">
        <v>146</v>
      </c>
      <c r="I24" s="14" t="s">
        <v>144</v>
      </c>
      <c r="J24" s="5"/>
      <c r="K24" s="5"/>
      <c r="L24" s="5"/>
    </row>
    <row r="25" spans="1:12" ht="19.5" x14ac:dyDescent="0.4">
      <c r="A25" s="1" t="s">
        <v>44</v>
      </c>
      <c r="B25" s="13"/>
      <c r="C25" s="11"/>
      <c r="D25" s="11"/>
      <c r="E25" s="11">
        <v>2</v>
      </c>
      <c r="F25" s="11">
        <v>11</v>
      </c>
      <c r="G25" s="14" t="s">
        <v>45</v>
      </c>
      <c r="H25" s="23">
        <f>SUM(H22/$F$43*100)</f>
        <v>87.922705314009661</v>
      </c>
      <c r="I25" s="23">
        <f>SUM(I22/$F$43*100)</f>
        <v>12.077294685990339</v>
      </c>
      <c r="J25" s="5"/>
      <c r="K25" s="5"/>
      <c r="L25" s="5"/>
    </row>
    <row r="26" spans="1:12" ht="15.75" x14ac:dyDescent="0.25">
      <c r="A26" s="10" t="s">
        <v>15</v>
      </c>
      <c r="B26" s="11">
        <v>18</v>
      </c>
      <c r="C26" s="11"/>
      <c r="D26" s="11"/>
      <c r="E26" s="11"/>
      <c r="F26" s="11">
        <v>5</v>
      </c>
      <c r="G26" s="11" t="s">
        <v>10</v>
      </c>
    </row>
    <row r="27" spans="1:12" ht="15.75" x14ac:dyDescent="0.25">
      <c r="A27" s="10" t="s">
        <v>15</v>
      </c>
      <c r="B27" s="11">
        <v>20</v>
      </c>
      <c r="C27" s="11"/>
      <c r="D27" s="11"/>
      <c r="E27" s="11"/>
      <c r="F27" s="11">
        <v>9</v>
      </c>
      <c r="G27" s="11" t="s">
        <v>12</v>
      </c>
    </row>
    <row r="28" spans="1:12" ht="15.75" x14ac:dyDescent="0.25">
      <c r="A28" s="10" t="s">
        <v>15</v>
      </c>
      <c r="B28" s="11">
        <v>21</v>
      </c>
      <c r="F28" s="11">
        <v>1</v>
      </c>
      <c r="G28" s="11" t="s">
        <v>16</v>
      </c>
    </row>
    <row r="29" spans="1:12" ht="15.75" x14ac:dyDescent="0.25">
      <c r="A29" s="10" t="s">
        <v>15</v>
      </c>
      <c r="B29" s="11">
        <v>23</v>
      </c>
      <c r="F29" s="11">
        <v>3</v>
      </c>
      <c r="G29" s="11" t="s">
        <v>19</v>
      </c>
    </row>
    <row r="30" spans="1:12" ht="15.75" x14ac:dyDescent="0.25">
      <c r="A30" s="10" t="s">
        <v>15</v>
      </c>
      <c r="B30" s="11">
        <v>25</v>
      </c>
      <c r="F30" s="11">
        <v>24</v>
      </c>
      <c r="G30" s="11" t="s">
        <v>20</v>
      </c>
    </row>
    <row r="31" spans="1:12" ht="15.75" x14ac:dyDescent="0.25">
      <c r="A31" s="12" t="s">
        <v>15</v>
      </c>
      <c r="B31" s="11">
        <v>26</v>
      </c>
      <c r="C31" s="11"/>
      <c r="D31" s="11"/>
      <c r="E31" s="11"/>
      <c r="F31" s="11">
        <v>7</v>
      </c>
      <c r="G31" s="11" t="s">
        <v>21</v>
      </c>
    </row>
    <row r="32" spans="1:12" ht="15.75" x14ac:dyDescent="0.25">
      <c r="A32" s="10" t="s">
        <v>17</v>
      </c>
      <c r="B32" s="11">
        <v>23</v>
      </c>
      <c r="C32" s="11"/>
      <c r="D32" s="11"/>
      <c r="E32" s="11"/>
      <c r="F32" s="11">
        <v>1</v>
      </c>
      <c r="G32" s="11" t="s">
        <v>18</v>
      </c>
    </row>
    <row r="33" spans="1:7" ht="15.75" x14ac:dyDescent="0.25">
      <c r="A33" s="10" t="s">
        <v>13</v>
      </c>
      <c r="B33" s="11">
        <v>16</v>
      </c>
      <c r="C33" s="11"/>
      <c r="D33" s="11"/>
      <c r="E33" s="11"/>
      <c r="F33" s="11">
        <v>4</v>
      </c>
      <c r="G33" s="11" t="s">
        <v>14</v>
      </c>
    </row>
    <row r="34" spans="1:7" ht="19.5" x14ac:dyDescent="0.4">
      <c r="A34" s="1" t="s">
        <v>46</v>
      </c>
      <c r="B34" s="13"/>
      <c r="C34" s="11"/>
      <c r="D34" s="11">
        <v>22</v>
      </c>
      <c r="E34" s="11"/>
      <c r="F34" s="11">
        <v>1</v>
      </c>
      <c r="G34" s="14" t="s">
        <v>47</v>
      </c>
    </row>
    <row r="35" spans="1:7" ht="19.5" x14ac:dyDescent="0.4">
      <c r="A35" s="1" t="s">
        <v>43</v>
      </c>
      <c r="B35" s="13"/>
      <c r="C35" s="11"/>
      <c r="D35" s="11"/>
      <c r="E35" s="11">
        <v>2</v>
      </c>
      <c r="F35" s="11">
        <v>5</v>
      </c>
      <c r="G35" s="14" t="s">
        <v>23</v>
      </c>
    </row>
    <row r="36" spans="1:7" ht="19.5" x14ac:dyDescent="0.4">
      <c r="A36" s="1" t="s">
        <v>43</v>
      </c>
      <c r="B36" s="13"/>
      <c r="C36" s="11"/>
      <c r="D36" s="11"/>
      <c r="E36" s="11">
        <v>10</v>
      </c>
      <c r="F36" s="11">
        <v>10</v>
      </c>
      <c r="G36" s="14" t="s">
        <v>48</v>
      </c>
    </row>
    <row r="37" spans="1:7" ht="19.5" x14ac:dyDescent="0.4">
      <c r="A37" s="1" t="s">
        <v>43</v>
      </c>
      <c r="B37" s="13"/>
      <c r="C37" s="11"/>
      <c r="D37" s="11"/>
      <c r="E37" s="11">
        <v>19</v>
      </c>
      <c r="F37" s="11">
        <v>10</v>
      </c>
      <c r="G37" s="14" t="s">
        <v>36</v>
      </c>
    </row>
    <row r="38" spans="1:7" ht="19.5" x14ac:dyDescent="0.4">
      <c r="A38" s="1" t="s">
        <v>43</v>
      </c>
      <c r="B38" s="13"/>
      <c r="C38" s="11"/>
      <c r="D38" s="11"/>
      <c r="E38" s="11">
        <v>22</v>
      </c>
      <c r="F38" s="11">
        <v>1</v>
      </c>
      <c r="G38" s="14" t="s">
        <v>18</v>
      </c>
    </row>
    <row r="39" spans="1:7" ht="19.5" x14ac:dyDescent="0.4">
      <c r="A39" s="1" t="s">
        <v>43</v>
      </c>
      <c r="B39" s="13"/>
      <c r="C39" s="11"/>
      <c r="D39" s="11"/>
      <c r="E39" s="11">
        <v>29</v>
      </c>
      <c r="F39" s="11">
        <v>4</v>
      </c>
      <c r="G39" s="14" t="s">
        <v>59</v>
      </c>
    </row>
    <row r="40" spans="1:7" ht="19.5" x14ac:dyDescent="0.4">
      <c r="A40" s="1" t="s">
        <v>43</v>
      </c>
      <c r="B40" s="13"/>
      <c r="C40" s="11"/>
      <c r="D40" s="11"/>
      <c r="E40" s="11">
        <v>31</v>
      </c>
      <c r="F40" s="11">
        <v>9</v>
      </c>
      <c r="G40" s="14" t="s">
        <v>34</v>
      </c>
    </row>
    <row r="41" spans="1:7" ht="15.75" x14ac:dyDescent="0.25">
      <c r="A41" s="10" t="s">
        <v>5</v>
      </c>
      <c r="B41" s="11">
        <v>17</v>
      </c>
      <c r="C41" s="11"/>
      <c r="D41" s="11"/>
      <c r="E41" s="11"/>
      <c r="F41" s="11">
        <v>60</v>
      </c>
      <c r="G41" s="11" t="s">
        <v>9</v>
      </c>
    </row>
    <row r="42" spans="1:7" ht="15.75" x14ac:dyDescent="0.25">
      <c r="A42" s="10" t="s">
        <v>5</v>
      </c>
      <c r="B42" s="11"/>
      <c r="C42" s="11">
        <v>15</v>
      </c>
      <c r="D42" s="11"/>
      <c r="E42" s="11"/>
      <c r="F42" s="11">
        <v>12</v>
      </c>
      <c r="G42" s="11" t="s">
        <v>32</v>
      </c>
    </row>
    <row r="43" spans="1:7" ht="18.75" x14ac:dyDescent="0.4">
      <c r="A43" s="18" t="s">
        <v>135</v>
      </c>
      <c r="B43" s="5"/>
      <c r="C43" s="4"/>
      <c r="D43" s="4"/>
      <c r="E43" s="4"/>
      <c r="F43" s="19">
        <f>SUM(F4:F42)</f>
        <v>414</v>
      </c>
      <c r="G43" s="4"/>
    </row>
    <row r="44" spans="1:7" ht="15.75" x14ac:dyDescent="0.25">
      <c r="A44" s="18" t="s">
        <v>136</v>
      </c>
      <c r="C44" s="4"/>
      <c r="D44" s="4"/>
      <c r="E44" s="4"/>
      <c r="F44" s="19">
        <v>39</v>
      </c>
      <c r="G44" s="4"/>
    </row>
    <row r="45" spans="1:7" ht="15.75" x14ac:dyDescent="0.25">
      <c r="A45" s="18" t="s">
        <v>137</v>
      </c>
      <c r="C45" s="4"/>
      <c r="D45" s="4"/>
      <c r="E45" s="4"/>
      <c r="F45" s="20">
        <f>AVERAGE(F4:F42)</f>
        <v>10.615384615384615</v>
      </c>
      <c r="G45" s="4"/>
    </row>
    <row r="46" spans="1:7" ht="15.75" x14ac:dyDescent="0.25">
      <c r="A46" s="1"/>
      <c r="C46" s="4"/>
      <c r="D46" s="4"/>
      <c r="E46" s="4"/>
      <c r="F46" s="4"/>
      <c r="G46" s="4"/>
    </row>
    <row r="47" spans="1:7" ht="15.75" x14ac:dyDescent="0.25">
      <c r="A47" s="1"/>
      <c r="C47" s="4"/>
      <c r="D47" s="4"/>
      <c r="E47" s="4"/>
      <c r="F47" s="4"/>
      <c r="G47" s="4"/>
    </row>
    <row r="48" spans="1:7" ht="15.75" x14ac:dyDescent="0.25">
      <c r="A48" s="1"/>
      <c r="C48" s="4"/>
      <c r="D48" s="4"/>
      <c r="E48" s="4"/>
      <c r="F48" s="4"/>
      <c r="G48" s="4"/>
    </row>
    <row r="49" spans="1:7" ht="15.75" x14ac:dyDescent="0.25">
      <c r="A49" s="1"/>
      <c r="C49" s="4"/>
      <c r="D49" s="4"/>
      <c r="E49" s="4"/>
      <c r="F49" s="4"/>
      <c r="G49" s="4"/>
    </row>
    <row r="50" spans="1:7" ht="15.75" x14ac:dyDescent="0.25">
      <c r="A50" s="1"/>
      <c r="C50" s="4"/>
      <c r="D50" s="4"/>
      <c r="E50" s="4"/>
      <c r="F50" s="4"/>
      <c r="G50" s="4"/>
    </row>
    <row r="51" spans="1:7" ht="15.75" x14ac:dyDescent="0.25">
      <c r="A51" s="1"/>
      <c r="C51" s="4"/>
      <c r="D51" s="4"/>
      <c r="E51" s="4"/>
      <c r="F51" s="4"/>
      <c r="G51" s="4"/>
    </row>
    <row r="52" spans="1:7" ht="15.75" x14ac:dyDescent="0.25">
      <c r="A52" s="1"/>
      <c r="C52" s="4"/>
      <c r="D52" s="4"/>
      <c r="E52" s="4"/>
      <c r="F52" s="4"/>
      <c r="G52" s="4"/>
    </row>
    <row r="53" spans="1:7" ht="15.75" x14ac:dyDescent="0.25">
      <c r="A53" s="1"/>
      <c r="C53" s="4"/>
      <c r="D53" s="4"/>
      <c r="E53" s="4"/>
      <c r="F53" s="4"/>
      <c r="G53" s="4"/>
    </row>
    <row r="54" spans="1:7" ht="15.75" x14ac:dyDescent="0.25">
      <c r="A54" s="1"/>
      <c r="C54" s="4"/>
      <c r="D54" s="4"/>
      <c r="E54" s="4"/>
      <c r="F54" s="4"/>
      <c r="G54" s="4"/>
    </row>
    <row r="55" spans="1:7" ht="15.75" x14ac:dyDescent="0.25">
      <c r="A55" s="1"/>
      <c r="C55" s="4"/>
      <c r="D55" s="4"/>
      <c r="E55" s="4"/>
      <c r="F55" s="4"/>
      <c r="G55" s="4"/>
    </row>
    <row r="56" spans="1:7" ht="15.75" x14ac:dyDescent="0.25">
      <c r="A56" s="1"/>
      <c r="C56" s="4"/>
      <c r="D56" s="4"/>
      <c r="E56" s="4"/>
      <c r="F56" s="4"/>
      <c r="G56" s="4"/>
    </row>
    <row r="57" spans="1:7" ht="15.75" x14ac:dyDescent="0.25">
      <c r="A57" s="10"/>
      <c r="C57" s="4"/>
      <c r="D57" s="4"/>
      <c r="E57" s="4"/>
      <c r="F57" s="4"/>
      <c r="G57" s="4"/>
    </row>
    <row r="58" spans="1:7" ht="15.75" x14ac:dyDescent="0.25">
      <c r="A58" s="10"/>
      <c r="C58" s="4"/>
      <c r="D58" s="4"/>
      <c r="E58" s="4"/>
      <c r="F58" s="4"/>
      <c r="G58" s="4"/>
    </row>
    <row r="59" spans="1:7" ht="15.75" x14ac:dyDescent="0.25">
      <c r="A59" s="10"/>
      <c r="C59" s="4"/>
      <c r="D59" s="4"/>
      <c r="E59" s="4"/>
      <c r="F59" s="4"/>
      <c r="G59" s="4"/>
    </row>
    <row r="60" spans="1:7" ht="15.75" x14ac:dyDescent="0.25">
      <c r="A60" s="10"/>
      <c r="C60" s="4"/>
      <c r="D60" s="4"/>
      <c r="E60" s="4"/>
      <c r="F60" s="4"/>
      <c r="G60" s="4"/>
    </row>
    <row r="61" spans="1:7" x14ac:dyDescent="0.25">
      <c r="A61" s="4"/>
      <c r="C61" s="4"/>
      <c r="D61" s="4"/>
      <c r="E61" s="4"/>
      <c r="F61" s="4"/>
      <c r="G61" s="4"/>
    </row>
    <row r="62" spans="1:7" x14ac:dyDescent="0.25">
      <c r="A62" s="4"/>
      <c r="C62" s="4"/>
      <c r="D62" s="4"/>
      <c r="E62" s="4"/>
      <c r="F62" s="4"/>
      <c r="G62" s="4"/>
    </row>
    <row r="63" spans="1:7" x14ac:dyDescent="0.25">
      <c r="A63" s="4"/>
      <c r="C63" s="4"/>
      <c r="D63" s="4"/>
      <c r="E63" s="4"/>
      <c r="F63" s="4"/>
      <c r="G63" s="4"/>
    </row>
    <row r="64" spans="1:7" x14ac:dyDescent="0.25">
      <c r="A64" s="4"/>
      <c r="C64" s="4"/>
      <c r="D64" s="4"/>
      <c r="E64" s="4"/>
      <c r="F64" s="4"/>
      <c r="G64" s="4"/>
    </row>
    <row r="65" spans="1:7" x14ac:dyDescent="0.25">
      <c r="A65" s="4"/>
      <c r="C65" s="4"/>
      <c r="D65" s="4"/>
      <c r="E65" s="4"/>
      <c r="F65" s="4"/>
      <c r="G65" s="4"/>
    </row>
    <row r="66" spans="1:7" x14ac:dyDescent="0.25">
      <c r="A66" s="4"/>
    </row>
    <row r="67" spans="1:7" x14ac:dyDescent="0.25">
      <c r="A67" s="4"/>
    </row>
  </sheetData>
  <sortState ref="A4:G42">
    <sortCondition ref="A4"/>
  </sortState>
  <mergeCells count="9">
    <mergeCell ref="B2:E2"/>
    <mergeCell ref="H14:K14"/>
    <mergeCell ref="H17:K17"/>
    <mergeCell ref="H20:K20"/>
    <mergeCell ref="H23:K23"/>
    <mergeCell ref="H11:L11"/>
    <mergeCell ref="H8:L8"/>
    <mergeCell ref="H2:O2"/>
    <mergeCell ref="H5:O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239"/>
  <sheetViews>
    <sheetView topLeftCell="D5" zoomScale="80" zoomScaleNormal="80" workbookViewId="0">
      <selection activeCell="AB16" sqref="AB16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6" bestFit="1" customWidth="1"/>
    <col min="11" max="11" width="12" bestFit="1" customWidth="1"/>
    <col min="12" max="13" width="15.28515625" bestFit="1" customWidth="1"/>
    <col min="14" max="14" width="17.5703125" bestFit="1" customWidth="1"/>
    <col min="15" max="15" width="36.85546875" bestFit="1" customWidth="1"/>
    <col min="16" max="16" width="9.28515625" bestFit="1" customWidth="1"/>
    <col min="17" max="17" width="14.85546875" bestFit="1" customWidth="1"/>
    <col min="18" max="18" width="8.7109375" bestFit="1" customWidth="1"/>
    <col min="19" max="19" width="13.5703125" customWidth="1"/>
    <col min="20" max="20" width="8.5703125" bestFit="1" customWidth="1"/>
    <col min="21" max="21" width="11.42578125" bestFit="1" customWidth="1"/>
    <col min="22" max="22" width="10.7109375" bestFit="1" customWidth="1"/>
    <col min="23" max="23" width="12.42578125" customWidth="1"/>
    <col min="24" max="24" width="12.42578125" bestFit="1" customWidth="1"/>
    <col min="25" max="25" width="10.28515625" bestFit="1" customWidth="1"/>
    <col min="26" max="26" width="12.28515625" bestFit="1" customWidth="1"/>
    <col min="27" max="27" width="13.140625" bestFit="1" customWidth="1"/>
    <col min="28" max="28" width="8.42578125" bestFit="1" customWidth="1"/>
    <col min="29" max="29" width="6.42578125" bestFit="1" customWidth="1"/>
    <col min="30" max="30" width="7.28515625" bestFit="1" customWidth="1"/>
  </cols>
  <sheetData>
    <row r="1" spans="1:30" ht="27" x14ac:dyDescent="0.5">
      <c r="A1" s="2" t="s">
        <v>49</v>
      </c>
      <c r="B1" s="3"/>
      <c r="C1" s="3"/>
      <c r="D1" s="3"/>
      <c r="E1" s="3"/>
      <c r="F1" s="4"/>
      <c r="G1" s="4"/>
    </row>
    <row r="2" spans="1:30" ht="21" thickBot="1" x14ac:dyDescent="0.35">
      <c r="A2" s="7" t="s">
        <v>0</v>
      </c>
      <c r="B2" s="28" t="s">
        <v>8</v>
      </c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7" t="s">
        <v>6</v>
      </c>
      <c r="O2" s="7" t="s">
        <v>7</v>
      </c>
      <c r="P2" s="31" t="s">
        <v>111</v>
      </c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1" t="s">
        <v>15</v>
      </c>
      <c r="S3" s="14" t="s">
        <v>84</v>
      </c>
      <c r="T3" s="14" t="s">
        <v>17</v>
      </c>
      <c r="U3" s="11" t="s">
        <v>13</v>
      </c>
      <c r="V3" s="14" t="s">
        <v>96</v>
      </c>
      <c r="W3" s="14" t="s">
        <v>46</v>
      </c>
      <c r="X3" s="14" t="s">
        <v>43</v>
      </c>
      <c r="Y3" s="14" t="s">
        <v>58</v>
      </c>
      <c r="Z3" s="14" t="s">
        <v>5</v>
      </c>
      <c r="AA3" s="14" t="s">
        <v>91</v>
      </c>
    </row>
    <row r="4" spans="1:30" ht="15.75" x14ac:dyDescent="0.25">
      <c r="A4" s="1" t="s">
        <v>22</v>
      </c>
      <c r="B4" s="14"/>
      <c r="C4" s="14"/>
      <c r="D4" s="14">
        <v>20</v>
      </c>
      <c r="E4" s="14"/>
      <c r="F4" s="14"/>
      <c r="G4" s="14"/>
      <c r="H4" s="14"/>
      <c r="I4" s="14"/>
      <c r="J4" s="14"/>
      <c r="K4" s="14"/>
      <c r="L4" s="14"/>
      <c r="M4" s="14"/>
      <c r="N4" s="14">
        <v>8</v>
      </c>
      <c r="O4" s="14" t="s">
        <v>80</v>
      </c>
      <c r="P4" s="14">
        <f>SUM(N4:N19)</f>
        <v>150</v>
      </c>
      <c r="Q4" s="14">
        <f>SUM(N20:N27)</f>
        <v>41</v>
      </c>
      <c r="R4" s="14">
        <f>SUM(N28:N33)</f>
        <v>37</v>
      </c>
      <c r="S4" s="14">
        <f>SUM(N34:N35)</f>
        <v>8</v>
      </c>
      <c r="T4" s="14">
        <f>SUM(N36)</f>
        <v>9</v>
      </c>
      <c r="U4" s="14">
        <f>SUM(N37:N65)</f>
        <v>310</v>
      </c>
      <c r="V4" s="14">
        <f>SUM(N66:N67)</f>
        <v>42</v>
      </c>
      <c r="W4" s="14">
        <f>SUM(N68:N72)</f>
        <v>52</v>
      </c>
      <c r="X4" s="14">
        <f>SUM(N74:N75)</f>
        <v>5</v>
      </c>
      <c r="Y4" s="14">
        <f>SUM(N73)</f>
        <v>4</v>
      </c>
      <c r="Z4" s="14">
        <f>SUM(N76:N91)</f>
        <v>379</v>
      </c>
      <c r="AA4" s="14">
        <f>SUM(N92:N93)</f>
        <v>2</v>
      </c>
    </row>
    <row r="5" spans="1:30" ht="21" thickBot="1" x14ac:dyDescent="0.35">
      <c r="A5" s="1" t="s">
        <v>22</v>
      </c>
      <c r="B5" s="14"/>
      <c r="C5" s="14"/>
      <c r="D5" s="14">
        <v>23</v>
      </c>
      <c r="E5" s="14"/>
      <c r="F5" s="14"/>
      <c r="G5" s="14"/>
      <c r="H5" s="14"/>
      <c r="I5" s="14"/>
      <c r="J5" s="14"/>
      <c r="K5" s="14"/>
      <c r="L5" s="14"/>
      <c r="M5" s="14"/>
      <c r="N5" s="14">
        <v>40</v>
      </c>
      <c r="O5" s="14" t="s">
        <v>81</v>
      </c>
      <c r="P5" s="30" t="s">
        <v>127</v>
      </c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</row>
    <row r="6" spans="1:30" ht="16.5" thickTop="1" x14ac:dyDescent="0.25">
      <c r="A6" s="1" t="s">
        <v>22</v>
      </c>
      <c r="B6" s="14"/>
      <c r="C6" s="14"/>
      <c r="D6" s="14">
        <v>24</v>
      </c>
      <c r="E6" s="14"/>
      <c r="F6" s="14"/>
      <c r="G6" s="14"/>
      <c r="H6" s="14"/>
      <c r="I6" s="14"/>
      <c r="J6" s="14"/>
      <c r="K6" s="14"/>
      <c r="L6" s="14"/>
      <c r="M6" s="14"/>
      <c r="N6" s="14">
        <v>1</v>
      </c>
      <c r="O6" s="14" t="s">
        <v>18</v>
      </c>
      <c r="P6" s="14" t="s">
        <v>22</v>
      </c>
      <c r="Q6" s="14" t="s">
        <v>44</v>
      </c>
      <c r="R6" s="11" t="s">
        <v>15</v>
      </c>
      <c r="S6" s="14" t="s">
        <v>84</v>
      </c>
      <c r="T6" s="14" t="s">
        <v>17</v>
      </c>
      <c r="U6" s="11" t="s">
        <v>13</v>
      </c>
      <c r="V6" s="14" t="s">
        <v>96</v>
      </c>
      <c r="W6" s="14" t="s">
        <v>46</v>
      </c>
      <c r="X6" s="14" t="s">
        <v>43</v>
      </c>
      <c r="Y6" s="14" t="s">
        <v>58</v>
      </c>
      <c r="Z6" s="14" t="s">
        <v>5</v>
      </c>
      <c r="AA6" s="14" t="s">
        <v>91</v>
      </c>
    </row>
    <row r="7" spans="1:30" ht="15.75" x14ac:dyDescent="0.25">
      <c r="A7" s="1" t="s">
        <v>22</v>
      </c>
      <c r="B7" s="14"/>
      <c r="C7" s="14"/>
      <c r="D7" s="14">
        <v>27</v>
      </c>
      <c r="E7" s="14"/>
      <c r="F7" s="14"/>
      <c r="G7" s="14"/>
      <c r="H7" s="14"/>
      <c r="I7" s="14"/>
      <c r="J7" s="14"/>
      <c r="K7" s="14"/>
      <c r="L7" s="14"/>
      <c r="M7" s="14"/>
      <c r="N7" s="14">
        <v>5</v>
      </c>
      <c r="O7" s="14" t="s">
        <v>23</v>
      </c>
      <c r="P7" s="23">
        <f>SUM(P4/$N94*100)</f>
        <v>14.436958614051973</v>
      </c>
      <c r="Q7" s="23">
        <f t="shared" ref="Q7:S7" si="0">SUM(Q4/$N94*100)</f>
        <v>3.9461020211742062</v>
      </c>
      <c r="R7" s="23">
        <f t="shared" si="0"/>
        <v>3.5611164581328203</v>
      </c>
      <c r="S7" s="23">
        <f t="shared" si="0"/>
        <v>0.76997112608277196</v>
      </c>
      <c r="T7" s="23">
        <f t="shared" ref="T7:AA7" si="1">SUM(T4/$N94*100)</f>
        <v>0.86621751684311832</v>
      </c>
      <c r="U7" s="23">
        <f t="shared" si="1"/>
        <v>29.836381135707413</v>
      </c>
      <c r="V7" s="23">
        <f t="shared" si="1"/>
        <v>4.0423484119345519</v>
      </c>
      <c r="W7" s="23">
        <f t="shared" si="1"/>
        <v>5.0048123195380168</v>
      </c>
      <c r="X7" s="23">
        <f t="shared" si="1"/>
        <v>0.48123195380173239</v>
      </c>
      <c r="Y7" s="23">
        <f t="shared" si="1"/>
        <v>0.38498556304138598</v>
      </c>
      <c r="Z7" s="23">
        <f t="shared" si="1"/>
        <v>36.477382098171319</v>
      </c>
      <c r="AA7" s="23">
        <f t="shared" si="1"/>
        <v>0.19249278152069299</v>
      </c>
    </row>
    <row r="8" spans="1:30" ht="21" thickBot="1" x14ac:dyDescent="0.35">
      <c r="A8" s="1" t="s">
        <v>22</v>
      </c>
      <c r="B8" s="14"/>
      <c r="C8" s="14"/>
      <c r="D8" s="14">
        <v>28</v>
      </c>
      <c r="E8" s="14"/>
      <c r="F8" s="14"/>
      <c r="G8" s="14"/>
      <c r="H8" s="14"/>
      <c r="I8" s="14"/>
      <c r="J8" s="14"/>
      <c r="K8" s="14"/>
      <c r="L8" s="14"/>
      <c r="M8" s="14"/>
      <c r="N8" s="14">
        <v>5</v>
      </c>
      <c r="O8" s="14" t="s">
        <v>23</v>
      </c>
      <c r="P8" s="29" t="s">
        <v>119</v>
      </c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</row>
    <row r="9" spans="1:30" ht="16.5" thickTop="1" x14ac:dyDescent="0.25">
      <c r="A9" s="1" t="s">
        <v>22</v>
      </c>
      <c r="B9" s="14"/>
      <c r="C9" s="14"/>
      <c r="D9" s="14">
        <v>29</v>
      </c>
      <c r="E9" s="14"/>
      <c r="F9" s="14"/>
      <c r="G9" s="14"/>
      <c r="H9" s="14"/>
      <c r="I9" s="14"/>
      <c r="J9" s="14"/>
      <c r="K9" s="14"/>
      <c r="L9" s="14"/>
      <c r="M9" s="14"/>
      <c r="N9" s="14">
        <v>6</v>
      </c>
      <c r="O9" s="14" t="s">
        <v>25</v>
      </c>
      <c r="P9" s="14" t="s">
        <v>112</v>
      </c>
      <c r="Q9" s="14" t="s">
        <v>63</v>
      </c>
      <c r="R9" s="14" t="s">
        <v>64</v>
      </c>
      <c r="S9" s="14" t="s">
        <v>125</v>
      </c>
      <c r="T9" s="14" t="s">
        <v>130</v>
      </c>
      <c r="U9" s="14" t="s">
        <v>114</v>
      </c>
      <c r="V9" s="14" t="s">
        <v>62</v>
      </c>
      <c r="W9" s="14" t="s">
        <v>117</v>
      </c>
      <c r="X9" s="14" t="s">
        <v>116</v>
      </c>
      <c r="Y9" s="14" t="s">
        <v>113</v>
      </c>
      <c r="Z9" s="14" t="s">
        <v>60</v>
      </c>
      <c r="AA9" s="14" t="s">
        <v>115</v>
      </c>
      <c r="AB9" s="14" t="s">
        <v>118</v>
      </c>
      <c r="AC9" s="14" t="s">
        <v>132</v>
      </c>
      <c r="AD9" s="14" t="s">
        <v>61</v>
      </c>
    </row>
    <row r="10" spans="1:30" ht="15.75" x14ac:dyDescent="0.25">
      <c r="A10" s="1" t="s">
        <v>22</v>
      </c>
      <c r="B10" s="14"/>
      <c r="C10" s="14"/>
      <c r="D10" s="14">
        <v>30</v>
      </c>
      <c r="E10" s="14"/>
      <c r="F10" s="14"/>
      <c r="G10" s="14"/>
      <c r="H10" s="14"/>
      <c r="I10" s="14"/>
      <c r="J10" s="14"/>
      <c r="K10" s="14"/>
      <c r="L10" s="14"/>
      <c r="M10" s="14"/>
      <c r="N10" s="14">
        <v>27</v>
      </c>
      <c r="O10" s="14" t="s">
        <v>82</v>
      </c>
      <c r="P10" s="14">
        <v>1</v>
      </c>
      <c r="Q10" s="14">
        <v>7</v>
      </c>
      <c r="R10" s="14">
        <v>80</v>
      </c>
      <c r="S10" s="14">
        <v>8</v>
      </c>
      <c r="T10" s="14">
        <v>1</v>
      </c>
      <c r="U10" s="14">
        <v>5</v>
      </c>
      <c r="V10" s="14">
        <v>382</v>
      </c>
      <c r="W10" s="14">
        <v>12</v>
      </c>
      <c r="X10" s="14">
        <v>4</v>
      </c>
      <c r="Y10" s="14">
        <v>4</v>
      </c>
      <c r="Z10" s="14">
        <v>530</v>
      </c>
      <c r="AA10" s="14">
        <v>1</v>
      </c>
      <c r="AB10" s="14">
        <v>1</v>
      </c>
      <c r="AC10" s="14">
        <v>2</v>
      </c>
      <c r="AD10" s="14">
        <v>1</v>
      </c>
    </row>
    <row r="11" spans="1:30" ht="21" thickBot="1" x14ac:dyDescent="0.35">
      <c r="A11" s="1" t="s">
        <v>22</v>
      </c>
      <c r="B11" s="14"/>
      <c r="C11" s="14"/>
      <c r="D11" s="14">
        <v>31</v>
      </c>
      <c r="E11" s="14"/>
      <c r="F11" s="14"/>
      <c r="G11" s="14"/>
      <c r="H11" s="14"/>
      <c r="I11" s="14"/>
      <c r="J11" s="14"/>
      <c r="K11" s="14"/>
      <c r="L11" s="14"/>
      <c r="M11" s="14"/>
      <c r="N11" s="14">
        <v>3</v>
      </c>
      <c r="O11" s="14" t="s">
        <v>79</v>
      </c>
      <c r="P11" s="30" t="s">
        <v>128</v>
      </c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</row>
    <row r="12" spans="1:30" ht="16.5" thickTop="1" x14ac:dyDescent="0.25">
      <c r="A12" s="1" t="s">
        <v>22</v>
      </c>
      <c r="B12" s="14"/>
      <c r="C12" s="14"/>
      <c r="D12" s="14"/>
      <c r="E12" s="14">
        <v>1</v>
      </c>
      <c r="F12" s="14"/>
      <c r="G12" s="14"/>
      <c r="H12" s="14"/>
      <c r="I12" s="14"/>
      <c r="J12" s="14"/>
      <c r="K12" s="14"/>
      <c r="L12" s="14"/>
      <c r="M12" s="14"/>
      <c r="N12" s="14">
        <v>17</v>
      </c>
      <c r="O12" s="14" t="s">
        <v>83</v>
      </c>
      <c r="P12" s="14" t="s">
        <v>112</v>
      </c>
      <c r="Q12" s="14" t="s">
        <v>63</v>
      </c>
      <c r="R12" s="14" t="s">
        <v>64</v>
      </c>
      <c r="S12" s="14" t="s">
        <v>125</v>
      </c>
      <c r="T12" s="17" t="s">
        <v>130</v>
      </c>
      <c r="U12" s="14" t="s">
        <v>114</v>
      </c>
      <c r="V12" s="14" t="s">
        <v>62</v>
      </c>
      <c r="W12" s="14" t="s">
        <v>117</v>
      </c>
      <c r="X12" s="14" t="s">
        <v>116</v>
      </c>
      <c r="Y12" s="14" t="s">
        <v>113</v>
      </c>
      <c r="Z12" s="14" t="s">
        <v>60</v>
      </c>
      <c r="AA12" s="14" t="s">
        <v>115</v>
      </c>
      <c r="AB12" s="14" t="s">
        <v>118</v>
      </c>
      <c r="AC12" s="17" t="s">
        <v>132</v>
      </c>
      <c r="AD12" s="14" t="s">
        <v>61</v>
      </c>
    </row>
    <row r="13" spans="1:30" ht="15.75" x14ac:dyDescent="0.25">
      <c r="A13" s="1" t="s">
        <v>22</v>
      </c>
      <c r="B13" s="14"/>
      <c r="C13" s="14"/>
      <c r="D13" s="14"/>
      <c r="E13" s="14">
        <v>9</v>
      </c>
      <c r="F13" s="14"/>
      <c r="G13" s="14"/>
      <c r="H13" s="14"/>
      <c r="I13" s="14"/>
      <c r="J13" s="14"/>
      <c r="K13" s="14"/>
      <c r="L13" s="14"/>
      <c r="M13" s="14"/>
      <c r="N13" s="14">
        <v>8</v>
      </c>
      <c r="O13" s="14" t="s">
        <v>86</v>
      </c>
      <c r="P13" s="23">
        <f>SUM(P10/$N94*100)</f>
        <v>9.6246390760346495E-2</v>
      </c>
      <c r="Q13" s="23">
        <f t="shared" ref="Q13:AD13" si="2">SUM(Q10/$N94*100)</f>
        <v>0.67372473532242538</v>
      </c>
      <c r="R13" s="23">
        <f t="shared" si="2"/>
        <v>7.6997112608277183</v>
      </c>
      <c r="S13" s="23">
        <f t="shared" si="2"/>
        <v>0.76997112608277196</v>
      </c>
      <c r="T13" s="23">
        <f t="shared" si="2"/>
        <v>9.6246390760346495E-2</v>
      </c>
      <c r="U13" s="23">
        <f t="shared" si="2"/>
        <v>0.48123195380173239</v>
      </c>
      <c r="V13" s="23">
        <f t="shared" si="2"/>
        <v>36.766121270452359</v>
      </c>
      <c r="W13" s="23">
        <f t="shared" si="2"/>
        <v>1.1549566891241578</v>
      </c>
      <c r="X13" s="23">
        <f t="shared" si="2"/>
        <v>0.38498556304138598</v>
      </c>
      <c r="Y13" s="23">
        <f t="shared" si="2"/>
        <v>0.38498556304138598</v>
      </c>
      <c r="Z13" s="23">
        <f t="shared" si="2"/>
        <v>51.010587102983642</v>
      </c>
      <c r="AA13" s="23">
        <f t="shared" si="2"/>
        <v>9.6246390760346495E-2</v>
      </c>
      <c r="AB13" s="23">
        <f t="shared" si="2"/>
        <v>9.6246390760346495E-2</v>
      </c>
      <c r="AC13" s="23">
        <f t="shared" si="2"/>
        <v>0.19249278152069299</v>
      </c>
      <c r="AD13" s="23">
        <f t="shared" si="2"/>
        <v>9.6246390760346495E-2</v>
      </c>
    </row>
    <row r="14" spans="1:30" ht="21" thickBot="1" x14ac:dyDescent="0.35">
      <c r="A14" s="1" t="s">
        <v>22</v>
      </c>
      <c r="B14" s="14"/>
      <c r="C14" s="14"/>
      <c r="D14" s="14"/>
      <c r="E14" s="14"/>
      <c r="F14" s="14">
        <v>25</v>
      </c>
      <c r="G14" s="14"/>
      <c r="H14" s="14"/>
      <c r="I14" s="14"/>
      <c r="J14" s="14"/>
      <c r="K14" s="14"/>
      <c r="L14" s="14"/>
      <c r="M14" s="14"/>
      <c r="N14" s="14">
        <v>5</v>
      </c>
      <c r="O14" s="14" t="s">
        <v>10</v>
      </c>
      <c r="P14" s="29" t="s">
        <v>139</v>
      </c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</row>
    <row r="15" spans="1:30" ht="16.5" thickTop="1" x14ac:dyDescent="0.25">
      <c r="A15" s="1" t="s">
        <v>22</v>
      </c>
      <c r="B15" s="14"/>
      <c r="C15" s="14"/>
      <c r="D15" s="14"/>
      <c r="E15" s="14"/>
      <c r="F15" s="14"/>
      <c r="G15" s="14"/>
      <c r="H15" s="14"/>
      <c r="I15" s="14"/>
      <c r="J15" s="14">
        <v>13</v>
      </c>
      <c r="K15" s="14"/>
      <c r="L15" s="14"/>
      <c r="M15" s="14"/>
      <c r="N15" s="14">
        <v>1</v>
      </c>
      <c r="O15" s="14" t="s">
        <v>18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</row>
    <row r="16" spans="1:30" ht="15.75" x14ac:dyDescent="0.25">
      <c r="A16" s="1" t="s">
        <v>22</v>
      </c>
      <c r="B16" s="14"/>
      <c r="C16" s="14"/>
      <c r="D16" s="14"/>
      <c r="E16" s="14"/>
      <c r="F16" s="14"/>
      <c r="G16" s="14"/>
      <c r="H16" s="14"/>
      <c r="I16" s="14"/>
      <c r="J16" s="14"/>
      <c r="K16" s="14">
        <v>17</v>
      </c>
      <c r="L16" s="14"/>
      <c r="M16" s="14"/>
      <c r="N16" s="14">
        <v>14</v>
      </c>
      <c r="O16" s="14" t="s">
        <v>120</v>
      </c>
      <c r="P16" s="14">
        <f>SUM(N37:N43,N73:N76)</f>
        <v>80</v>
      </c>
      <c r="Q16" s="14">
        <f>SUM(N44:N53)</f>
        <v>133</v>
      </c>
      <c r="R16" s="14">
        <f>SUM(N4:N11,N28:N29,N54:N61)</f>
        <v>194</v>
      </c>
      <c r="S16" s="14">
        <f>SUM(N12:N13,N20:N21,N30,N34,N68:N70,N77)</f>
        <v>65</v>
      </c>
      <c r="T16" s="14">
        <f>SUM(N14,N22:N23,N62:N63,N92)</f>
        <v>41</v>
      </c>
      <c r="U16" s="14">
        <f>SUM(N24,N64:N67,N78:N82)</f>
        <v>157</v>
      </c>
      <c r="V16" s="14">
        <f>SUM(N25,N36,N83:N86,N93)</f>
        <v>153</v>
      </c>
      <c r="W16" s="14">
        <f>SUM(N31)</f>
        <v>4</v>
      </c>
      <c r="X16" s="14">
        <f>SUM(N15,N26,N32,N87:N88)</f>
        <v>78</v>
      </c>
      <c r="Y16" s="14">
        <f>SUM(N16:N19,N33,N35,N89:N90)</f>
        <v>94</v>
      </c>
      <c r="Z16" s="14">
        <f>SUM(N71:N72)</f>
        <v>30</v>
      </c>
      <c r="AA16" s="14">
        <f>SUM(N27,N91)</f>
        <v>10</v>
      </c>
    </row>
    <row r="17" spans="1:27" ht="21" thickBot="1" x14ac:dyDescent="0.35">
      <c r="A17" s="1" t="s">
        <v>22</v>
      </c>
      <c r="B17" s="14"/>
      <c r="C17" s="14"/>
      <c r="D17" s="14"/>
      <c r="E17" s="14"/>
      <c r="F17" s="14"/>
      <c r="G17" s="14"/>
      <c r="H17" s="14"/>
      <c r="I17" s="14"/>
      <c r="J17" s="14"/>
      <c r="K17" s="14">
        <v>22</v>
      </c>
      <c r="L17" s="14"/>
      <c r="M17" s="14"/>
      <c r="N17" s="14">
        <v>1</v>
      </c>
      <c r="O17" s="14" t="s">
        <v>18</v>
      </c>
      <c r="P17" s="30" t="s">
        <v>140</v>
      </c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</row>
    <row r="18" spans="1:27" ht="16.5" thickTop="1" x14ac:dyDescent="0.25">
      <c r="A18" s="1" t="s">
        <v>22</v>
      </c>
      <c r="B18" s="14"/>
      <c r="C18" s="14"/>
      <c r="D18" s="14"/>
      <c r="E18" s="14"/>
      <c r="F18" s="14"/>
      <c r="G18" s="14"/>
      <c r="H18" s="14"/>
      <c r="I18" s="14"/>
      <c r="J18" s="14"/>
      <c r="K18" s="14">
        <v>24</v>
      </c>
      <c r="L18" s="14"/>
      <c r="M18" s="14"/>
      <c r="N18" s="14">
        <v>6</v>
      </c>
      <c r="O18" s="14" t="s">
        <v>25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</row>
    <row r="19" spans="1:27" ht="15.75" x14ac:dyDescent="0.25">
      <c r="A19" s="1" t="s">
        <v>22</v>
      </c>
      <c r="B19" s="14"/>
      <c r="C19" s="14"/>
      <c r="D19" s="14"/>
      <c r="E19" s="14"/>
      <c r="F19" s="14"/>
      <c r="G19" s="14"/>
      <c r="H19" s="14"/>
      <c r="I19" s="14"/>
      <c r="J19" s="14"/>
      <c r="K19" s="14">
        <v>25</v>
      </c>
      <c r="L19" s="14"/>
      <c r="M19" s="14"/>
      <c r="N19" s="14">
        <v>3</v>
      </c>
      <c r="O19" s="14" t="s">
        <v>79</v>
      </c>
      <c r="P19" s="23">
        <f>SUM(P16/$N$94*100)</f>
        <v>7.6997112608277183</v>
      </c>
      <c r="Q19" s="23">
        <f t="shared" ref="Q19:AA19" si="3">SUM(Q16/$N$94*100)</f>
        <v>12.800769971126083</v>
      </c>
      <c r="R19" s="23">
        <f t="shared" si="3"/>
        <v>18.67179980750722</v>
      </c>
      <c r="S19" s="23">
        <f t="shared" si="3"/>
        <v>6.2560153994225223</v>
      </c>
      <c r="T19" s="23">
        <f t="shared" si="3"/>
        <v>3.9461020211742062</v>
      </c>
      <c r="U19" s="23">
        <f t="shared" si="3"/>
        <v>15.110683349374398</v>
      </c>
      <c r="V19" s="23">
        <f t="shared" si="3"/>
        <v>14.725697786333011</v>
      </c>
      <c r="W19" s="23">
        <f t="shared" si="3"/>
        <v>0.38498556304138598</v>
      </c>
      <c r="X19" s="23">
        <f t="shared" si="3"/>
        <v>7.507218479307026</v>
      </c>
      <c r="Y19" s="23">
        <f t="shared" si="3"/>
        <v>9.0471607314725695</v>
      </c>
      <c r="Z19" s="23">
        <f t="shared" si="3"/>
        <v>2.8873917228103942</v>
      </c>
      <c r="AA19" s="23">
        <f t="shared" si="3"/>
        <v>0.96246390760346479</v>
      </c>
    </row>
    <row r="20" spans="1:27" ht="21" thickBot="1" x14ac:dyDescent="0.35">
      <c r="A20" s="1" t="s">
        <v>44</v>
      </c>
      <c r="B20" s="14"/>
      <c r="C20" s="14"/>
      <c r="D20" s="14"/>
      <c r="E20" s="14">
        <v>3</v>
      </c>
      <c r="F20" s="14"/>
      <c r="G20" s="14"/>
      <c r="H20" s="14"/>
      <c r="I20" s="14"/>
      <c r="J20" s="14"/>
      <c r="K20" s="14"/>
      <c r="L20" s="14"/>
      <c r="M20" s="14"/>
      <c r="N20" s="14">
        <v>2</v>
      </c>
      <c r="O20" s="14" t="s">
        <v>41</v>
      </c>
      <c r="P20" s="29" t="s">
        <v>138</v>
      </c>
      <c r="Q20" s="29"/>
      <c r="R20" s="29"/>
      <c r="S20" s="29"/>
      <c r="T20" s="1"/>
      <c r="U20" s="1"/>
      <c r="V20" s="1"/>
      <c r="W20" s="1"/>
      <c r="X20" s="1"/>
    </row>
    <row r="21" spans="1:27" ht="16.5" thickTop="1" x14ac:dyDescent="0.25">
      <c r="A21" s="1" t="s">
        <v>44</v>
      </c>
      <c r="B21" s="14"/>
      <c r="C21" s="14"/>
      <c r="D21" s="14"/>
      <c r="E21" s="14">
        <v>29</v>
      </c>
      <c r="F21" s="14"/>
      <c r="G21" s="14"/>
      <c r="H21" s="14"/>
      <c r="I21" s="14"/>
      <c r="J21" s="14"/>
      <c r="K21" s="14"/>
      <c r="L21" s="14"/>
      <c r="M21" s="14"/>
      <c r="N21" s="14">
        <v>1</v>
      </c>
      <c r="O21" s="14" t="s">
        <v>90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"/>
      <c r="U21" s="1"/>
      <c r="V21" s="1"/>
      <c r="W21" s="1"/>
      <c r="X21" s="1"/>
    </row>
    <row r="22" spans="1:27" ht="15.75" x14ac:dyDescent="0.25">
      <c r="A22" s="1" t="s">
        <v>44</v>
      </c>
      <c r="B22" s="14"/>
      <c r="C22" s="14"/>
      <c r="D22" s="14"/>
      <c r="E22" s="14"/>
      <c r="F22" s="14">
        <v>5</v>
      </c>
      <c r="G22" s="14"/>
      <c r="H22" s="14"/>
      <c r="I22" s="14"/>
      <c r="J22" s="14"/>
      <c r="K22" s="14"/>
      <c r="L22" s="14"/>
      <c r="M22" s="14"/>
      <c r="N22" s="14">
        <v>1</v>
      </c>
      <c r="O22" s="14" t="s">
        <v>18</v>
      </c>
      <c r="P22" s="14">
        <f>SUM(R16:T16)</f>
        <v>300</v>
      </c>
      <c r="Q22" s="14">
        <f>SUM(U16:W16)</f>
        <v>314</v>
      </c>
      <c r="R22" s="14">
        <f>SUM(X16:Z16)</f>
        <v>202</v>
      </c>
      <c r="S22" s="14">
        <f>SUM(P16:Q16,AA16)</f>
        <v>223</v>
      </c>
      <c r="T22" s="1"/>
      <c r="U22" s="1"/>
      <c r="V22" s="1"/>
      <c r="W22" s="1"/>
      <c r="X22" s="1"/>
    </row>
    <row r="23" spans="1:27" ht="21" thickBot="1" x14ac:dyDescent="0.35">
      <c r="A23" s="1" t="s">
        <v>44</v>
      </c>
      <c r="B23" s="14"/>
      <c r="C23" s="14"/>
      <c r="D23" s="14"/>
      <c r="E23" s="14"/>
      <c r="F23" s="14">
        <v>13</v>
      </c>
      <c r="G23" s="14"/>
      <c r="H23" s="14"/>
      <c r="I23" s="14"/>
      <c r="J23" s="14"/>
      <c r="K23" s="14"/>
      <c r="L23" s="14"/>
      <c r="M23" s="14"/>
      <c r="N23" s="14">
        <v>25</v>
      </c>
      <c r="O23" s="14" t="s">
        <v>72</v>
      </c>
      <c r="P23" s="30" t="s">
        <v>145</v>
      </c>
      <c r="Q23" s="30"/>
      <c r="R23" s="30"/>
      <c r="S23" s="30"/>
      <c r="T23" s="1"/>
      <c r="U23" s="1"/>
      <c r="V23" s="1"/>
      <c r="W23" s="1"/>
      <c r="X23" s="1"/>
    </row>
    <row r="24" spans="1:27" ht="16.5" thickTop="1" x14ac:dyDescent="0.25">
      <c r="A24" s="1" t="s">
        <v>44</v>
      </c>
      <c r="B24" s="14"/>
      <c r="C24" s="14"/>
      <c r="D24" s="14"/>
      <c r="E24" s="14"/>
      <c r="F24" s="14"/>
      <c r="G24" s="14">
        <v>24</v>
      </c>
      <c r="H24" s="14"/>
      <c r="I24" s="14"/>
      <c r="J24" s="14"/>
      <c r="K24" s="14"/>
      <c r="L24" s="14"/>
      <c r="M24" s="14"/>
      <c r="N24" s="14">
        <v>6</v>
      </c>
      <c r="O24" s="14" t="s">
        <v>25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"/>
      <c r="U24" s="1"/>
      <c r="V24" s="1"/>
      <c r="W24" s="1"/>
      <c r="X24" s="1"/>
    </row>
    <row r="25" spans="1:27" ht="15.75" x14ac:dyDescent="0.25">
      <c r="A25" s="1" t="s">
        <v>44</v>
      </c>
      <c r="B25" s="14"/>
      <c r="C25" s="14"/>
      <c r="D25" s="14"/>
      <c r="E25" s="14"/>
      <c r="F25" s="14"/>
      <c r="G25" s="14"/>
      <c r="H25" s="14">
        <v>31</v>
      </c>
      <c r="I25" s="14"/>
      <c r="J25" s="14"/>
      <c r="K25" s="14"/>
      <c r="L25" s="14"/>
      <c r="M25" s="14"/>
      <c r="N25" s="14">
        <v>3</v>
      </c>
      <c r="O25" s="14" t="s">
        <v>106</v>
      </c>
      <c r="P25" s="23">
        <f>SUM(P22/$N$94*100)</f>
        <v>28.873917228103945</v>
      </c>
      <c r="Q25" s="23">
        <f t="shared" ref="Q25:S25" si="4">SUM(Q22/$N$94*100)</f>
        <v>30.221366698748795</v>
      </c>
      <c r="R25" s="23">
        <f t="shared" si="4"/>
        <v>19.441770933589993</v>
      </c>
      <c r="S25" s="23">
        <f t="shared" si="4"/>
        <v>21.462945139557267</v>
      </c>
      <c r="T25" s="24"/>
      <c r="U25" s="1"/>
      <c r="V25" s="1"/>
      <c r="W25" s="1"/>
      <c r="X25" s="1"/>
    </row>
    <row r="26" spans="1:27" ht="15.75" x14ac:dyDescent="0.25">
      <c r="A26" s="1" t="s">
        <v>44</v>
      </c>
      <c r="B26" s="14"/>
      <c r="C26" s="14"/>
      <c r="D26" s="14"/>
      <c r="E26" s="14"/>
      <c r="F26" s="14"/>
      <c r="G26" s="14"/>
      <c r="H26" s="14"/>
      <c r="I26" s="14"/>
      <c r="J26" s="14">
        <v>1</v>
      </c>
      <c r="K26" s="14"/>
      <c r="L26" s="14"/>
      <c r="M26" s="14"/>
      <c r="N26" s="14">
        <v>1</v>
      </c>
      <c r="O26" s="14" t="s">
        <v>18</v>
      </c>
      <c r="P26" s="1"/>
      <c r="Q26" s="1"/>
      <c r="R26" s="1"/>
      <c r="S26" s="1"/>
      <c r="T26" s="1"/>
      <c r="U26" s="1"/>
      <c r="V26" s="1"/>
      <c r="W26" s="1"/>
      <c r="X26" s="1"/>
    </row>
    <row r="27" spans="1:27" ht="15.75" x14ac:dyDescent="0.25">
      <c r="A27" s="1" t="s">
        <v>44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>
        <v>9</v>
      </c>
      <c r="N27" s="14">
        <v>2</v>
      </c>
      <c r="O27" s="14" t="s">
        <v>41</v>
      </c>
      <c r="P27" s="1"/>
      <c r="Q27" s="1"/>
      <c r="R27" s="1"/>
      <c r="S27" s="1"/>
      <c r="T27" s="1"/>
      <c r="U27" s="1"/>
      <c r="V27" s="1"/>
      <c r="W27" s="1"/>
      <c r="X27" s="1"/>
    </row>
    <row r="28" spans="1:27" ht="15.75" x14ac:dyDescent="0.25">
      <c r="A28" s="1" t="s">
        <v>15</v>
      </c>
      <c r="B28" s="14"/>
      <c r="C28" s="14"/>
      <c r="D28" s="14">
        <v>24</v>
      </c>
      <c r="E28" s="14"/>
      <c r="F28" s="14"/>
      <c r="G28" s="14"/>
      <c r="H28" s="14"/>
      <c r="I28" s="14"/>
      <c r="J28" s="14"/>
      <c r="K28" s="14"/>
      <c r="L28" s="14"/>
      <c r="M28" s="14"/>
      <c r="N28" s="14">
        <v>1</v>
      </c>
      <c r="O28" s="14" t="s">
        <v>18</v>
      </c>
      <c r="P28" s="1"/>
      <c r="Q28" s="1"/>
      <c r="R28" s="1"/>
      <c r="S28" s="1"/>
      <c r="T28" s="1"/>
      <c r="U28" s="1"/>
      <c r="V28" s="1"/>
      <c r="W28" s="1"/>
      <c r="X28" s="1"/>
    </row>
    <row r="29" spans="1:27" ht="15.75" x14ac:dyDescent="0.25">
      <c r="A29" s="1" t="s">
        <v>15</v>
      </c>
      <c r="B29" s="14"/>
      <c r="C29" s="14"/>
      <c r="D29" s="14">
        <v>31</v>
      </c>
      <c r="E29" s="14"/>
      <c r="F29" s="14"/>
      <c r="G29" s="14"/>
      <c r="H29" s="14"/>
      <c r="I29" s="14"/>
      <c r="J29" s="14"/>
      <c r="K29" s="14"/>
      <c r="L29" s="14"/>
      <c r="M29" s="14"/>
      <c r="N29" s="14">
        <v>1</v>
      </c>
      <c r="O29" s="14" t="s">
        <v>18</v>
      </c>
      <c r="P29" s="1"/>
      <c r="Q29" s="1"/>
      <c r="R29" s="1"/>
      <c r="S29" s="1"/>
      <c r="T29" s="1"/>
      <c r="U29" s="1"/>
      <c r="V29" s="1"/>
      <c r="W29" s="1"/>
      <c r="X29" s="1"/>
    </row>
    <row r="30" spans="1:27" ht="15.75" x14ac:dyDescent="0.25">
      <c r="A30" s="1" t="s">
        <v>15</v>
      </c>
      <c r="B30" s="14"/>
      <c r="C30" s="14"/>
      <c r="D30" s="14"/>
      <c r="E30" s="14">
        <v>19</v>
      </c>
      <c r="F30" s="14"/>
      <c r="G30" s="14"/>
      <c r="H30" s="14"/>
      <c r="I30" s="14"/>
      <c r="J30" s="14"/>
      <c r="K30" s="14"/>
      <c r="L30" s="14"/>
      <c r="M30" s="14"/>
      <c r="N30" s="14">
        <v>3</v>
      </c>
      <c r="O30" s="14" t="s">
        <v>79</v>
      </c>
      <c r="P30" s="1"/>
      <c r="Q30" s="1"/>
      <c r="R30" s="1"/>
      <c r="S30" s="1"/>
      <c r="T30" s="1"/>
      <c r="U30" s="1"/>
      <c r="V30" s="1"/>
      <c r="W30" s="1"/>
      <c r="X30" s="1"/>
    </row>
    <row r="31" spans="1:27" ht="15.75" x14ac:dyDescent="0.25">
      <c r="A31" s="1" t="s">
        <v>15</v>
      </c>
      <c r="B31" s="14"/>
      <c r="C31" s="14"/>
      <c r="D31" s="14"/>
      <c r="E31" s="14"/>
      <c r="F31" s="14"/>
      <c r="G31" s="14"/>
      <c r="H31" s="14"/>
      <c r="I31" s="14">
        <v>30</v>
      </c>
      <c r="J31" s="14"/>
      <c r="K31" s="14"/>
      <c r="L31" s="14"/>
      <c r="M31" s="14"/>
      <c r="N31" s="14">
        <v>4</v>
      </c>
      <c r="O31" s="14" t="s">
        <v>107</v>
      </c>
      <c r="P31" s="1"/>
      <c r="Q31" s="1"/>
      <c r="R31" s="1"/>
      <c r="S31" s="1"/>
      <c r="T31" s="1"/>
      <c r="U31" s="1"/>
      <c r="V31" s="1"/>
      <c r="W31" s="1"/>
      <c r="X31" s="1"/>
    </row>
    <row r="32" spans="1:27" ht="15.75" x14ac:dyDescent="0.25">
      <c r="A32" s="1" t="s">
        <v>15</v>
      </c>
      <c r="B32" s="14"/>
      <c r="C32" s="14"/>
      <c r="D32" s="14"/>
      <c r="E32" s="14"/>
      <c r="F32" s="14"/>
      <c r="G32" s="14"/>
      <c r="H32" s="14"/>
      <c r="I32" s="14"/>
      <c r="J32" s="14">
        <v>4</v>
      </c>
      <c r="K32" s="14"/>
      <c r="L32" s="14"/>
      <c r="M32" s="14"/>
      <c r="N32" s="14">
        <v>24</v>
      </c>
      <c r="O32" s="14" t="s">
        <v>20</v>
      </c>
      <c r="P32" s="1"/>
      <c r="Q32" s="1"/>
      <c r="R32" s="1"/>
      <c r="S32" s="1"/>
      <c r="T32" s="1"/>
      <c r="U32" s="1"/>
      <c r="V32" s="1"/>
      <c r="W32" s="1"/>
      <c r="X32" s="1"/>
    </row>
    <row r="33" spans="1:24" ht="15.75" x14ac:dyDescent="0.25">
      <c r="A33" s="1" t="s">
        <v>15</v>
      </c>
      <c r="B33" s="14"/>
      <c r="C33" s="14"/>
      <c r="D33" s="14"/>
      <c r="E33" s="14"/>
      <c r="F33" s="14"/>
      <c r="G33" s="14"/>
      <c r="H33" s="14"/>
      <c r="I33" s="14"/>
      <c r="J33" s="14"/>
      <c r="K33" s="14">
        <v>15</v>
      </c>
      <c r="L33" s="14"/>
      <c r="M33" s="14"/>
      <c r="N33" s="14">
        <v>4</v>
      </c>
      <c r="O33" s="14" t="s">
        <v>110</v>
      </c>
      <c r="P33" s="1"/>
      <c r="Q33" s="1"/>
      <c r="R33" s="1"/>
      <c r="S33" s="1"/>
      <c r="T33" s="1"/>
      <c r="U33" s="1"/>
      <c r="V33" s="1"/>
      <c r="W33" s="1"/>
      <c r="X33" s="1"/>
    </row>
    <row r="34" spans="1:24" ht="15.75" x14ac:dyDescent="0.25">
      <c r="A34" s="1" t="s">
        <v>84</v>
      </c>
      <c r="B34" s="14"/>
      <c r="C34" s="14"/>
      <c r="D34" s="14"/>
      <c r="E34" s="14">
        <v>4</v>
      </c>
      <c r="F34" s="14"/>
      <c r="G34" s="14"/>
      <c r="H34" s="14"/>
      <c r="I34" s="14"/>
      <c r="J34" s="14"/>
      <c r="K34" s="14"/>
      <c r="L34" s="14"/>
      <c r="M34" s="14"/>
      <c r="N34" s="14">
        <v>5</v>
      </c>
      <c r="O34" s="14" t="s">
        <v>23</v>
      </c>
      <c r="P34" s="1"/>
      <c r="Q34" s="1"/>
      <c r="R34" s="1"/>
      <c r="S34" s="1"/>
      <c r="T34" s="1"/>
      <c r="U34" s="1"/>
      <c r="V34" s="1"/>
      <c r="W34" s="1"/>
      <c r="X34" s="1"/>
    </row>
    <row r="35" spans="1:24" ht="15.75" x14ac:dyDescent="0.25">
      <c r="A35" s="1" t="s">
        <v>84</v>
      </c>
      <c r="B35" s="14"/>
      <c r="C35" s="14"/>
      <c r="D35" s="14"/>
      <c r="E35" s="14"/>
      <c r="F35" s="14"/>
      <c r="G35" s="14"/>
      <c r="H35" s="14"/>
      <c r="I35" s="14"/>
      <c r="J35" s="14"/>
      <c r="K35" s="14">
        <v>16</v>
      </c>
      <c r="L35" s="14"/>
      <c r="M35" s="14"/>
      <c r="N35" s="14">
        <v>3</v>
      </c>
      <c r="O35" s="14" t="s">
        <v>79</v>
      </c>
      <c r="P35" s="1"/>
      <c r="Q35" s="1"/>
      <c r="R35" s="1"/>
      <c r="S35" s="1"/>
      <c r="T35" s="1"/>
      <c r="U35" s="1"/>
      <c r="V35" s="1"/>
      <c r="W35" s="1"/>
      <c r="X35" s="1"/>
    </row>
    <row r="36" spans="1:24" ht="15.75" x14ac:dyDescent="0.25">
      <c r="A36" s="1" t="s">
        <v>17</v>
      </c>
      <c r="B36" s="14"/>
      <c r="C36" s="14"/>
      <c r="D36" s="14"/>
      <c r="E36" s="14"/>
      <c r="F36" s="14"/>
      <c r="G36" s="14"/>
      <c r="H36" s="14">
        <v>3</v>
      </c>
      <c r="I36" s="14"/>
      <c r="J36" s="14"/>
      <c r="K36" s="14"/>
      <c r="L36" s="14"/>
      <c r="M36" s="14"/>
      <c r="N36" s="14">
        <v>9</v>
      </c>
      <c r="O36" s="14" t="s">
        <v>102</v>
      </c>
      <c r="P36" s="1"/>
      <c r="Q36" s="1"/>
      <c r="R36" s="1"/>
      <c r="S36" s="1"/>
      <c r="T36" s="1"/>
      <c r="U36" s="1"/>
      <c r="V36" s="1"/>
      <c r="W36" s="1"/>
      <c r="X36" s="1"/>
    </row>
    <row r="37" spans="1:24" ht="15.75" x14ac:dyDescent="0.25">
      <c r="A37" s="1" t="s">
        <v>13</v>
      </c>
      <c r="B37" s="14">
        <v>15</v>
      </c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>
        <v>8</v>
      </c>
      <c r="O37" s="14" t="s">
        <v>66</v>
      </c>
      <c r="P37" s="1"/>
      <c r="Q37" s="1"/>
      <c r="R37" s="1"/>
      <c r="S37" s="1"/>
      <c r="T37" s="1"/>
      <c r="U37" s="1"/>
      <c r="V37" s="1"/>
      <c r="W37" s="1"/>
      <c r="X37" s="1"/>
    </row>
    <row r="38" spans="1:24" ht="15.75" x14ac:dyDescent="0.25">
      <c r="A38" s="1" t="s">
        <v>13</v>
      </c>
      <c r="B38" s="14">
        <v>17</v>
      </c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>
        <v>4</v>
      </c>
      <c r="O38" s="14" t="s">
        <v>59</v>
      </c>
      <c r="P38" s="1"/>
      <c r="Q38" s="1"/>
      <c r="R38" s="1"/>
      <c r="S38" s="1"/>
      <c r="T38" s="1"/>
      <c r="U38" s="1"/>
      <c r="V38" s="1"/>
      <c r="W38" s="1"/>
      <c r="X38" s="1"/>
    </row>
    <row r="39" spans="1:24" ht="15.75" x14ac:dyDescent="0.25">
      <c r="A39" s="1" t="s">
        <v>13</v>
      </c>
      <c r="B39" s="14">
        <v>18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>
        <v>14</v>
      </c>
      <c r="O39" s="14" t="s">
        <v>67</v>
      </c>
      <c r="P39" s="1"/>
      <c r="Q39" s="1"/>
      <c r="R39" s="1"/>
      <c r="S39" s="1"/>
      <c r="T39" s="1"/>
      <c r="U39" s="1"/>
      <c r="V39" s="1"/>
      <c r="W39" s="1"/>
      <c r="X39" s="1"/>
    </row>
    <row r="40" spans="1:24" ht="15.75" x14ac:dyDescent="0.25">
      <c r="A40" s="1" t="s">
        <v>13</v>
      </c>
      <c r="B40" s="14">
        <v>21</v>
      </c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>
        <v>7</v>
      </c>
      <c r="O40" s="14" t="s">
        <v>68</v>
      </c>
      <c r="P40" s="1"/>
      <c r="Q40" s="1"/>
      <c r="R40" s="1"/>
      <c r="S40" s="1"/>
      <c r="T40" s="1"/>
      <c r="U40" s="1"/>
      <c r="V40" s="1"/>
      <c r="W40" s="1"/>
      <c r="X40" s="1"/>
    </row>
    <row r="41" spans="1:24" ht="15.75" x14ac:dyDescent="0.25">
      <c r="A41" s="1" t="s">
        <v>13</v>
      </c>
      <c r="B41" s="14">
        <v>23</v>
      </c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>
        <v>20</v>
      </c>
      <c r="O41" s="14" t="s">
        <v>69</v>
      </c>
      <c r="P41" s="1"/>
      <c r="Q41" s="1"/>
      <c r="R41" s="1"/>
      <c r="S41" s="1"/>
      <c r="T41" s="1"/>
      <c r="U41" s="1"/>
      <c r="V41" s="1"/>
      <c r="W41" s="1"/>
      <c r="X41" s="1"/>
    </row>
    <row r="42" spans="1:24" ht="15.75" x14ac:dyDescent="0.25">
      <c r="A42" s="1" t="s">
        <v>13</v>
      </c>
      <c r="B42" s="14">
        <v>24</v>
      </c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>
        <v>6</v>
      </c>
      <c r="O42" s="14" t="s">
        <v>25</v>
      </c>
      <c r="P42" s="1"/>
      <c r="Q42" s="1"/>
      <c r="R42" s="1"/>
      <c r="S42" s="1"/>
      <c r="T42" s="1"/>
      <c r="U42" s="1"/>
      <c r="V42" s="1"/>
      <c r="W42" s="1"/>
      <c r="X42" s="1"/>
    </row>
    <row r="43" spans="1:24" ht="15.75" x14ac:dyDescent="0.25">
      <c r="A43" s="1" t="s">
        <v>13</v>
      </c>
      <c r="B43" s="14">
        <v>31</v>
      </c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>
        <v>8</v>
      </c>
      <c r="O43" s="14" t="s">
        <v>66</v>
      </c>
      <c r="P43" s="1"/>
      <c r="Q43" s="1"/>
      <c r="R43" s="1"/>
      <c r="S43" s="1"/>
      <c r="T43" s="1"/>
      <c r="U43" s="1"/>
      <c r="V43" s="1"/>
      <c r="W43" s="1"/>
      <c r="X43" s="1"/>
    </row>
    <row r="44" spans="1:24" ht="15.75" x14ac:dyDescent="0.25">
      <c r="A44" s="1" t="s">
        <v>13</v>
      </c>
      <c r="B44" s="14"/>
      <c r="C44" s="14">
        <v>1</v>
      </c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>
        <v>12</v>
      </c>
      <c r="O44" s="14" t="s">
        <v>71</v>
      </c>
      <c r="P44" s="1"/>
      <c r="Q44" s="1"/>
      <c r="R44" s="1"/>
      <c r="S44" s="1"/>
      <c r="T44" s="1"/>
      <c r="U44" s="1"/>
      <c r="V44" s="1"/>
      <c r="W44" s="1"/>
      <c r="X44" s="1"/>
    </row>
    <row r="45" spans="1:24" ht="15.75" x14ac:dyDescent="0.25">
      <c r="A45" s="1" t="s">
        <v>13</v>
      </c>
      <c r="B45" s="14"/>
      <c r="C45" s="14">
        <v>2</v>
      </c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>
        <v>25</v>
      </c>
      <c r="O45" s="14" t="s">
        <v>72</v>
      </c>
      <c r="P45" s="1"/>
      <c r="Q45" s="1"/>
      <c r="R45" s="1"/>
      <c r="S45" s="1"/>
      <c r="T45" s="1"/>
      <c r="U45" s="1"/>
      <c r="V45" s="1"/>
      <c r="W45" s="1"/>
      <c r="X45" s="1"/>
    </row>
    <row r="46" spans="1:24" ht="15.75" x14ac:dyDescent="0.25">
      <c r="A46" s="1" t="s">
        <v>13</v>
      </c>
      <c r="B46" s="14"/>
      <c r="C46" s="14">
        <v>3</v>
      </c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>
        <v>46</v>
      </c>
      <c r="O46" s="14" t="s">
        <v>73</v>
      </c>
      <c r="P46" s="1"/>
      <c r="Q46" s="1"/>
      <c r="R46" s="1"/>
      <c r="S46" s="1"/>
      <c r="T46" s="1"/>
      <c r="U46" s="1"/>
      <c r="V46" s="1"/>
      <c r="W46" s="1"/>
      <c r="X46" s="1"/>
    </row>
    <row r="47" spans="1:24" ht="15.75" x14ac:dyDescent="0.25">
      <c r="A47" s="1" t="s">
        <v>13</v>
      </c>
      <c r="B47" s="14"/>
      <c r="C47" s="14">
        <v>8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>
        <v>16</v>
      </c>
      <c r="O47" s="14" t="s">
        <v>28</v>
      </c>
      <c r="P47" s="1"/>
      <c r="Q47" s="1"/>
      <c r="R47" s="1"/>
      <c r="S47" s="1"/>
      <c r="T47" s="1"/>
      <c r="U47" s="1"/>
      <c r="V47" s="1"/>
      <c r="W47" s="1"/>
      <c r="X47" s="1"/>
    </row>
    <row r="48" spans="1:24" ht="15.75" x14ac:dyDescent="0.25">
      <c r="A48" s="1" t="s">
        <v>13</v>
      </c>
      <c r="B48" s="14"/>
      <c r="C48" s="14">
        <v>9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>
        <v>7</v>
      </c>
      <c r="O48" s="14" t="s">
        <v>68</v>
      </c>
      <c r="P48" s="1"/>
      <c r="Q48" s="1"/>
      <c r="R48" s="1"/>
      <c r="S48" s="1"/>
      <c r="T48" s="1"/>
      <c r="U48" s="1"/>
      <c r="V48" s="1"/>
      <c r="W48" s="1"/>
      <c r="X48" s="1"/>
    </row>
    <row r="49" spans="1:24" ht="15.75" x14ac:dyDescent="0.25">
      <c r="A49" s="1" t="s">
        <v>13</v>
      </c>
      <c r="B49" s="14"/>
      <c r="C49" s="14">
        <v>10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>
        <v>1</v>
      </c>
      <c r="O49" s="14" t="s">
        <v>18</v>
      </c>
      <c r="P49" s="1"/>
      <c r="Q49" s="1"/>
      <c r="R49" s="1"/>
      <c r="S49" s="1"/>
      <c r="T49" s="1"/>
      <c r="U49" s="1"/>
      <c r="V49" s="1"/>
      <c r="W49" s="1"/>
      <c r="X49" s="1"/>
    </row>
    <row r="50" spans="1:24" ht="15.75" x14ac:dyDescent="0.25">
      <c r="A50" s="1" t="s">
        <v>13</v>
      </c>
      <c r="B50" s="14"/>
      <c r="C50" s="14">
        <v>13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>
        <v>9</v>
      </c>
      <c r="O50" s="14" t="s">
        <v>34</v>
      </c>
      <c r="P50" s="1"/>
      <c r="Q50" s="1"/>
      <c r="R50" s="1"/>
      <c r="S50" s="1"/>
      <c r="T50" s="1"/>
      <c r="U50" s="1"/>
      <c r="V50" s="1"/>
      <c r="W50" s="1"/>
      <c r="X50" s="1"/>
    </row>
    <row r="51" spans="1:24" ht="15.75" x14ac:dyDescent="0.25">
      <c r="A51" s="1" t="s">
        <v>13</v>
      </c>
      <c r="B51" s="14"/>
      <c r="C51" s="14">
        <v>16</v>
      </c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>
        <v>7</v>
      </c>
      <c r="O51" s="14" t="s">
        <v>68</v>
      </c>
      <c r="P51" s="1"/>
      <c r="Q51" s="1"/>
      <c r="R51" s="1"/>
      <c r="S51" s="1"/>
      <c r="T51" s="1"/>
      <c r="U51" s="1"/>
      <c r="V51" s="1"/>
      <c r="W51" s="1"/>
      <c r="X51" s="1"/>
    </row>
    <row r="52" spans="1:24" ht="15.75" x14ac:dyDescent="0.25">
      <c r="A52" s="1" t="s">
        <v>13</v>
      </c>
      <c r="B52" s="14"/>
      <c r="C52" s="14">
        <v>18</v>
      </c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>
        <v>2</v>
      </c>
      <c r="O52" s="14" t="s">
        <v>74</v>
      </c>
      <c r="P52" s="1"/>
      <c r="Q52" s="1"/>
      <c r="R52" s="1"/>
      <c r="S52" s="1"/>
      <c r="T52" s="1"/>
      <c r="U52" s="1"/>
      <c r="V52" s="1"/>
      <c r="W52" s="1"/>
      <c r="X52" s="1"/>
    </row>
    <row r="53" spans="1:24" ht="15.75" x14ac:dyDescent="0.25">
      <c r="A53" s="1" t="s">
        <v>13</v>
      </c>
      <c r="B53" s="14"/>
      <c r="C53" s="14">
        <v>28</v>
      </c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>
        <v>8</v>
      </c>
      <c r="O53" s="14" t="s">
        <v>75</v>
      </c>
      <c r="P53" s="1"/>
      <c r="Q53" s="1"/>
      <c r="R53" s="1"/>
      <c r="S53" s="1"/>
      <c r="T53" s="1"/>
      <c r="U53" s="1"/>
      <c r="V53" s="1"/>
      <c r="W53" s="1"/>
      <c r="X53" s="1"/>
    </row>
    <row r="54" spans="1:24" ht="15.75" x14ac:dyDescent="0.25">
      <c r="A54" s="1" t="s">
        <v>13</v>
      </c>
      <c r="B54" s="14"/>
      <c r="C54" s="14"/>
      <c r="D54" s="14">
        <v>5</v>
      </c>
      <c r="E54" s="14"/>
      <c r="F54" s="14"/>
      <c r="G54" s="14"/>
      <c r="H54" s="14"/>
      <c r="I54" s="14"/>
      <c r="J54" s="14"/>
      <c r="K54" s="14"/>
      <c r="L54" s="14"/>
      <c r="M54" s="14"/>
      <c r="N54" s="14">
        <v>2</v>
      </c>
      <c r="O54" s="14" t="s">
        <v>41</v>
      </c>
      <c r="P54" s="1"/>
      <c r="Q54" s="1"/>
      <c r="R54" s="1"/>
      <c r="S54" s="1"/>
      <c r="T54" s="1"/>
      <c r="U54" s="1"/>
      <c r="V54" s="1"/>
      <c r="W54" s="1"/>
      <c r="X54" s="1"/>
    </row>
    <row r="55" spans="1:24" ht="15.75" x14ac:dyDescent="0.25">
      <c r="A55" s="1" t="s">
        <v>13</v>
      </c>
      <c r="B55" s="14"/>
      <c r="C55" s="14"/>
      <c r="D55" s="14">
        <v>8</v>
      </c>
      <c r="E55" s="14"/>
      <c r="F55" s="14"/>
      <c r="G55" s="14"/>
      <c r="H55" s="14"/>
      <c r="I55" s="14"/>
      <c r="J55" s="14"/>
      <c r="K55" s="14"/>
      <c r="L55" s="14"/>
      <c r="M55" s="14"/>
      <c r="N55" s="14">
        <v>5</v>
      </c>
      <c r="O55" s="14" t="s">
        <v>23</v>
      </c>
      <c r="P55" s="1"/>
      <c r="Q55" s="1"/>
      <c r="R55" s="1"/>
      <c r="S55" s="1"/>
      <c r="T55" s="1"/>
      <c r="U55" s="1"/>
      <c r="V55" s="1"/>
      <c r="W55" s="1"/>
      <c r="X55" s="1"/>
    </row>
    <row r="56" spans="1:24" ht="15.75" x14ac:dyDescent="0.25">
      <c r="A56" s="1" t="s">
        <v>13</v>
      </c>
      <c r="B56" s="14"/>
      <c r="C56" s="14"/>
      <c r="D56" s="14">
        <v>9</v>
      </c>
      <c r="E56" s="14"/>
      <c r="F56" s="14"/>
      <c r="G56" s="14"/>
      <c r="H56" s="14"/>
      <c r="I56" s="14"/>
      <c r="J56" s="14"/>
      <c r="K56" s="14"/>
      <c r="L56" s="14"/>
      <c r="M56" s="14"/>
      <c r="N56" s="14">
        <v>13</v>
      </c>
      <c r="O56" s="14" t="s">
        <v>76</v>
      </c>
      <c r="P56" s="1"/>
      <c r="Q56" s="1"/>
      <c r="R56" s="1"/>
      <c r="S56" s="1"/>
      <c r="T56" s="1"/>
      <c r="U56" s="1"/>
      <c r="V56" s="1"/>
      <c r="W56" s="1"/>
      <c r="X56" s="1"/>
    </row>
    <row r="57" spans="1:24" ht="15.75" x14ac:dyDescent="0.25">
      <c r="A57" s="1" t="s">
        <v>13</v>
      </c>
      <c r="B57" s="14"/>
      <c r="C57" s="14"/>
      <c r="D57" s="14">
        <v>10</v>
      </c>
      <c r="E57" s="14"/>
      <c r="F57" s="14"/>
      <c r="G57" s="14"/>
      <c r="H57" s="14"/>
      <c r="I57" s="14"/>
      <c r="J57" s="14"/>
      <c r="K57" s="14"/>
      <c r="L57" s="14"/>
      <c r="M57" s="14"/>
      <c r="N57" s="14">
        <v>53</v>
      </c>
      <c r="O57" s="14" t="s">
        <v>77</v>
      </c>
      <c r="P57" s="1"/>
      <c r="Q57" s="1"/>
      <c r="R57" s="1"/>
      <c r="S57" s="1"/>
      <c r="T57" s="1"/>
      <c r="U57" s="1"/>
      <c r="V57" s="1"/>
      <c r="W57" s="1"/>
      <c r="X57" s="1"/>
    </row>
    <row r="58" spans="1:24" ht="15.75" x14ac:dyDescent="0.25">
      <c r="A58" s="1" t="s">
        <v>13</v>
      </c>
      <c r="B58" s="14"/>
      <c r="C58" s="14"/>
      <c r="D58" s="14">
        <v>12</v>
      </c>
      <c r="E58" s="14"/>
      <c r="F58" s="14"/>
      <c r="G58" s="14"/>
      <c r="H58" s="14"/>
      <c r="I58" s="14"/>
      <c r="J58" s="14"/>
      <c r="K58" s="14"/>
      <c r="L58" s="14"/>
      <c r="M58" s="14"/>
      <c r="N58" s="14">
        <v>15</v>
      </c>
      <c r="O58" s="14" t="s">
        <v>78</v>
      </c>
      <c r="P58" s="1"/>
      <c r="Q58" s="1"/>
      <c r="R58" s="1"/>
      <c r="S58" s="1"/>
      <c r="T58" s="1"/>
      <c r="U58" s="1"/>
      <c r="V58" s="1"/>
      <c r="W58" s="1"/>
      <c r="X58" s="1"/>
    </row>
    <row r="59" spans="1:24" ht="15.75" x14ac:dyDescent="0.25">
      <c r="A59" s="1" t="s">
        <v>13</v>
      </c>
      <c r="B59" s="14"/>
      <c r="C59" s="14"/>
      <c r="D59" s="14">
        <v>13</v>
      </c>
      <c r="E59" s="14"/>
      <c r="F59" s="14"/>
      <c r="G59" s="14"/>
      <c r="H59" s="14"/>
      <c r="I59" s="14"/>
      <c r="J59" s="14"/>
      <c r="K59" s="14"/>
      <c r="L59" s="14"/>
      <c r="M59" s="14"/>
      <c r="N59" s="14">
        <v>3</v>
      </c>
      <c r="O59" s="14" t="s">
        <v>79</v>
      </c>
      <c r="P59" s="1"/>
      <c r="Q59" s="1"/>
      <c r="R59" s="1"/>
      <c r="S59" s="1"/>
      <c r="T59" s="1"/>
      <c r="U59" s="1"/>
      <c r="V59" s="1"/>
      <c r="W59" s="1"/>
      <c r="X59" s="1"/>
    </row>
    <row r="60" spans="1:24" ht="15.75" x14ac:dyDescent="0.25">
      <c r="A60" s="1" t="s">
        <v>13</v>
      </c>
      <c r="B60" s="14"/>
      <c r="C60" s="14"/>
      <c r="D60" s="14">
        <v>16</v>
      </c>
      <c r="E60" s="14"/>
      <c r="F60" s="14"/>
      <c r="G60" s="14"/>
      <c r="H60" s="14"/>
      <c r="I60" s="14"/>
      <c r="J60" s="14"/>
      <c r="K60" s="14"/>
      <c r="L60" s="14"/>
      <c r="M60" s="14"/>
      <c r="N60" s="14">
        <v>4</v>
      </c>
      <c r="O60" s="14" t="s">
        <v>59</v>
      </c>
      <c r="P60" s="1"/>
      <c r="Q60" s="1"/>
      <c r="R60" s="1"/>
      <c r="S60" s="1"/>
      <c r="T60" s="1"/>
      <c r="U60" s="1"/>
      <c r="V60" s="1"/>
      <c r="W60" s="1"/>
      <c r="X60" s="1"/>
    </row>
    <row r="61" spans="1:24" ht="15.75" x14ac:dyDescent="0.25">
      <c r="A61" s="1" t="s">
        <v>13</v>
      </c>
      <c r="B61" s="14"/>
      <c r="C61" s="14"/>
      <c r="D61" s="14">
        <v>19</v>
      </c>
      <c r="E61" s="14"/>
      <c r="F61" s="14"/>
      <c r="G61" s="14"/>
      <c r="H61" s="14"/>
      <c r="I61" s="14"/>
      <c r="J61" s="14"/>
      <c r="K61" s="14"/>
      <c r="L61" s="14"/>
      <c r="M61" s="14"/>
      <c r="N61" s="14">
        <v>2</v>
      </c>
      <c r="O61" s="14" t="s">
        <v>41</v>
      </c>
      <c r="P61" s="1"/>
      <c r="Q61" s="1"/>
      <c r="R61" s="1"/>
      <c r="S61" s="1"/>
      <c r="T61" s="1"/>
      <c r="U61" s="1"/>
      <c r="V61" s="1"/>
      <c r="W61" s="1"/>
      <c r="X61" s="1"/>
    </row>
    <row r="62" spans="1:24" ht="15.75" x14ac:dyDescent="0.25">
      <c r="A62" s="1" t="s">
        <v>13</v>
      </c>
      <c r="B62" s="14"/>
      <c r="C62" s="14"/>
      <c r="D62" s="14"/>
      <c r="E62" s="14"/>
      <c r="F62" s="14">
        <v>30</v>
      </c>
      <c r="G62" s="14"/>
      <c r="H62" s="14"/>
      <c r="I62" s="14"/>
      <c r="J62" s="14"/>
      <c r="K62" s="14"/>
      <c r="L62" s="14"/>
      <c r="M62" s="14"/>
      <c r="N62" s="14">
        <v>1</v>
      </c>
      <c r="O62" s="14" t="s">
        <v>122</v>
      </c>
      <c r="P62" s="1"/>
      <c r="Q62" s="1"/>
      <c r="R62" s="1"/>
      <c r="S62" s="1"/>
      <c r="T62" s="1"/>
      <c r="U62" s="1"/>
      <c r="V62" s="1"/>
      <c r="W62" s="1"/>
      <c r="X62" s="1"/>
    </row>
    <row r="63" spans="1:24" ht="15.75" x14ac:dyDescent="0.25">
      <c r="A63" s="1" t="s">
        <v>13</v>
      </c>
      <c r="B63" s="14"/>
      <c r="C63" s="14"/>
      <c r="D63" s="14"/>
      <c r="E63" s="14"/>
      <c r="F63" s="14">
        <v>31</v>
      </c>
      <c r="G63" s="14"/>
      <c r="H63" s="14"/>
      <c r="I63" s="14"/>
      <c r="J63" s="14"/>
      <c r="K63" s="14"/>
      <c r="L63" s="14"/>
      <c r="M63" s="14"/>
      <c r="N63" s="14">
        <v>8</v>
      </c>
      <c r="O63" s="14" t="s">
        <v>124</v>
      </c>
      <c r="P63" s="1"/>
      <c r="Q63" s="1"/>
      <c r="R63" s="1"/>
      <c r="S63" s="1"/>
      <c r="T63" s="1"/>
      <c r="U63" s="1"/>
      <c r="V63" s="1"/>
      <c r="W63" s="1"/>
      <c r="X63" s="1"/>
    </row>
    <row r="64" spans="1:24" ht="15.75" x14ac:dyDescent="0.25">
      <c r="A64" s="1" t="s">
        <v>13</v>
      </c>
      <c r="B64" s="14"/>
      <c r="C64" s="14"/>
      <c r="D64" s="14"/>
      <c r="E64" s="14"/>
      <c r="F64" s="14"/>
      <c r="G64" s="14">
        <v>1</v>
      </c>
      <c r="H64" s="14"/>
      <c r="I64" s="14"/>
      <c r="J64" s="14"/>
      <c r="K64" s="14"/>
      <c r="L64" s="14"/>
      <c r="M64" s="14"/>
      <c r="N64" s="14">
        <v>3</v>
      </c>
      <c r="O64" s="14" t="s">
        <v>123</v>
      </c>
      <c r="P64" s="1"/>
      <c r="Q64" s="1"/>
      <c r="R64" s="1"/>
      <c r="S64" s="1"/>
      <c r="T64" s="1"/>
      <c r="U64" s="1"/>
      <c r="V64" s="1"/>
      <c r="W64" s="1"/>
      <c r="X64" s="1"/>
    </row>
    <row r="65" spans="1:24" ht="15.75" x14ac:dyDescent="0.25">
      <c r="A65" s="1" t="s">
        <v>13</v>
      </c>
      <c r="B65" s="14"/>
      <c r="C65" s="14"/>
      <c r="D65" s="14"/>
      <c r="E65" s="14"/>
      <c r="F65" s="14"/>
      <c r="G65" s="14">
        <v>10</v>
      </c>
      <c r="H65" s="14"/>
      <c r="I65" s="14"/>
      <c r="J65" s="14"/>
      <c r="K65" s="14"/>
      <c r="L65" s="14"/>
      <c r="M65" s="14"/>
      <c r="N65" s="14">
        <v>1</v>
      </c>
      <c r="O65" s="14" t="s">
        <v>92</v>
      </c>
      <c r="P65" s="1"/>
      <c r="Q65" s="1"/>
      <c r="R65" s="1"/>
      <c r="S65" s="1"/>
      <c r="T65" s="1"/>
      <c r="U65" s="1"/>
      <c r="V65" s="1"/>
      <c r="W65" s="1"/>
      <c r="X65" s="1"/>
    </row>
    <row r="66" spans="1:24" ht="15.75" x14ac:dyDescent="0.25">
      <c r="A66" s="1" t="s">
        <v>96</v>
      </c>
      <c r="B66" s="14"/>
      <c r="C66" s="14"/>
      <c r="D66" s="14"/>
      <c r="E66" s="14"/>
      <c r="F66" s="14"/>
      <c r="G66" s="14">
        <v>12</v>
      </c>
      <c r="H66" s="14"/>
      <c r="I66" s="14"/>
      <c r="J66" s="14"/>
      <c r="K66" s="14"/>
      <c r="L66" s="14"/>
      <c r="M66" s="14"/>
      <c r="N66" s="14">
        <v>29</v>
      </c>
      <c r="O66" s="14" t="s">
        <v>97</v>
      </c>
      <c r="P66" s="1"/>
      <c r="Q66" s="1"/>
      <c r="R66" s="1"/>
      <c r="S66" s="1"/>
      <c r="T66" s="1"/>
      <c r="U66" s="1"/>
      <c r="V66" s="1"/>
      <c r="W66" s="1"/>
      <c r="X66" s="1"/>
    </row>
    <row r="67" spans="1:24" ht="15.75" x14ac:dyDescent="0.25">
      <c r="A67" s="1" t="s">
        <v>96</v>
      </c>
      <c r="B67" s="14"/>
      <c r="C67" s="14"/>
      <c r="D67" s="14"/>
      <c r="E67" s="14"/>
      <c r="F67" s="14"/>
      <c r="G67" s="14">
        <v>13</v>
      </c>
      <c r="H67" s="14"/>
      <c r="I67" s="14"/>
      <c r="J67" s="14"/>
      <c r="K67" s="14"/>
      <c r="L67" s="14"/>
      <c r="M67" s="14"/>
      <c r="N67" s="14">
        <v>13</v>
      </c>
      <c r="O67" s="14" t="s">
        <v>98</v>
      </c>
      <c r="P67" s="1"/>
      <c r="Q67" s="1"/>
      <c r="R67" s="1"/>
      <c r="S67" s="1"/>
      <c r="T67" s="1"/>
      <c r="U67" s="1"/>
      <c r="V67" s="1"/>
      <c r="W67" s="1"/>
      <c r="X67" s="1"/>
    </row>
    <row r="68" spans="1:24" ht="15.75" x14ac:dyDescent="0.25">
      <c r="A68" s="1" t="s">
        <v>46</v>
      </c>
      <c r="B68" s="14"/>
      <c r="C68" s="14"/>
      <c r="D68" s="14"/>
      <c r="E68" s="14">
        <v>15</v>
      </c>
      <c r="F68" s="14"/>
      <c r="G68" s="14"/>
      <c r="H68" s="14"/>
      <c r="I68" s="14"/>
      <c r="J68" s="14"/>
      <c r="K68" s="14"/>
      <c r="L68" s="14"/>
      <c r="M68" s="14"/>
      <c r="N68" s="14">
        <v>3</v>
      </c>
      <c r="O68" s="14" t="s">
        <v>87</v>
      </c>
      <c r="P68" s="1"/>
      <c r="Q68" s="1"/>
      <c r="R68" s="1"/>
      <c r="S68" s="1"/>
      <c r="T68" s="1"/>
      <c r="U68" s="1"/>
      <c r="V68" s="1"/>
      <c r="W68" s="1"/>
      <c r="X68" s="1"/>
    </row>
    <row r="69" spans="1:24" ht="15.75" x14ac:dyDescent="0.25">
      <c r="A69" s="1" t="s">
        <v>46</v>
      </c>
      <c r="B69" s="14"/>
      <c r="C69" s="14"/>
      <c r="D69" s="14"/>
      <c r="E69" s="14">
        <v>21</v>
      </c>
      <c r="F69" s="14"/>
      <c r="G69" s="14"/>
      <c r="H69" s="14"/>
      <c r="I69" s="14"/>
      <c r="J69" s="14"/>
      <c r="K69" s="14"/>
      <c r="L69" s="14"/>
      <c r="M69" s="14"/>
      <c r="N69" s="14">
        <v>11</v>
      </c>
      <c r="O69" s="14" t="s">
        <v>88</v>
      </c>
      <c r="P69" s="1"/>
      <c r="Q69" s="1"/>
      <c r="R69" s="1"/>
      <c r="S69" s="1"/>
      <c r="T69" s="1"/>
      <c r="U69" s="1"/>
      <c r="V69" s="1"/>
      <c r="W69" s="1"/>
      <c r="X69" s="1"/>
    </row>
    <row r="70" spans="1:24" ht="15.75" x14ac:dyDescent="0.25">
      <c r="A70" s="1" t="s">
        <v>46</v>
      </c>
      <c r="B70" s="14"/>
      <c r="C70" s="14"/>
      <c r="D70" s="14"/>
      <c r="E70" s="14">
        <v>28</v>
      </c>
      <c r="F70" s="14"/>
      <c r="G70" s="14"/>
      <c r="H70" s="14"/>
      <c r="I70" s="14"/>
      <c r="J70" s="14"/>
      <c r="K70" s="14"/>
      <c r="L70" s="14"/>
      <c r="M70" s="14"/>
      <c r="N70" s="14">
        <v>8</v>
      </c>
      <c r="O70" s="14" t="s">
        <v>89</v>
      </c>
      <c r="P70" s="1"/>
      <c r="Q70" s="1"/>
      <c r="R70" s="1"/>
      <c r="S70" s="1"/>
      <c r="T70" s="1"/>
      <c r="U70" s="1"/>
      <c r="V70" s="1"/>
      <c r="W70" s="1"/>
      <c r="X70" s="1"/>
    </row>
    <row r="71" spans="1:24" ht="15.75" x14ac:dyDescent="0.25">
      <c r="A71" s="1" t="s">
        <v>46</v>
      </c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>
        <v>10</v>
      </c>
      <c r="M71" s="14"/>
      <c r="N71" s="14">
        <v>15</v>
      </c>
      <c r="O71" s="14" t="s">
        <v>129</v>
      </c>
      <c r="P71" s="1"/>
      <c r="Q71" s="1"/>
      <c r="R71" s="1"/>
      <c r="S71" s="1"/>
      <c r="T71" s="1"/>
      <c r="U71" s="1"/>
      <c r="V71" s="1"/>
      <c r="W71" s="1"/>
      <c r="X71" s="1"/>
    </row>
    <row r="72" spans="1:24" ht="15.75" x14ac:dyDescent="0.25">
      <c r="A72" s="1" t="s">
        <v>46</v>
      </c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>
        <v>18</v>
      </c>
      <c r="M72" s="14"/>
      <c r="N72" s="14">
        <v>15</v>
      </c>
      <c r="O72" s="14" t="s">
        <v>131</v>
      </c>
      <c r="P72" s="1"/>
      <c r="Q72" s="1"/>
      <c r="R72" s="1"/>
      <c r="S72" s="1"/>
      <c r="T72" s="1"/>
      <c r="U72" s="1"/>
      <c r="V72" s="1"/>
      <c r="W72" s="1"/>
      <c r="X72" s="1"/>
    </row>
    <row r="73" spans="1:24" ht="15.75" x14ac:dyDescent="0.25">
      <c r="A73" s="1" t="s">
        <v>58</v>
      </c>
      <c r="B73" s="14">
        <v>14</v>
      </c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>
        <v>4</v>
      </c>
      <c r="O73" s="14" t="s">
        <v>65</v>
      </c>
      <c r="P73" s="1"/>
      <c r="Q73" s="1"/>
      <c r="R73" s="1"/>
      <c r="S73" s="1"/>
      <c r="T73" s="1"/>
      <c r="U73" s="1"/>
      <c r="V73" s="1"/>
      <c r="W73" s="1"/>
      <c r="X73" s="1"/>
    </row>
    <row r="74" spans="1:24" ht="15.75" x14ac:dyDescent="0.25">
      <c r="A74" s="1" t="s">
        <v>43</v>
      </c>
      <c r="B74" s="14">
        <v>5</v>
      </c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>
        <v>4</v>
      </c>
      <c r="O74" s="14" t="s">
        <v>59</v>
      </c>
      <c r="P74" s="1"/>
      <c r="Q74" s="1"/>
      <c r="R74" s="1"/>
      <c r="S74" s="1"/>
      <c r="T74" s="1"/>
      <c r="U74" s="1"/>
      <c r="V74" s="1"/>
      <c r="W74" s="1"/>
      <c r="X74" s="1"/>
    </row>
    <row r="75" spans="1:24" ht="15.75" x14ac:dyDescent="0.25">
      <c r="A75" s="1" t="s">
        <v>43</v>
      </c>
      <c r="B75" s="14">
        <v>26</v>
      </c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>
        <v>1</v>
      </c>
      <c r="O75" s="14" t="s">
        <v>18</v>
      </c>
      <c r="P75" s="1"/>
      <c r="Q75" s="1"/>
      <c r="R75" s="1"/>
      <c r="S75" s="1"/>
      <c r="T75" s="1"/>
      <c r="U75" s="1"/>
      <c r="V75" s="1"/>
      <c r="W75" s="1"/>
      <c r="X75" s="1"/>
    </row>
    <row r="76" spans="1:24" ht="15.75" x14ac:dyDescent="0.25">
      <c r="A76" s="1" t="s">
        <v>5</v>
      </c>
      <c r="B76" s="14">
        <v>27</v>
      </c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>
        <v>4</v>
      </c>
      <c r="O76" s="14" t="s">
        <v>70</v>
      </c>
      <c r="P76" s="1"/>
      <c r="Q76" s="1"/>
      <c r="R76" s="1"/>
      <c r="S76" s="1"/>
      <c r="T76" s="1"/>
      <c r="U76" s="1"/>
      <c r="V76" s="1"/>
      <c r="W76" s="1"/>
      <c r="X76" s="1"/>
    </row>
    <row r="77" spans="1:24" ht="15.75" x14ac:dyDescent="0.25">
      <c r="A77" s="1" t="s">
        <v>5</v>
      </c>
      <c r="B77" s="14"/>
      <c r="C77" s="14"/>
      <c r="D77" s="14"/>
      <c r="E77" s="14">
        <v>5</v>
      </c>
      <c r="F77" s="14"/>
      <c r="G77" s="14"/>
      <c r="H77" s="14"/>
      <c r="I77" s="14"/>
      <c r="J77" s="14"/>
      <c r="K77" s="14"/>
      <c r="L77" s="14"/>
      <c r="M77" s="14"/>
      <c r="N77" s="14">
        <v>7</v>
      </c>
      <c r="O77" s="14" t="s">
        <v>85</v>
      </c>
      <c r="P77" s="1"/>
      <c r="Q77" s="1"/>
      <c r="R77" s="1"/>
      <c r="S77" s="1"/>
      <c r="T77" s="1"/>
      <c r="U77" s="1"/>
      <c r="V77" s="1"/>
      <c r="W77" s="1"/>
      <c r="X77" s="1"/>
    </row>
    <row r="78" spans="1:24" ht="15.75" x14ac:dyDescent="0.25">
      <c r="A78" s="1" t="s">
        <v>5</v>
      </c>
      <c r="B78" s="14"/>
      <c r="C78" s="14"/>
      <c r="D78" s="14"/>
      <c r="E78" s="14"/>
      <c r="F78" s="14"/>
      <c r="G78" s="14">
        <v>3</v>
      </c>
      <c r="H78" s="14"/>
      <c r="I78" s="14"/>
      <c r="J78" s="14"/>
      <c r="K78" s="14"/>
      <c r="L78" s="14"/>
      <c r="M78" s="14"/>
      <c r="N78" s="14">
        <v>19</v>
      </c>
      <c r="O78" s="14" t="s">
        <v>93</v>
      </c>
      <c r="P78" s="1"/>
      <c r="Q78" s="1"/>
      <c r="R78" s="1"/>
      <c r="S78" s="1"/>
      <c r="T78" s="1"/>
      <c r="U78" s="1"/>
      <c r="V78" s="1"/>
      <c r="W78" s="1"/>
      <c r="X78" s="1"/>
    </row>
    <row r="79" spans="1:24" ht="15.75" x14ac:dyDescent="0.25">
      <c r="A79" s="1" t="s">
        <v>5</v>
      </c>
      <c r="B79" s="14"/>
      <c r="C79" s="14"/>
      <c r="D79" s="14"/>
      <c r="E79" s="14"/>
      <c r="F79" s="14"/>
      <c r="G79" s="14">
        <v>5</v>
      </c>
      <c r="H79" s="14"/>
      <c r="I79" s="14"/>
      <c r="J79" s="14"/>
      <c r="K79" s="14"/>
      <c r="L79" s="14"/>
      <c r="M79" s="14"/>
      <c r="N79" s="14">
        <v>19</v>
      </c>
      <c r="O79" s="14" t="s">
        <v>94</v>
      </c>
      <c r="P79" s="1"/>
      <c r="Q79" s="1"/>
      <c r="R79" s="1"/>
      <c r="S79" s="1"/>
      <c r="T79" s="1"/>
      <c r="U79" s="1"/>
      <c r="V79" s="1"/>
      <c r="W79" s="1"/>
      <c r="X79" s="1"/>
    </row>
    <row r="80" spans="1:24" ht="15.75" x14ac:dyDescent="0.25">
      <c r="A80" s="1" t="s">
        <v>5</v>
      </c>
      <c r="B80" s="14"/>
      <c r="C80" s="14"/>
      <c r="D80" s="14"/>
      <c r="E80" s="14"/>
      <c r="F80" s="14"/>
      <c r="G80" s="14">
        <v>6</v>
      </c>
      <c r="H80" s="14"/>
      <c r="I80" s="14"/>
      <c r="J80" s="14"/>
      <c r="K80" s="14"/>
      <c r="L80" s="14"/>
      <c r="M80" s="14"/>
      <c r="N80" s="14">
        <v>24</v>
      </c>
      <c r="O80" s="14" t="s">
        <v>95</v>
      </c>
      <c r="P80" s="1"/>
      <c r="Q80" s="1"/>
      <c r="R80" s="1"/>
      <c r="S80" s="1"/>
      <c r="T80" s="1"/>
      <c r="U80" s="1"/>
      <c r="V80" s="1"/>
      <c r="W80" s="1"/>
      <c r="X80" s="1"/>
    </row>
    <row r="81" spans="1:24" ht="15.75" x14ac:dyDescent="0.25">
      <c r="A81" s="1" t="s">
        <v>5</v>
      </c>
      <c r="B81" s="14"/>
      <c r="C81" s="14"/>
      <c r="D81" s="14"/>
      <c r="E81" s="14"/>
      <c r="F81" s="14"/>
      <c r="G81" s="14">
        <v>21</v>
      </c>
      <c r="H81" s="14"/>
      <c r="I81" s="14"/>
      <c r="J81" s="14"/>
      <c r="K81" s="14"/>
      <c r="L81" s="14"/>
      <c r="M81" s="14"/>
      <c r="N81" s="14">
        <v>29</v>
      </c>
      <c r="O81" s="14" t="s">
        <v>99</v>
      </c>
      <c r="P81" s="1"/>
      <c r="Q81" s="1"/>
      <c r="R81" s="1"/>
      <c r="S81" s="1"/>
      <c r="T81" s="1"/>
      <c r="U81" s="1"/>
      <c r="V81" s="1"/>
      <c r="W81" s="1"/>
      <c r="X81" s="1"/>
    </row>
    <row r="82" spans="1:24" ht="15.75" x14ac:dyDescent="0.25">
      <c r="A82" s="1" t="s">
        <v>5</v>
      </c>
      <c r="B82" s="14"/>
      <c r="C82" s="14"/>
      <c r="D82" s="14"/>
      <c r="E82" s="14"/>
      <c r="F82" s="14"/>
      <c r="G82" s="14">
        <v>22</v>
      </c>
      <c r="H82" s="14"/>
      <c r="I82" s="14"/>
      <c r="J82" s="14"/>
      <c r="K82" s="14"/>
      <c r="L82" s="14"/>
      <c r="M82" s="14"/>
      <c r="N82" s="14">
        <v>14</v>
      </c>
      <c r="O82" s="14" t="s">
        <v>100</v>
      </c>
      <c r="P82" s="1"/>
      <c r="Q82" s="1"/>
      <c r="R82" s="1"/>
      <c r="S82" s="1"/>
      <c r="T82" s="1"/>
      <c r="U82" s="1"/>
      <c r="V82" s="1"/>
      <c r="W82" s="1"/>
      <c r="X82" s="1"/>
    </row>
    <row r="83" spans="1:24" ht="15.75" x14ac:dyDescent="0.25">
      <c r="A83" s="1" t="s">
        <v>5</v>
      </c>
      <c r="B83" s="14"/>
      <c r="C83" s="14"/>
      <c r="D83" s="14"/>
      <c r="E83" s="14"/>
      <c r="F83" s="14"/>
      <c r="G83" s="14"/>
      <c r="H83" s="14">
        <v>8</v>
      </c>
      <c r="I83" s="14"/>
      <c r="J83" s="14"/>
      <c r="K83" s="14"/>
      <c r="L83" s="14"/>
      <c r="M83" s="14"/>
      <c r="N83" s="14">
        <v>34</v>
      </c>
      <c r="O83" s="14" t="s">
        <v>103</v>
      </c>
      <c r="P83" s="1"/>
      <c r="Q83" s="1"/>
      <c r="R83" s="1"/>
      <c r="S83" s="1"/>
      <c r="T83" s="1"/>
      <c r="U83" s="1"/>
      <c r="V83" s="1"/>
      <c r="W83" s="1"/>
      <c r="X83" s="1"/>
    </row>
    <row r="84" spans="1:24" ht="15.75" x14ac:dyDescent="0.25">
      <c r="A84" s="1" t="s">
        <v>5</v>
      </c>
      <c r="B84" s="14"/>
      <c r="C84" s="14"/>
      <c r="D84" s="14"/>
      <c r="E84" s="14"/>
      <c r="F84" s="14"/>
      <c r="G84" s="14"/>
      <c r="H84" s="14">
        <v>13</v>
      </c>
      <c r="I84" s="14"/>
      <c r="J84" s="14"/>
      <c r="K84" s="14"/>
      <c r="L84" s="14"/>
      <c r="M84" s="14"/>
      <c r="N84" s="14">
        <v>38</v>
      </c>
      <c r="O84" s="14" t="s">
        <v>104</v>
      </c>
      <c r="P84" s="1"/>
      <c r="Q84" s="1"/>
      <c r="R84" s="1"/>
      <c r="S84" s="1"/>
      <c r="T84" s="1"/>
      <c r="U84" s="1"/>
      <c r="V84" s="1"/>
      <c r="W84" s="1"/>
      <c r="X84" s="1"/>
    </row>
    <row r="85" spans="1:24" ht="15.75" x14ac:dyDescent="0.25">
      <c r="A85" s="1" t="s">
        <v>5</v>
      </c>
      <c r="B85" s="14"/>
      <c r="C85" s="14"/>
      <c r="D85" s="14"/>
      <c r="E85" s="14"/>
      <c r="F85" s="14"/>
      <c r="G85" s="14"/>
      <c r="H85" s="14">
        <v>22</v>
      </c>
      <c r="I85" s="14"/>
      <c r="J85" s="14"/>
      <c r="K85" s="14"/>
      <c r="L85" s="14"/>
      <c r="M85" s="14"/>
      <c r="N85" s="14">
        <v>38</v>
      </c>
      <c r="O85" s="14" t="s">
        <v>104</v>
      </c>
      <c r="P85" s="1"/>
      <c r="Q85" s="1"/>
      <c r="R85" s="1"/>
      <c r="S85" s="1"/>
      <c r="T85" s="1"/>
      <c r="U85" s="1"/>
      <c r="V85" s="1"/>
      <c r="W85" s="1"/>
      <c r="X85" s="1"/>
    </row>
    <row r="86" spans="1:24" ht="15.75" x14ac:dyDescent="0.25">
      <c r="A86" s="1" t="s">
        <v>5</v>
      </c>
      <c r="B86" s="14"/>
      <c r="C86" s="14"/>
      <c r="D86" s="14"/>
      <c r="E86" s="14"/>
      <c r="F86" s="14"/>
      <c r="G86" s="14"/>
      <c r="H86" s="14">
        <v>23</v>
      </c>
      <c r="I86" s="14"/>
      <c r="J86" s="14"/>
      <c r="K86" s="14"/>
      <c r="L86" s="14"/>
      <c r="M86" s="14"/>
      <c r="N86" s="14">
        <v>30</v>
      </c>
      <c r="O86" s="14" t="s">
        <v>105</v>
      </c>
      <c r="P86" s="1"/>
      <c r="Q86" s="1"/>
      <c r="R86" s="1"/>
      <c r="S86" s="1"/>
      <c r="T86" s="1"/>
      <c r="U86" s="1"/>
      <c r="V86" s="1"/>
      <c r="W86" s="1"/>
      <c r="X86" s="1"/>
    </row>
    <row r="87" spans="1:24" ht="15.75" x14ac:dyDescent="0.25">
      <c r="A87" s="1" t="s">
        <v>5</v>
      </c>
      <c r="B87" s="14"/>
      <c r="C87" s="14"/>
      <c r="D87" s="14"/>
      <c r="E87" s="14"/>
      <c r="F87" s="14"/>
      <c r="G87" s="14"/>
      <c r="H87" s="14"/>
      <c r="I87" s="14"/>
      <c r="J87" s="14">
        <v>9</v>
      </c>
      <c r="K87" s="14"/>
      <c r="L87" s="14"/>
      <c r="M87" s="14"/>
      <c r="N87" s="14">
        <v>22</v>
      </c>
      <c r="O87" s="14" t="s">
        <v>108</v>
      </c>
      <c r="P87" s="1"/>
      <c r="Q87" s="1"/>
      <c r="R87" s="1"/>
      <c r="S87" s="1"/>
      <c r="T87" s="1"/>
      <c r="U87" s="1"/>
      <c r="V87" s="1"/>
      <c r="W87" s="1"/>
      <c r="X87" s="1"/>
    </row>
    <row r="88" spans="1:24" ht="15.75" x14ac:dyDescent="0.25">
      <c r="A88" s="1" t="s">
        <v>5</v>
      </c>
      <c r="B88" s="14"/>
      <c r="C88" s="14"/>
      <c r="D88" s="14"/>
      <c r="E88" s="14"/>
      <c r="F88" s="14"/>
      <c r="G88" s="14"/>
      <c r="H88" s="14"/>
      <c r="I88" s="14"/>
      <c r="J88" s="14">
        <v>17</v>
      </c>
      <c r="K88" s="14"/>
      <c r="L88" s="14"/>
      <c r="M88" s="14"/>
      <c r="N88" s="14">
        <v>30</v>
      </c>
      <c r="O88" s="14" t="s">
        <v>109</v>
      </c>
      <c r="P88" s="1"/>
      <c r="Q88" s="1"/>
      <c r="R88" s="1"/>
      <c r="S88" s="1"/>
      <c r="T88" s="1"/>
      <c r="U88" s="1"/>
      <c r="V88" s="1"/>
      <c r="W88" s="1"/>
      <c r="X88" s="1"/>
    </row>
    <row r="89" spans="1:24" ht="15.75" x14ac:dyDescent="0.25">
      <c r="A89" s="1" t="s">
        <v>5</v>
      </c>
      <c r="B89" s="14"/>
      <c r="C89" s="14"/>
      <c r="D89" s="14"/>
      <c r="E89" s="14"/>
      <c r="F89" s="14"/>
      <c r="G89" s="14"/>
      <c r="H89" s="14"/>
      <c r="I89" s="14"/>
      <c r="J89" s="14"/>
      <c r="K89" s="14">
        <v>21</v>
      </c>
      <c r="L89" s="14"/>
      <c r="M89" s="14"/>
      <c r="N89" s="14">
        <v>43</v>
      </c>
      <c r="O89" s="14" t="s">
        <v>121</v>
      </c>
      <c r="P89" s="1"/>
      <c r="Q89" s="1"/>
      <c r="R89" s="1"/>
      <c r="S89" s="1"/>
      <c r="T89" s="1"/>
      <c r="U89" s="1"/>
      <c r="V89" s="1"/>
      <c r="W89" s="1"/>
      <c r="X89" s="1"/>
    </row>
    <row r="90" spans="1:24" ht="15.75" x14ac:dyDescent="0.25">
      <c r="A90" s="1" t="s">
        <v>5</v>
      </c>
      <c r="B90" s="14"/>
      <c r="C90" s="14"/>
      <c r="D90" s="14"/>
      <c r="E90" s="14"/>
      <c r="F90" s="14"/>
      <c r="G90" s="14"/>
      <c r="H90" s="14"/>
      <c r="I90" s="14"/>
      <c r="J90" s="14"/>
      <c r="K90" s="14">
        <v>27</v>
      </c>
      <c r="L90" s="14"/>
      <c r="M90" s="14"/>
      <c r="N90" s="14">
        <v>20</v>
      </c>
      <c r="O90" s="14" t="s">
        <v>126</v>
      </c>
      <c r="P90" s="1"/>
      <c r="Q90" s="1"/>
      <c r="R90" s="1"/>
      <c r="S90" s="1"/>
      <c r="T90" s="1"/>
      <c r="U90" s="1"/>
      <c r="V90" s="1"/>
      <c r="W90" s="1"/>
      <c r="X90" s="1"/>
    </row>
    <row r="91" spans="1:24" ht="15.75" x14ac:dyDescent="0.25">
      <c r="A91" s="1" t="s">
        <v>5</v>
      </c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>
        <v>28</v>
      </c>
      <c r="N91" s="14">
        <v>8</v>
      </c>
      <c r="O91" s="14" t="s">
        <v>134</v>
      </c>
      <c r="P91" s="1"/>
      <c r="Q91" s="1"/>
      <c r="R91" s="1"/>
      <c r="S91" s="1"/>
      <c r="T91" s="1"/>
      <c r="U91" s="1"/>
      <c r="V91" s="1"/>
      <c r="W91" s="1"/>
      <c r="X91" s="1"/>
    </row>
    <row r="92" spans="1:24" ht="15.75" x14ac:dyDescent="0.25">
      <c r="A92" s="1" t="s">
        <v>91</v>
      </c>
      <c r="B92" s="14"/>
      <c r="C92" s="14"/>
      <c r="D92" s="14"/>
      <c r="E92" s="14"/>
      <c r="F92" s="14">
        <v>26</v>
      </c>
      <c r="G92" s="14"/>
      <c r="H92" s="14"/>
      <c r="I92" s="14"/>
      <c r="J92" s="14"/>
      <c r="K92" s="14"/>
      <c r="L92" s="14"/>
      <c r="M92" s="14"/>
      <c r="N92" s="14">
        <v>1</v>
      </c>
      <c r="O92" s="14" t="s">
        <v>92</v>
      </c>
      <c r="P92" s="1"/>
      <c r="Q92" s="1"/>
      <c r="R92" s="1"/>
      <c r="S92" s="1"/>
      <c r="T92" s="1"/>
      <c r="U92" s="1"/>
      <c r="V92" s="1"/>
      <c r="W92" s="1"/>
      <c r="X92" s="1"/>
    </row>
    <row r="93" spans="1:24" ht="15.75" x14ac:dyDescent="0.25">
      <c r="A93" s="1" t="s">
        <v>91</v>
      </c>
      <c r="B93" s="14"/>
      <c r="C93" s="14"/>
      <c r="D93" s="14"/>
      <c r="E93" s="14"/>
      <c r="F93" s="14"/>
      <c r="G93" s="14"/>
      <c r="H93" s="14">
        <v>1</v>
      </c>
      <c r="I93" s="14"/>
      <c r="J93" s="14"/>
      <c r="K93" s="14"/>
      <c r="L93" s="14"/>
      <c r="M93" s="14"/>
      <c r="N93" s="14">
        <v>1</v>
      </c>
      <c r="O93" s="14" t="s">
        <v>101</v>
      </c>
      <c r="P93" s="1"/>
      <c r="Q93" s="1"/>
      <c r="R93" s="1"/>
      <c r="S93" s="1"/>
      <c r="T93" s="1"/>
      <c r="U93" s="1"/>
      <c r="V93" s="1"/>
      <c r="W93" s="1"/>
      <c r="X93" s="1"/>
    </row>
    <row r="94" spans="1:24" ht="15.75" x14ac:dyDescent="0.25">
      <c r="A94" s="18" t="s">
        <v>135</v>
      </c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9">
        <f>SUM(N4:N93)</f>
        <v>1039</v>
      </c>
      <c r="O94" s="14"/>
      <c r="P94" s="1"/>
      <c r="Q94" s="1"/>
      <c r="R94" s="1"/>
      <c r="S94" s="1"/>
      <c r="T94" s="1"/>
      <c r="U94" s="1"/>
      <c r="V94" s="1"/>
      <c r="W94" s="1"/>
      <c r="X94" s="1"/>
    </row>
    <row r="95" spans="1:24" ht="15.75" x14ac:dyDescent="0.25">
      <c r="A95" s="18" t="s">
        <v>136</v>
      </c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9">
        <v>90</v>
      </c>
      <c r="O95" s="14"/>
      <c r="P95" s="1"/>
      <c r="Q95" s="1"/>
      <c r="R95" s="1"/>
      <c r="S95" s="1"/>
      <c r="T95" s="1"/>
      <c r="U95" s="1"/>
      <c r="V95" s="1"/>
      <c r="W95" s="1"/>
      <c r="X95" s="1"/>
    </row>
    <row r="96" spans="1:24" ht="15.75" x14ac:dyDescent="0.25">
      <c r="A96" s="18" t="s">
        <v>137</v>
      </c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20">
        <f>SUM(N94/N95)</f>
        <v>11.544444444444444</v>
      </c>
      <c r="O96" s="14"/>
      <c r="P96" s="1"/>
      <c r="Q96" s="1"/>
      <c r="R96" s="1"/>
      <c r="S96" s="1"/>
      <c r="T96" s="1"/>
      <c r="U96" s="1"/>
      <c r="V96" s="1"/>
      <c r="W96" s="1"/>
      <c r="X96" s="1"/>
    </row>
    <row r="97" spans="1:24" ht="15.75" x14ac:dyDescent="0.25">
      <c r="A97" s="1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27"/>
      <c r="O97" s="14"/>
      <c r="P97" s="1"/>
      <c r="Q97" s="1"/>
      <c r="R97" s="1"/>
      <c r="S97" s="1"/>
      <c r="T97" s="1"/>
      <c r="U97" s="1"/>
      <c r="V97" s="1"/>
      <c r="W97" s="1"/>
      <c r="X97" s="1"/>
    </row>
    <row r="98" spans="1:24" ht="15.75" x14ac:dyDescent="0.25">
      <c r="A98" s="1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"/>
      <c r="Q98" s="1"/>
      <c r="R98" s="1"/>
      <c r="S98" s="1"/>
      <c r="T98" s="1"/>
      <c r="U98" s="1"/>
      <c r="V98" s="1"/>
      <c r="W98" s="1"/>
      <c r="X98" s="1"/>
    </row>
    <row r="99" spans="1:24" ht="15.75" x14ac:dyDescent="0.25">
      <c r="A99" s="1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"/>
      <c r="Q99" s="1"/>
      <c r="R99" s="1"/>
      <c r="S99" s="1"/>
      <c r="T99" s="1"/>
      <c r="U99" s="1"/>
      <c r="V99" s="1"/>
      <c r="W99" s="1"/>
      <c r="X99" s="1"/>
    </row>
    <row r="100" spans="1:24" ht="15.75" x14ac:dyDescent="0.25">
      <c r="A100" s="1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"/>
      <c r="Q100" s="1"/>
      <c r="R100" s="1"/>
      <c r="S100" s="1"/>
      <c r="T100" s="1"/>
      <c r="U100" s="1"/>
      <c r="V100" s="1"/>
      <c r="W100" s="1"/>
      <c r="X100" s="1"/>
    </row>
    <row r="101" spans="1:24" ht="15.75" x14ac:dyDescent="0.25">
      <c r="A101" s="1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"/>
      <c r="Q101" s="1"/>
      <c r="R101" s="1"/>
      <c r="S101" s="1"/>
      <c r="T101" s="1"/>
      <c r="U101" s="1"/>
      <c r="V101" s="1"/>
      <c r="W101" s="1"/>
      <c r="X101" s="1"/>
    </row>
    <row r="102" spans="1:24" ht="15.75" x14ac:dyDescent="0.25">
      <c r="A102" s="1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"/>
      <c r="Q102" s="1"/>
      <c r="R102" s="1"/>
      <c r="S102" s="1"/>
      <c r="T102" s="1"/>
      <c r="U102" s="1"/>
      <c r="V102" s="1"/>
      <c r="W102" s="1"/>
      <c r="X102" s="1"/>
    </row>
    <row r="103" spans="1:24" ht="15.75" x14ac:dyDescent="0.25">
      <c r="A103" s="1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"/>
      <c r="Q103" s="1"/>
      <c r="R103" s="1"/>
      <c r="S103" s="1"/>
      <c r="T103" s="1"/>
      <c r="U103" s="1"/>
      <c r="V103" s="1"/>
      <c r="W103" s="1"/>
      <c r="X103" s="1"/>
    </row>
    <row r="104" spans="1:24" ht="15.75" x14ac:dyDescent="0.25">
      <c r="A104" s="1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"/>
      <c r="Q104" s="1"/>
      <c r="R104" s="1"/>
      <c r="S104" s="1"/>
      <c r="T104" s="1"/>
      <c r="U104" s="1"/>
      <c r="V104" s="1"/>
      <c r="W104" s="1"/>
      <c r="X104" s="1"/>
    </row>
    <row r="105" spans="1:24" ht="15.75" x14ac:dyDescent="0.25">
      <c r="A105" s="1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"/>
      <c r="Q105" s="1"/>
      <c r="R105" s="1"/>
      <c r="S105" s="1"/>
      <c r="T105" s="1"/>
      <c r="U105" s="1"/>
      <c r="V105" s="1"/>
      <c r="W105" s="1"/>
      <c r="X105" s="1"/>
    </row>
    <row r="106" spans="1:24" ht="15.75" x14ac:dyDescent="0.25">
      <c r="A106" s="1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"/>
      <c r="Q106" s="1"/>
      <c r="R106" s="1"/>
      <c r="S106" s="1"/>
      <c r="T106" s="1"/>
      <c r="U106" s="1"/>
      <c r="V106" s="1"/>
      <c r="W106" s="1"/>
      <c r="X106" s="1"/>
    </row>
    <row r="107" spans="1:24" ht="15.75" x14ac:dyDescent="0.25">
      <c r="A107" s="1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"/>
      <c r="Q107" s="1"/>
      <c r="R107" s="1"/>
      <c r="S107" s="1"/>
      <c r="T107" s="1"/>
      <c r="U107" s="1"/>
      <c r="V107" s="1"/>
      <c r="W107" s="1"/>
      <c r="X107" s="1"/>
    </row>
    <row r="108" spans="1:24" ht="15.75" x14ac:dyDescent="0.25">
      <c r="A108" s="1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"/>
      <c r="Q108" s="1"/>
      <c r="R108" s="1"/>
      <c r="S108" s="1"/>
      <c r="T108" s="1"/>
      <c r="U108" s="1"/>
      <c r="V108" s="1"/>
      <c r="W108" s="1"/>
      <c r="X108" s="1"/>
    </row>
    <row r="109" spans="1:24" ht="15.75" x14ac:dyDescent="0.25">
      <c r="A109" s="1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"/>
      <c r="Q109" s="1"/>
      <c r="R109" s="1"/>
      <c r="S109" s="1"/>
      <c r="T109" s="1"/>
      <c r="U109" s="1"/>
      <c r="V109" s="1"/>
      <c r="W109" s="1"/>
      <c r="X109" s="1"/>
    </row>
    <row r="110" spans="1:24" ht="15.75" x14ac:dyDescent="0.25">
      <c r="A110" s="1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"/>
      <c r="Q110" s="1"/>
      <c r="R110" s="1"/>
      <c r="S110" s="1"/>
      <c r="T110" s="1"/>
      <c r="U110" s="1"/>
      <c r="V110" s="1"/>
      <c r="W110" s="1"/>
      <c r="X110" s="1"/>
    </row>
    <row r="111" spans="1:24" ht="15.75" x14ac:dyDescent="0.25">
      <c r="A111" s="1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"/>
      <c r="Q111" s="1"/>
      <c r="R111" s="1"/>
      <c r="S111" s="1"/>
      <c r="T111" s="1"/>
      <c r="U111" s="1"/>
      <c r="V111" s="1"/>
      <c r="W111" s="1"/>
      <c r="X111" s="1"/>
    </row>
    <row r="112" spans="1:24" ht="15.75" x14ac:dyDescent="0.25">
      <c r="A112" s="1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"/>
      <c r="Q112" s="1"/>
      <c r="R112" s="1"/>
      <c r="S112" s="1"/>
      <c r="T112" s="1"/>
      <c r="U112" s="1"/>
      <c r="V112" s="1"/>
      <c r="W112" s="1"/>
      <c r="X112" s="1"/>
    </row>
    <row r="113" spans="1:24" ht="15.75" x14ac:dyDescent="0.25">
      <c r="A113" s="1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"/>
      <c r="Q113" s="1"/>
      <c r="R113" s="1"/>
      <c r="S113" s="1"/>
      <c r="T113" s="1"/>
      <c r="U113" s="1"/>
      <c r="V113" s="1"/>
      <c r="W113" s="1"/>
      <c r="X113" s="1"/>
    </row>
    <row r="114" spans="1:24" ht="15.75" x14ac:dyDescent="0.25">
      <c r="A114" s="1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"/>
      <c r="Q114" s="1"/>
      <c r="R114" s="1"/>
      <c r="S114" s="1"/>
      <c r="T114" s="1"/>
      <c r="U114" s="1"/>
      <c r="V114" s="1"/>
      <c r="W114" s="1"/>
      <c r="X114" s="1"/>
    </row>
    <row r="115" spans="1:24" ht="15.75" x14ac:dyDescent="0.25">
      <c r="A115" s="1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"/>
      <c r="Q115" s="1"/>
      <c r="R115" s="1"/>
      <c r="S115" s="1"/>
      <c r="T115" s="1"/>
      <c r="U115" s="1"/>
      <c r="V115" s="1"/>
      <c r="W115" s="1"/>
      <c r="X115" s="1"/>
    </row>
    <row r="116" spans="1:24" ht="15.75" x14ac:dyDescent="0.25">
      <c r="A116" s="1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"/>
      <c r="Q116" s="1"/>
      <c r="R116" s="1"/>
      <c r="S116" s="1"/>
      <c r="T116" s="1"/>
      <c r="U116" s="1"/>
      <c r="V116" s="1"/>
      <c r="W116" s="1"/>
      <c r="X116" s="1"/>
    </row>
    <row r="117" spans="1:24" ht="15.75" x14ac:dyDescent="0.25">
      <c r="A117" s="1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"/>
      <c r="Q117" s="1"/>
      <c r="R117" s="1"/>
      <c r="S117" s="1"/>
      <c r="T117" s="1"/>
      <c r="U117" s="1"/>
      <c r="V117" s="1"/>
      <c r="W117" s="1"/>
      <c r="X117" s="1"/>
    </row>
    <row r="118" spans="1:24" ht="15.75" x14ac:dyDescent="0.25">
      <c r="A118" s="1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"/>
      <c r="Q118" s="1"/>
      <c r="R118" s="1"/>
      <c r="S118" s="1"/>
      <c r="T118" s="1"/>
      <c r="U118" s="1"/>
      <c r="V118" s="1"/>
      <c r="W118" s="1"/>
      <c r="X118" s="1"/>
    </row>
    <row r="119" spans="1:24" ht="15.75" x14ac:dyDescent="0.25">
      <c r="A119" s="1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"/>
      <c r="Q119" s="1"/>
      <c r="R119" s="1"/>
      <c r="S119" s="1"/>
      <c r="T119" s="1"/>
      <c r="U119" s="1"/>
      <c r="V119" s="1"/>
      <c r="W119" s="1"/>
      <c r="X119" s="1"/>
    </row>
    <row r="120" spans="1:24" ht="15.75" x14ac:dyDescent="0.25">
      <c r="A120" s="1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"/>
      <c r="Q120" s="1"/>
      <c r="R120" s="1"/>
      <c r="S120" s="1"/>
      <c r="T120" s="1"/>
      <c r="U120" s="1"/>
      <c r="V120" s="1"/>
      <c r="W120" s="1"/>
      <c r="X120" s="1"/>
    </row>
    <row r="121" spans="1:24" ht="15.75" x14ac:dyDescent="0.25">
      <c r="A121" s="1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"/>
      <c r="Q121" s="1"/>
      <c r="R121" s="1"/>
      <c r="S121" s="1"/>
      <c r="T121" s="1"/>
      <c r="U121" s="1"/>
      <c r="V121" s="1"/>
      <c r="W121" s="1"/>
      <c r="X121" s="1"/>
    </row>
    <row r="122" spans="1:24" ht="15.75" x14ac:dyDescent="0.25">
      <c r="A122" s="1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"/>
      <c r="Q122" s="1"/>
      <c r="R122" s="1"/>
      <c r="S122" s="1"/>
      <c r="T122" s="1"/>
      <c r="U122" s="1"/>
      <c r="V122" s="1"/>
      <c r="W122" s="1"/>
      <c r="X122" s="1"/>
    </row>
    <row r="123" spans="1:24" ht="15.75" x14ac:dyDescent="0.25">
      <c r="A123" s="1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"/>
      <c r="Q123" s="1"/>
      <c r="R123" s="1"/>
      <c r="S123" s="1"/>
      <c r="T123" s="1"/>
      <c r="U123" s="1"/>
      <c r="V123" s="1"/>
      <c r="W123" s="1"/>
      <c r="X123" s="1"/>
    </row>
    <row r="124" spans="1:24" ht="15.75" x14ac:dyDescent="0.25">
      <c r="A124" s="1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"/>
      <c r="Q124" s="1"/>
      <c r="R124" s="1"/>
      <c r="S124" s="1"/>
      <c r="T124" s="1"/>
      <c r="U124" s="1"/>
      <c r="V124" s="1"/>
      <c r="W124" s="1"/>
      <c r="X124" s="1"/>
    </row>
    <row r="125" spans="1:24" ht="15.75" x14ac:dyDescent="0.25">
      <c r="A125" s="1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"/>
      <c r="Q125" s="1"/>
      <c r="R125" s="1"/>
      <c r="S125" s="1"/>
      <c r="T125" s="1"/>
      <c r="U125" s="1"/>
      <c r="V125" s="1"/>
      <c r="W125" s="1"/>
      <c r="X125" s="1"/>
    </row>
    <row r="126" spans="1:24" ht="15.75" x14ac:dyDescent="0.25">
      <c r="A126" s="1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"/>
      <c r="Q126" s="1"/>
      <c r="R126" s="1"/>
      <c r="S126" s="1"/>
      <c r="T126" s="1"/>
      <c r="U126" s="1"/>
      <c r="V126" s="1"/>
      <c r="W126" s="1"/>
      <c r="X126" s="1"/>
    </row>
    <row r="127" spans="1:24" ht="15.75" x14ac:dyDescent="0.25">
      <c r="A127" s="1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"/>
      <c r="Q127" s="1"/>
      <c r="R127" s="1"/>
      <c r="S127" s="1"/>
      <c r="T127" s="1"/>
      <c r="U127" s="1"/>
      <c r="V127" s="1"/>
      <c r="W127" s="1"/>
      <c r="X127" s="1"/>
    </row>
    <row r="128" spans="1:24" ht="15.75" x14ac:dyDescent="0.25">
      <c r="A128" s="1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"/>
      <c r="Q128" s="1"/>
      <c r="R128" s="1"/>
      <c r="S128" s="1"/>
      <c r="T128" s="1"/>
      <c r="U128" s="1"/>
      <c r="V128" s="1"/>
      <c r="W128" s="1"/>
      <c r="X128" s="1"/>
    </row>
    <row r="129" spans="1:24" ht="15.75" x14ac:dyDescent="0.25">
      <c r="A129" s="1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"/>
      <c r="Q129" s="1"/>
      <c r="R129" s="1"/>
      <c r="S129" s="1"/>
      <c r="T129" s="1"/>
      <c r="U129" s="1"/>
      <c r="V129" s="1"/>
      <c r="W129" s="1"/>
      <c r="X129" s="1"/>
    </row>
    <row r="130" spans="1:24" ht="15.75" x14ac:dyDescent="0.25">
      <c r="A130" s="1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"/>
      <c r="Q130" s="1"/>
      <c r="R130" s="1"/>
      <c r="S130" s="1"/>
      <c r="T130" s="1"/>
      <c r="U130" s="1"/>
      <c r="V130" s="1"/>
      <c r="W130" s="1"/>
      <c r="X130" s="1"/>
    </row>
    <row r="131" spans="1:24" ht="15.75" x14ac:dyDescent="0.25">
      <c r="A131" s="1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"/>
      <c r="Q131" s="1"/>
      <c r="R131" s="1"/>
      <c r="S131" s="1"/>
      <c r="T131" s="1"/>
      <c r="U131" s="1"/>
      <c r="V131" s="1"/>
      <c r="W131" s="1"/>
      <c r="X131" s="1"/>
    </row>
    <row r="132" spans="1:24" ht="15.75" x14ac:dyDescent="0.25">
      <c r="A132" s="1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"/>
      <c r="Q132" s="1"/>
      <c r="R132" s="1"/>
      <c r="S132" s="1"/>
      <c r="T132" s="1"/>
      <c r="U132" s="1"/>
      <c r="V132" s="1"/>
      <c r="W132" s="1"/>
      <c r="X132" s="1"/>
    </row>
    <row r="133" spans="1:24" ht="15.75" x14ac:dyDescent="0.25">
      <c r="A133" s="1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"/>
      <c r="Q133" s="1"/>
      <c r="R133" s="1"/>
      <c r="S133" s="1"/>
      <c r="T133" s="1"/>
      <c r="U133" s="1"/>
      <c r="V133" s="1"/>
      <c r="W133" s="1"/>
      <c r="X133" s="1"/>
    </row>
    <row r="134" spans="1:24" ht="15.75" x14ac:dyDescent="0.25">
      <c r="A134" s="1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"/>
      <c r="Q134" s="1"/>
      <c r="R134" s="1"/>
      <c r="S134" s="1"/>
      <c r="T134" s="1"/>
      <c r="U134" s="1"/>
      <c r="V134" s="1"/>
      <c r="W134" s="1"/>
      <c r="X134" s="1"/>
    </row>
    <row r="135" spans="1:24" ht="15.75" x14ac:dyDescent="0.25">
      <c r="A135" s="1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"/>
      <c r="Q135" s="1"/>
      <c r="R135" s="1"/>
      <c r="S135" s="1"/>
      <c r="T135" s="1"/>
      <c r="U135" s="1"/>
      <c r="V135" s="1"/>
      <c r="W135" s="1"/>
      <c r="X135" s="1"/>
    </row>
    <row r="136" spans="1:24" ht="15.75" x14ac:dyDescent="0.25">
      <c r="A136" s="1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"/>
      <c r="Q136" s="1"/>
      <c r="R136" s="1"/>
      <c r="S136" s="1"/>
      <c r="T136" s="1"/>
      <c r="U136" s="1"/>
      <c r="V136" s="1"/>
      <c r="W136" s="1"/>
      <c r="X136" s="1"/>
    </row>
    <row r="137" spans="1:24" ht="15.75" x14ac:dyDescent="0.25">
      <c r="A137" s="1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"/>
      <c r="Q137" s="1"/>
      <c r="R137" s="1"/>
      <c r="S137" s="1"/>
      <c r="T137" s="1"/>
      <c r="U137" s="1"/>
      <c r="V137" s="1"/>
      <c r="W137" s="1"/>
      <c r="X137" s="1"/>
    </row>
    <row r="138" spans="1:24" ht="15.75" x14ac:dyDescent="0.25">
      <c r="A138" s="1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"/>
      <c r="Q138" s="1"/>
      <c r="R138" s="1"/>
      <c r="S138" s="1"/>
      <c r="T138" s="1"/>
      <c r="U138" s="1"/>
      <c r="V138" s="1"/>
      <c r="W138" s="1"/>
      <c r="X138" s="1"/>
    </row>
    <row r="139" spans="1:24" ht="15.75" x14ac:dyDescent="0.25">
      <c r="A139" s="1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"/>
      <c r="Q139" s="1"/>
      <c r="R139" s="1"/>
      <c r="S139" s="1"/>
      <c r="T139" s="1"/>
      <c r="U139" s="1"/>
      <c r="V139" s="1"/>
      <c r="W139" s="1"/>
      <c r="X139" s="1"/>
    </row>
    <row r="140" spans="1:24" ht="15.75" x14ac:dyDescent="0.25">
      <c r="A140" s="1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"/>
      <c r="Q140" s="1"/>
      <c r="R140" s="1"/>
      <c r="S140" s="1"/>
      <c r="T140" s="1"/>
      <c r="U140" s="1"/>
      <c r="V140" s="1"/>
      <c r="W140" s="1"/>
      <c r="X140" s="1"/>
    </row>
    <row r="141" spans="1:24" ht="15.75" x14ac:dyDescent="0.25">
      <c r="A141" s="1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"/>
      <c r="Q141" s="1"/>
      <c r="R141" s="1"/>
      <c r="S141" s="1"/>
      <c r="T141" s="1"/>
      <c r="U141" s="1"/>
      <c r="V141" s="1"/>
      <c r="W141" s="1"/>
      <c r="X141" s="1"/>
    </row>
    <row r="142" spans="1:24" ht="15.75" x14ac:dyDescent="0.25">
      <c r="A142" s="1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"/>
      <c r="Q142" s="1"/>
      <c r="R142" s="1"/>
      <c r="S142" s="1"/>
      <c r="T142" s="1"/>
      <c r="U142" s="1"/>
      <c r="V142" s="1"/>
      <c r="W142" s="1"/>
      <c r="X142" s="1"/>
    </row>
    <row r="143" spans="1:24" ht="15.75" x14ac:dyDescent="0.25">
      <c r="A143" s="1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"/>
      <c r="Q143" s="1"/>
      <c r="R143" s="1"/>
      <c r="S143" s="1"/>
      <c r="T143" s="1"/>
      <c r="U143" s="1"/>
      <c r="V143" s="1"/>
      <c r="W143" s="1"/>
      <c r="X143" s="1"/>
    </row>
    <row r="144" spans="1:24" ht="15.75" x14ac:dyDescent="0.25">
      <c r="A144" s="1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"/>
      <c r="Q144" s="1"/>
      <c r="R144" s="1"/>
      <c r="S144" s="1"/>
      <c r="T144" s="1"/>
      <c r="U144" s="1"/>
      <c r="V144" s="1"/>
      <c r="W144" s="1"/>
      <c r="X144" s="1"/>
    </row>
    <row r="145" spans="1:24" ht="15.75" x14ac:dyDescent="0.25">
      <c r="A145" s="1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"/>
      <c r="Q145" s="1"/>
      <c r="R145" s="1"/>
      <c r="S145" s="1"/>
      <c r="T145" s="1"/>
      <c r="U145" s="1"/>
      <c r="V145" s="1"/>
      <c r="W145" s="1"/>
      <c r="X145" s="1"/>
    </row>
    <row r="146" spans="1:24" ht="15.75" x14ac:dyDescent="0.25">
      <c r="A146" s="1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"/>
      <c r="Q146" s="1"/>
      <c r="R146" s="1"/>
      <c r="S146" s="1"/>
      <c r="T146" s="1"/>
      <c r="U146" s="1"/>
      <c r="V146" s="1"/>
      <c r="W146" s="1"/>
      <c r="X146" s="1"/>
    </row>
    <row r="147" spans="1:24" ht="15.75" x14ac:dyDescent="0.25">
      <c r="A147" s="1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"/>
      <c r="Q147" s="1"/>
      <c r="R147" s="1"/>
      <c r="S147" s="1"/>
      <c r="T147" s="1"/>
      <c r="U147" s="1"/>
      <c r="V147" s="1"/>
      <c r="W147" s="1"/>
      <c r="X147" s="1"/>
    </row>
    <row r="148" spans="1:24" ht="15.75" x14ac:dyDescent="0.25">
      <c r="A148" s="1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"/>
      <c r="Q148" s="1"/>
      <c r="R148" s="1"/>
      <c r="S148" s="1"/>
      <c r="T148" s="1"/>
      <c r="U148" s="1"/>
      <c r="V148" s="1"/>
      <c r="W148" s="1"/>
      <c r="X148" s="1"/>
    </row>
    <row r="149" spans="1:24" ht="15.75" x14ac:dyDescent="0.25">
      <c r="A149" s="1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"/>
      <c r="Q149" s="1"/>
      <c r="R149" s="1"/>
      <c r="S149" s="1"/>
      <c r="T149" s="1"/>
      <c r="U149" s="1"/>
      <c r="V149" s="1"/>
      <c r="W149" s="1"/>
      <c r="X149" s="1"/>
    </row>
    <row r="150" spans="1:24" ht="15.75" x14ac:dyDescent="0.25">
      <c r="A150" s="1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"/>
      <c r="Q150" s="1"/>
      <c r="R150" s="1"/>
      <c r="S150" s="1"/>
      <c r="T150" s="1"/>
      <c r="U150" s="1"/>
      <c r="V150" s="1"/>
      <c r="W150" s="1"/>
      <c r="X150" s="1"/>
    </row>
    <row r="151" spans="1:24" ht="15.75" x14ac:dyDescent="0.25">
      <c r="A151" s="1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"/>
      <c r="Q151" s="1"/>
      <c r="R151" s="1"/>
      <c r="S151" s="1"/>
      <c r="T151" s="1"/>
      <c r="U151" s="1"/>
      <c r="V151" s="1"/>
      <c r="W151" s="1"/>
      <c r="X151" s="1"/>
    </row>
    <row r="152" spans="1:24" ht="15.75" x14ac:dyDescent="0.25">
      <c r="A152" s="1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"/>
      <c r="Q152" s="1"/>
      <c r="R152" s="1"/>
      <c r="S152" s="1"/>
      <c r="T152" s="1"/>
      <c r="U152" s="1"/>
      <c r="V152" s="1"/>
      <c r="W152" s="1"/>
      <c r="X152" s="1"/>
    </row>
    <row r="153" spans="1:24" ht="15.75" x14ac:dyDescent="0.25">
      <c r="A153" s="1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"/>
      <c r="Q153" s="1"/>
      <c r="R153" s="1"/>
      <c r="S153" s="1"/>
      <c r="T153" s="1"/>
      <c r="U153" s="1"/>
      <c r="V153" s="1"/>
      <c r="W153" s="1"/>
      <c r="X153" s="1"/>
    </row>
    <row r="154" spans="1:24" ht="15.75" x14ac:dyDescent="0.25">
      <c r="A154" s="1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"/>
      <c r="Q154" s="1"/>
      <c r="R154" s="1"/>
      <c r="S154" s="1"/>
      <c r="T154" s="1"/>
      <c r="U154" s="1"/>
      <c r="V154" s="1"/>
      <c r="W154" s="1"/>
      <c r="X154" s="1"/>
    </row>
    <row r="155" spans="1:24" ht="15.75" x14ac:dyDescent="0.25">
      <c r="A155" s="1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"/>
      <c r="Q155" s="1"/>
      <c r="R155" s="1"/>
      <c r="S155" s="1"/>
      <c r="T155" s="1"/>
      <c r="U155" s="1"/>
      <c r="V155" s="1"/>
      <c r="W155" s="1"/>
      <c r="X155" s="1"/>
    </row>
    <row r="156" spans="1:24" ht="15.75" x14ac:dyDescent="0.25">
      <c r="A156" s="1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"/>
      <c r="Q156" s="1"/>
      <c r="R156" s="1"/>
      <c r="S156" s="1"/>
      <c r="T156" s="1"/>
      <c r="U156" s="1"/>
      <c r="V156" s="1"/>
      <c r="W156" s="1"/>
      <c r="X156" s="1"/>
    </row>
    <row r="157" spans="1:24" ht="15.75" x14ac:dyDescent="0.25">
      <c r="A157" s="1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"/>
      <c r="Q157" s="1"/>
      <c r="R157" s="1"/>
      <c r="S157" s="1"/>
      <c r="T157" s="1"/>
      <c r="U157" s="1"/>
      <c r="V157" s="1"/>
      <c r="W157" s="1"/>
      <c r="X157" s="1"/>
    </row>
    <row r="158" spans="1:24" ht="15.75" x14ac:dyDescent="0.25">
      <c r="A158" s="1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"/>
      <c r="Q158" s="1"/>
      <c r="R158" s="1"/>
      <c r="S158" s="1"/>
      <c r="T158" s="1"/>
      <c r="U158" s="1"/>
      <c r="V158" s="1"/>
      <c r="W158" s="1"/>
      <c r="X158" s="1"/>
    </row>
    <row r="159" spans="1:24" ht="15.75" x14ac:dyDescent="0.25">
      <c r="A159" s="1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"/>
      <c r="Q159" s="1"/>
      <c r="R159" s="1"/>
      <c r="S159" s="1"/>
      <c r="T159" s="1"/>
      <c r="U159" s="1"/>
      <c r="V159" s="1"/>
      <c r="W159" s="1"/>
      <c r="X159" s="1"/>
    </row>
    <row r="160" spans="1:24" ht="15.75" x14ac:dyDescent="0.25">
      <c r="A160" s="1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"/>
      <c r="Q160" s="1"/>
      <c r="R160" s="1"/>
      <c r="S160" s="1"/>
      <c r="T160" s="1"/>
      <c r="U160" s="1"/>
      <c r="V160" s="1"/>
      <c r="W160" s="1"/>
      <c r="X160" s="1"/>
    </row>
    <row r="161" spans="1:24" ht="15.75" x14ac:dyDescent="0.25">
      <c r="A161" s="1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"/>
      <c r="Q161" s="1"/>
      <c r="R161" s="1"/>
      <c r="S161" s="1"/>
      <c r="T161" s="1"/>
      <c r="U161" s="1"/>
      <c r="V161" s="1"/>
      <c r="W161" s="1"/>
      <c r="X161" s="1"/>
    </row>
    <row r="162" spans="1:24" ht="15.75" x14ac:dyDescent="0.25">
      <c r="A162" s="1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"/>
      <c r="Q162" s="1"/>
      <c r="R162" s="1"/>
      <c r="S162" s="1"/>
      <c r="T162" s="1"/>
      <c r="U162" s="1"/>
      <c r="V162" s="1"/>
      <c r="W162" s="1"/>
      <c r="X162" s="1"/>
    </row>
    <row r="163" spans="1:24" ht="15.75" x14ac:dyDescent="0.25">
      <c r="A163" s="1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"/>
      <c r="Q163" s="1"/>
      <c r="R163" s="1"/>
      <c r="S163" s="1"/>
      <c r="T163" s="1"/>
      <c r="U163" s="1"/>
      <c r="V163" s="1"/>
      <c r="W163" s="1"/>
      <c r="X163" s="1"/>
    </row>
    <row r="164" spans="1:24" ht="15.75" x14ac:dyDescent="0.25">
      <c r="A164" s="1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"/>
      <c r="Q164" s="1"/>
      <c r="R164" s="1"/>
      <c r="S164" s="1"/>
      <c r="T164" s="1"/>
      <c r="U164" s="1"/>
      <c r="V164" s="1"/>
      <c r="W164" s="1"/>
      <c r="X164" s="1"/>
    </row>
    <row r="165" spans="1:24" ht="15.75" x14ac:dyDescent="0.25">
      <c r="A165" s="1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"/>
      <c r="Q165" s="1"/>
      <c r="R165" s="1"/>
      <c r="S165" s="1"/>
      <c r="T165" s="1"/>
      <c r="U165" s="1"/>
      <c r="V165" s="1"/>
      <c r="W165" s="1"/>
      <c r="X165" s="1"/>
    </row>
    <row r="166" spans="1:24" ht="15.75" x14ac:dyDescent="0.25">
      <c r="A166" s="1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"/>
      <c r="Q166" s="1"/>
      <c r="R166" s="1"/>
      <c r="S166" s="1"/>
      <c r="T166" s="1"/>
      <c r="U166" s="1"/>
      <c r="V166" s="1"/>
      <c r="W166" s="1"/>
      <c r="X166" s="1"/>
    </row>
    <row r="167" spans="1:24" ht="15.75" x14ac:dyDescent="0.25">
      <c r="A167" s="1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"/>
      <c r="Q167" s="1"/>
      <c r="R167" s="1"/>
      <c r="S167" s="1"/>
      <c r="T167" s="1"/>
      <c r="U167" s="1"/>
      <c r="V167" s="1"/>
      <c r="W167" s="1"/>
      <c r="X167" s="1"/>
    </row>
    <row r="168" spans="1:24" ht="15.75" x14ac:dyDescent="0.25">
      <c r="A168" s="1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"/>
      <c r="Q168" s="1"/>
      <c r="R168" s="1"/>
      <c r="S168" s="1"/>
      <c r="T168" s="1"/>
      <c r="U168" s="1"/>
      <c r="V168" s="1"/>
      <c r="W168" s="1"/>
      <c r="X168" s="1"/>
    </row>
    <row r="169" spans="1:24" ht="15.75" x14ac:dyDescent="0.25">
      <c r="A169" s="1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"/>
      <c r="Q169" s="1"/>
      <c r="R169" s="1"/>
      <c r="S169" s="1"/>
      <c r="T169" s="1"/>
      <c r="U169" s="1"/>
      <c r="V169" s="1"/>
      <c r="W169" s="1"/>
      <c r="X169" s="1"/>
    </row>
    <row r="170" spans="1:24" ht="15.75" x14ac:dyDescent="0.25">
      <c r="A170" s="1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"/>
      <c r="Q170" s="1"/>
      <c r="R170" s="1"/>
      <c r="S170" s="1"/>
      <c r="T170" s="1"/>
      <c r="U170" s="1"/>
      <c r="V170" s="1"/>
      <c r="W170" s="1"/>
      <c r="X170" s="1"/>
    </row>
    <row r="171" spans="1:24" ht="15.75" x14ac:dyDescent="0.25">
      <c r="A171" s="1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"/>
      <c r="Q171" s="1"/>
      <c r="R171" s="1"/>
      <c r="S171" s="1"/>
      <c r="T171" s="1"/>
      <c r="U171" s="1"/>
      <c r="V171" s="1"/>
      <c r="W171" s="1"/>
      <c r="X171" s="1"/>
    </row>
    <row r="172" spans="1:24" ht="15.75" x14ac:dyDescent="0.25">
      <c r="A172" s="1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"/>
      <c r="Q172" s="1"/>
      <c r="R172" s="1"/>
      <c r="S172" s="1"/>
      <c r="T172" s="1"/>
      <c r="U172" s="1"/>
      <c r="V172" s="1"/>
      <c r="W172" s="1"/>
      <c r="X172" s="1"/>
    </row>
    <row r="173" spans="1:24" ht="15.75" x14ac:dyDescent="0.25">
      <c r="A173" s="1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"/>
      <c r="Q173" s="1"/>
      <c r="R173" s="1"/>
      <c r="S173" s="1"/>
      <c r="T173" s="1"/>
      <c r="U173" s="1"/>
      <c r="V173" s="1"/>
      <c r="W173" s="1"/>
      <c r="X173" s="1"/>
    </row>
    <row r="174" spans="1:24" ht="15.75" x14ac:dyDescent="0.25">
      <c r="A174" s="1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"/>
      <c r="Q174" s="1"/>
      <c r="R174" s="1"/>
      <c r="S174" s="1"/>
      <c r="T174" s="1"/>
      <c r="U174" s="1"/>
      <c r="V174" s="1"/>
      <c r="W174" s="1"/>
      <c r="X174" s="1"/>
    </row>
    <row r="175" spans="1:24" ht="15.75" x14ac:dyDescent="0.25">
      <c r="A175" s="1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"/>
      <c r="Q175" s="1"/>
      <c r="R175" s="1"/>
      <c r="S175" s="1"/>
      <c r="T175" s="1"/>
      <c r="U175" s="1"/>
      <c r="V175" s="1"/>
      <c r="W175" s="1"/>
      <c r="X175" s="1"/>
    </row>
    <row r="176" spans="1:24" ht="15.75" x14ac:dyDescent="0.25">
      <c r="A176" s="1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"/>
      <c r="Q176" s="1"/>
      <c r="R176" s="1"/>
      <c r="S176" s="1"/>
      <c r="T176" s="1"/>
      <c r="U176" s="1"/>
      <c r="V176" s="1"/>
      <c r="W176" s="1"/>
      <c r="X176" s="1"/>
    </row>
    <row r="177" spans="1:24" ht="15.75" x14ac:dyDescent="0.25">
      <c r="A177" s="1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"/>
      <c r="Q177" s="1"/>
      <c r="R177" s="1"/>
      <c r="S177" s="1"/>
      <c r="T177" s="1"/>
      <c r="U177" s="1"/>
      <c r="V177" s="1"/>
      <c r="W177" s="1"/>
      <c r="X177" s="1"/>
    </row>
    <row r="178" spans="1:24" ht="15.75" x14ac:dyDescent="0.25">
      <c r="A178" s="1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"/>
      <c r="Q178" s="1"/>
      <c r="R178" s="1"/>
      <c r="S178" s="1"/>
      <c r="T178" s="1"/>
      <c r="U178" s="1"/>
      <c r="V178" s="1"/>
      <c r="W178" s="1"/>
      <c r="X178" s="1"/>
    </row>
    <row r="179" spans="1:24" ht="15.75" x14ac:dyDescent="0.25">
      <c r="A179" s="1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"/>
      <c r="Q179" s="1"/>
      <c r="R179" s="1"/>
      <c r="S179" s="1"/>
      <c r="T179" s="1"/>
      <c r="U179" s="1"/>
      <c r="V179" s="1"/>
      <c r="W179" s="1"/>
      <c r="X179" s="1"/>
    </row>
    <row r="180" spans="1:24" ht="15.75" x14ac:dyDescent="0.25">
      <c r="A180" s="1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"/>
      <c r="Q180" s="1"/>
      <c r="R180" s="1"/>
      <c r="S180" s="1"/>
      <c r="T180" s="1"/>
      <c r="U180" s="1"/>
      <c r="V180" s="1"/>
      <c r="W180" s="1"/>
      <c r="X180" s="1"/>
    </row>
    <row r="181" spans="1:24" ht="15.75" x14ac:dyDescent="0.25">
      <c r="A181" s="1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"/>
      <c r="Q181" s="1"/>
      <c r="R181" s="1"/>
      <c r="S181" s="1"/>
      <c r="T181" s="1"/>
      <c r="U181" s="1"/>
      <c r="V181" s="1"/>
      <c r="W181" s="1"/>
      <c r="X181" s="1"/>
    </row>
    <row r="182" spans="1:24" ht="15.75" x14ac:dyDescent="0.25">
      <c r="A182" s="1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"/>
      <c r="Q182" s="1"/>
      <c r="R182" s="1"/>
      <c r="S182" s="1"/>
      <c r="T182" s="1"/>
      <c r="U182" s="1"/>
      <c r="V182" s="1"/>
      <c r="W182" s="1"/>
      <c r="X182" s="1"/>
    </row>
    <row r="183" spans="1:24" ht="15.75" x14ac:dyDescent="0.25">
      <c r="A183" s="1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"/>
      <c r="Q183" s="1"/>
      <c r="R183" s="1"/>
      <c r="S183" s="1"/>
      <c r="T183" s="1"/>
      <c r="U183" s="1"/>
      <c r="V183" s="1"/>
      <c r="W183" s="1"/>
      <c r="X183" s="1"/>
    </row>
    <row r="184" spans="1:24" ht="15.75" x14ac:dyDescent="0.25">
      <c r="A184" s="1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"/>
      <c r="Q184" s="1"/>
      <c r="R184" s="1"/>
      <c r="S184" s="1"/>
      <c r="T184" s="1"/>
      <c r="U184" s="1"/>
      <c r="V184" s="1"/>
      <c r="W184" s="1"/>
      <c r="X184" s="1"/>
    </row>
    <row r="185" spans="1:24" ht="15.75" x14ac:dyDescent="0.25">
      <c r="A185" s="1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"/>
      <c r="Q185" s="1"/>
      <c r="R185" s="1"/>
      <c r="S185" s="1"/>
      <c r="T185" s="1"/>
      <c r="U185" s="1"/>
      <c r="V185" s="1"/>
      <c r="W185" s="1"/>
      <c r="X185" s="1"/>
    </row>
    <row r="186" spans="1:24" ht="15.75" x14ac:dyDescent="0.25">
      <c r="A186" s="1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"/>
      <c r="Q186" s="1"/>
      <c r="R186" s="1"/>
      <c r="S186" s="1"/>
      <c r="T186" s="1"/>
      <c r="U186" s="1"/>
      <c r="V186" s="1"/>
      <c r="W186" s="1"/>
      <c r="X186" s="1"/>
    </row>
    <row r="187" spans="1:24" ht="15.75" x14ac:dyDescent="0.25">
      <c r="A187" s="1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"/>
      <c r="Q187" s="1"/>
      <c r="R187" s="1"/>
      <c r="S187" s="1"/>
      <c r="T187" s="1"/>
      <c r="U187" s="1"/>
      <c r="V187" s="1"/>
      <c r="W187" s="1"/>
      <c r="X187" s="1"/>
    </row>
    <row r="188" spans="1:24" ht="15.75" x14ac:dyDescent="0.25">
      <c r="A188" s="1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"/>
      <c r="Q188" s="1"/>
      <c r="R188" s="1"/>
      <c r="S188" s="1"/>
      <c r="T188" s="1"/>
      <c r="U188" s="1"/>
      <c r="V188" s="1"/>
      <c r="W188" s="1"/>
      <c r="X188" s="1"/>
    </row>
    <row r="189" spans="1:24" ht="15.75" x14ac:dyDescent="0.25">
      <c r="A189" s="1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"/>
      <c r="Q189" s="1"/>
      <c r="R189" s="1"/>
      <c r="S189" s="1"/>
      <c r="T189" s="1"/>
      <c r="U189" s="1"/>
      <c r="V189" s="1"/>
      <c r="W189" s="1"/>
      <c r="X189" s="1"/>
    </row>
    <row r="190" spans="1:24" ht="15.75" x14ac:dyDescent="0.25">
      <c r="A190" s="1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"/>
      <c r="Q190" s="1"/>
      <c r="R190" s="1"/>
      <c r="S190" s="1"/>
      <c r="T190" s="1"/>
      <c r="U190" s="1"/>
      <c r="V190" s="1"/>
      <c r="W190" s="1"/>
      <c r="X190" s="1"/>
    </row>
    <row r="191" spans="1:24" ht="15.75" x14ac:dyDescent="0.25">
      <c r="A191" s="1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"/>
      <c r="Q191" s="1"/>
      <c r="R191" s="1"/>
      <c r="S191" s="1"/>
      <c r="T191" s="1"/>
      <c r="U191" s="1"/>
      <c r="V191" s="1"/>
      <c r="W191" s="1"/>
      <c r="X191" s="1"/>
    </row>
    <row r="192" spans="1:24" ht="15.75" x14ac:dyDescent="0.25">
      <c r="A192" s="1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"/>
      <c r="Q192" s="1"/>
      <c r="R192" s="1"/>
      <c r="S192" s="1"/>
      <c r="T192" s="1"/>
      <c r="U192" s="1"/>
      <c r="V192" s="1"/>
      <c r="W192" s="1"/>
      <c r="X192" s="1"/>
    </row>
    <row r="193" spans="1:24" ht="15.75" x14ac:dyDescent="0.25">
      <c r="A193" s="1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"/>
      <c r="Q193" s="1"/>
      <c r="R193" s="1"/>
      <c r="S193" s="1"/>
      <c r="T193" s="1"/>
      <c r="U193" s="1"/>
      <c r="V193" s="1"/>
      <c r="W193" s="1"/>
      <c r="X193" s="1"/>
    </row>
    <row r="194" spans="1:24" ht="15.75" x14ac:dyDescent="0.25">
      <c r="A194" s="1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"/>
      <c r="Q194" s="1"/>
      <c r="R194" s="1"/>
      <c r="S194" s="1"/>
      <c r="T194" s="1"/>
      <c r="U194" s="1"/>
      <c r="V194" s="1"/>
      <c r="W194" s="1"/>
      <c r="X194" s="1"/>
    </row>
    <row r="195" spans="1:24" ht="15.75" x14ac:dyDescent="0.25">
      <c r="A195" s="1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"/>
      <c r="Q195" s="1"/>
      <c r="R195" s="1"/>
      <c r="S195" s="1"/>
      <c r="T195" s="1"/>
      <c r="U195" s="1"/>
      <c r="V195" s="1"/>
      <c r="W195" s="1"/>
      <c r="X195" s="1"/>
    </row>
    <row r="196" spans="1:24" ht="15.75" x14ac:dyDescent="0.25">
      <c r="A196" s="1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24" ht="15.75" x14ac:dyDescent="0.25">
      <c r="A197" s="1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24" ht="15.75" x14ac:dyDescent="0.25">
      <c r="A198" s="1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24" ht="15.75" x14ac:dyDescent="0.25">
      <c r="A199" s="1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24" ht="15.75" x14ac:dyDescent="0.25">
      <c r="A200" s="1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24" ht="15.75" x14ac:dyDescent="0.25">
      <c r="A201" s="1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24" ht="15.75" x14ac:dyDescent="0.25">
      <c r="A202" s="1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24" ht="15.75" x14ac:dyDescent="0.25">
      <c r="A203" s="1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24" ht="15.75" x14ac:dyDescent="0.25">
      <c r="A204" s="1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24" ht="15.75" x14ac:dyDescent="0.25">
      <c r="A205" s="1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24" ht="15.75" x14ac:dyDescent="0.25">
      <c r="A206" s="1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24" ht="15.75" x14ac:dyDescent="0.25">
      <c r="A207" s="1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24" ht="15.75" x14ac:dyDescent="0.25">
      <c r="A208" s="1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1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1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1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1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1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1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1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x14ac:dyDescent="0.25">
      <c r="A216" s="1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x14ac:dyDescent="0.25">
      <c r="A217" s="1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x14ac:dyDescent="0.25">
      <c r="A218" s="1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x14ac:dyDescent="0.25">
      <c r="A219" s="1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x14ac:dyDescent="0.25">
      <c r="A220" s="1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x14ac:dyDescent="0.25">
      <c r="A221" s="1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75" x14ac:dyDescent="0.25">
      <c r="A222" s="1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ht="15.75" x14ac:dyDescent="0.25">
      <c r="A223" s="1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ht="15.75" x14ac:dyDescent="0.25">
      <c r="A224" s="1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1:15" ht="15.75" x14ac:dyDescent="0.25">
      <c r="A225" s="1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1:15" ht="15.75" x14ac:dyDescent="0.25">
      <c r="A226" s="1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1:15" ht="15.75" x14ac:dyDescent="0.25">
      <c r="A227" s="1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1:15" ht="15.75" x14ac:dyDescent="0.25">
      <c r="A228" s="1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1:15" ht="15.75" x14ac:dyDescent="0.25">
      <c r="A229" s="1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1:15" ht="15.75" x14ac:dyDescent="0.25">
      <c r="A230" s="1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1:15" ht="15.75" x14ac:dyDescent="0.25">
      <c r="A231" s="1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1:15" ht="15.75" x14ac:dyDescent="0.25">
      <c r="A232" s="1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1:15" ht="15.75" x14ac:dyDescent="0.25">
      <c r="A233" s="1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1:15" ht="15.75" x14ac:dyDescent="0.25">
      <c r="A234" s="1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1:15" ht="15.75" x14ac:dyDescent="0.25">
      <c r="A235" s="1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1:15" x14ac:dyDescent="0.25"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</row>
    <row r="237" spans="1:15" x14ac:dyDescent="0.25"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</row>
    <row r="238" spans="1:15" x14ac:dyDescent="0.25"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</row>
    <row r="239" spans="1:15" x14ac:dyDescent="0.25"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</row>
  </sheetData>
  <sortState ref="A3:AD96">
    <sortCondition descending="1" ref="P7"/>
  </sortState>
  <mergeCells count="9">
    <mergeCell ref="P17:AA17"/>
    <mergeCell ref="P20:S20"/>
    <mergeCell ref="P23:S23"/>
    <mergeCell ref="P14:AA14"/>
    <mergeCell ref="B2:M2"/>
    <mergeCell ref="P2:AA2"/>
    <mergeCell ref="P5:AA5"/>
    <mergeCell ref="P8:AD8"/>
    <mergeCell ref="P11:AD1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321"/>
  <sheetViews>
    <sheetView tabSelected="1" topLeftCell="A31" workbookViewId="0">
      <selection activeCell="A56" sqref="A56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7.5703125" bestFit="1" customWidth="1"/>
    <col min="11" max="11" width="12" bestFit="1" customWidth="1"/>
    <col min="12" max="13" width="15.28515625" bestFit="1" customWidth="1"/>
    <col min="14" max="14" width="13.85546875" bestFit="1" customWidth="1"/>
    <col min="15" max="15" width="36.85546875" bestFit="1" customWidth="1"/>
    <col min="16" max="16" width="10" bestFit="1" customWidth="1"/>
    <col min="17" max="17" width="14.140625" bestFit="1" customWidth="1"/>
    <col min="18" max="18" width="7.85546875" bestFit="1" customWidth="1"/>
    <col min="19" max="19" width="16.28515625" customWidth="1"/>
    <col min="20" max="20" width="10" bestFit="1" customWidth="1"/>
    <col min="21" max="21" width="12.28515625" bestFit="1" customWidth="1"/>
    <col min="22" max="22" width="11.140625" bestFit="1" customWidth="1"/>
    <col min="23" max="23" width="12.5703125" bestFit="1" customWidth="1"/>
    <col min="24" max="24" width="12.42578125" bestFit="1" customWidth="1"/>
    <col min="25" max="25" width="10.140625" bestFit="1" customWidth="1"/>
    <col min="26" max="26" width="12.5703125" bestFit="1" customWidth="1"/>
    <col min="27" max="27" width="11.85546875" bestFit="1" customWidth="1"/>
    <col min="28" max="28" width="8.28515625" bestFit="1" customWidth="1"/>
    <col min="30" max="30" width="6.42578125" bestFit="1" customWidth="1"/>
  </cols>
  <sheetData>
    <row r="1" spans="1:30" ht="27" x14ac:dyDescent="0.5">
      <c r="A1" s="2" t="s">
        <v>133</v>
      </c>
      <c r="B1" s="3"/>
      <c r="C1" s="3"/>
      <c r="D1" s="3"/>
      <c r="E1" s="3"/>
      <c r="F1" s="4"/>
      <c r="G1" s="4"/>
    </row>
    <row r="2" spans="1:30" ht="21" thickBot="1" x14ac:dyDescent="0.35">
      <c r="A2" s="7" t="s">
        <v>0</v>
      </c>
      <c r="B2" s="28" t="s">
        <v>8</v>
      </c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7" t="s">
        <v>6</v>
      </c>
      <c r="O2" s="7" t="s">
        <v>7</v>
      </c>
      <c r="P2" s="31" t="s">
        <v>111</v>
      </c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1" t="s">
        <v>15</v>
      </c>
      <c r="S3" s="14" t="s">
        <v>84</v>
      </c>
      <c r="T3" s="11" t="s">
        <v>13</v>
      </c>
      <c r="U3" s="14" t="s">
        <v>46</v>
      </c>
      <c r="V3" s="14" t="s">
        <v>43</v>
      </c>
      <c r="W3" s="14" t="s">
        <v>5</v>
      </c>
      <c r="X3" s="14" t="s">
        <v>58</v>
      </c>
      <c r="Y3" s="14" t="s">
        <v>96</v>
      </c>
      <c r="Z3" s="14" t="s">
        <v>91</v>
      </c>
      <c r="AA3" s="14" t="s">
        <v>17</v>
      </c>
    </row>
    <row r="4" spans="1:30" ht="15.75" x14ac:dyDescent="0.25">
      <c r="A4" s="25" t="s">
        <v>5</v>
      </c>
      <c r="B4" s="14">
        <v>25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>
        <v>18</v>
      </c>
      <c r="O4" s="14" t="s">
        <v>147</v>
      </c>
    </row>
    <row r="5" spans="1:30" ht="21" thickBot="1" x14ac:dyDescent="0.35">
      <c r="A5" s="25" t="s">
        <v>5</v>
      </c>
      <c r="B5" s="14">
        <v>31</v>
      </c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>
        <v>9</v>
      </c>
      <c r="O5" s="14" t="s">
        <v>148</v>
      </c>
      <c r="P5" s="30" t="s">
        <v>127</v>
      </c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</row>
    <row r="6" spans="1:30" ht="16.5" thickTop="1" x14ac:dyDescent="0.25">
      <c r="A6" s="25" t="s">
        <v>17</v>
      </c>
      <c r="B6" s="14"/>
      <c r="C6" s="14">
        <v>8</v>
      </c>
      <c r="D6" s="14"/>
      <c r="E6" s="14"/>
      <c r="F6" s="14"/>
      <c r="G6" s="14"/>
      <c r="H6" s="14"/>
      <c r="I6" s="14"/>
      <c r="J6" s="14"/>
      <c r="K6" s="14"/>
      <c r="L6" s="14"/>
      <c r="M6" s="14"/>
      <c r="N6" s="14">
        <v>3</v>
      </c>
      <c r="O6" s="14" t="s">
        <v>79</v>
      </c>
      <c r="P6" s="14" t="s">
        <v>22</v>
      </c>
      <c r="Q6" s="14" t="s">
        <v>44</v>
      </c>
      <c r="R6" s="11" t="s">
        <v>15</v>
      </c>
      <c r="S6" s="14" t="s">
        <v>84</v>
      </c>
      <c r="T6" s="11" t="s">
        <v>13</v>
      </c>
      <c r="U6" s="14" t="s">
        <v>46</v>
      </c>
      <c r="V6" s="14" t="s">
        <v>43</v>
      </c>
      <c r="W6" s="14" t="s">
        <v>5</v>
      </c>
      <c r="X6" s="14" t="s">
        <v>58</v>
      </c>
      <c r="Y6" s="14" t="s">
        <v>96</v>
      </c>
      <c r="Z6" s="14" t="s">
        <v>91</v>
      </c>
      <c r="AA6" s="14" t="s">
        <v>17</v>
      </c>
    </row>
    <row r="7" spans="1:30" ht="15.75" x14ac:dyDescent="0.25">
      <c r="A7" s="25" t="s">
        <v>5</v>
      </c>
      <c r="B7" s="14"/>
      <c r="C7" s="14">
        <v>12</v>
      </c>
      <c r="D7" s="14"/>
      <c r="E7" s="14"/>
      <c r="F7" s="14"/>
      <c r="G7" s="14"/>
      <c r="H7" s="14"/>
      <c r="I7" s="14"/>
      <c r="J7" s="14"/>
      <c r="K7" s="14"/>
      <c r="L7" s="14"/>
      <c r="M7" s="14"/>
      <c r="N7" s="14">
        <v>4</v>
      </c>
      <c r="O7" s="14" t="s">
        <v>70</v>
      </c>
      <c r="P7" s="14"/>
      <c r="Q7" s="14"/>
      <c r="R7" s="11"/>
      <c r="S7" s="14"/>
      <c r="T7" s="11"/>
      <c r="U7" s="14"/>
      <c r="V7" s="14"/>
      <c r="W7" s="14"/>
      <c r="X7" s="14"/>
      <c r="Y7" s="14"/>
      <c r="Z7" s="14"/>
      <c r="AA7" s="14"/>
    </row>
    <row r="8" spans="1:30" ht="21" thickBot="1" x14ac:dyDescent="0.35">
      <c r="A8" s="25" t="s">
        <v>17</v>
      </c>
      <c r="B8" s="14"/>
      <c r="C8" s="14">
        <v>17</v>
      </c>
      <c r="D8" s="14"/>
      <c r="E8" s="14"/>
      <c r="F8" s="14"/>
      <c r="G8" s="14"/>
      <c r="H8" s="14"/>
      <c r="I8" s="14"/>
      <c r="J8" s="14"/>
      <c r="K8" s="14"/>
      <c r="L8" s="14"/>
      <c r="M8" s="14"/>
      <c r="N8" s="14">
        <v>6</v>
      </c>
      <c r="O8" s="14" t="s">
        <v>25</v>
      </c>
      <c r="P8" s="29" t="s">
        <v>119</v>
      </c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</row>
    <row r="9" spans="1:30" ht="16.5" thickTop="1" x14ac:dyDescent="0.25">
      <c r="A9" s="25" t="s">
        <v>17</v>
      </c>
      <c r="B9" s="14"/>
      <c r="C9" s="14">
        <v>18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14">
        <v>6</v>
      </c>
      <c r="O9" s="14" t="s">
        <v>25</v>
      </c>
      <c r="P9" s="14" t="s">
        <v>60</v>
      </c>
      <c r="Q9" s="14" t="s">
        <v>62</v>
      </c>
      <c r="R9" s="14" t="s">
        <v>63</v>
      </c>
      <c r="S9" s="14" t="s">
        <v>112</v>
      </c>
      <c r="T9" s="14" t="s">
        <v>64</v>
      </c>
      <c r="U9" s="14" t="s">
        <v>113</v>
      </c>
      <c r="V9" s="14" t="s">
        <v>114</v>
      </c>
      <c r="W9" s="14" t="s">
        <v>125</v>
      </c>
      <c r="X9" s="14" t="s">
        <v>115</v>
      </c>
      <c r="Y9" s="14" t="s">
        <v>116</v>
      </c>
      <c r="Z9" s="14" t="s">
        <v>61</v>
      </c>
      <c r="AA9" s="14" t="s">
        <v>117</v>
      </c>
      <c r="AB9" s="14" t="s">
        <v>118</v>
      </c>
      <c r="AC9" s="14" t="s">
        <v>130</v>
      </c>
      <c r="AD9" s="14" t="s">
        <v>132</v>
      </c>
    </row>
    <row r="10" spans="1:30" ht="15.75" x14ac:dyDescent="0.25">
      <c r="A10" s="25" t="s">
        <v>17</v>
      </c>
      <c r="B10" s="14"/>
      <c r="C10" s="14">
        <v>22</v>
      </c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>
        <v>12</v>
      </c>
      <c r="O10" s="14" t="s">
        <v>71</v>
      </c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</row>
    <row r="11" spans="1:30" ht="21" thickBot="1" x14ac:dyDescent="0.35">
      <c r="A11" s="25" t="s">
        <v>5</v>
      </c>
      <c r="B11" s="14"/>
      <c r="C11" s="14">
        <v>26</v>
      </c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>
        <v>9</v>
      </c>
      <c r="O11" s="14" t="s">
        <v>148</v>
      </c>
      <c r="P11" s="30" t="s">
        <v>128</v>
      </c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</row>
    <row r="12" spans="1:30" ht="16.5" thickTop="1" x14ac:dyDescent="0.25">
      <c r="A12" s="25" t="s">
        <v>13</v>
      </c>
      <c r="B12" s="14"/>
      <c r="C12" s="14"/>
      <c r="D12" s="14">
        <v>4</v>
      </c>
      <c r="E12" s="14"/>
      <c r="F12" s="14"/>
      <c r="G12" s="14"/>
      <c r="H12" s="14"/>
      <c r="I12" s="14"/>
      <c r="J12" s="14"/>
      <c r="K12" s="14"/>
      <c r="L12" s="14"/>
      <c r="M12" s="14"/>
      <c r="N12" s="14">
        <v>7</v>
      </c>
      <c r="O12" s="14" t="s">
        <v>68</v>
      </c>
      <c r="P12" s="14" t="s">
        <v>60</v>
      </c>
      <c r="Q12" s="14" t="s">
        <v>62</v>
      </c>
      <c r="R12" s="14" t="s">
        <v>63</v>
      </c>
      <c r="S12" s="14" t="s">
        <v>112</v>
      </c>
      <c r="T12" s="14" t="s">
        <v>64</v>
      </c>
      <c r="U12" s="14" t="s">
        <v>113</v>
      </c>
      <c r="V12" s="14" t="s">
        <v>114</v>
      </c>
      <c r="W12" s="14" t="s">
        <v>125</v>
      </c>
      <c r="X12" s="14" t="s">
        <v>115</v>
      </c>
      <c r="Y12" s="14" t="s">
        <v>116</v>
      </c>
      <c r="Z12" s="14" t="s">
        <v>61</v>
      </c>
      <c r="AA12" s="14" t="s">
        <v>117</v>
      </c>
      <c r="AB12" s="14" t="s">
        <v>118</v>
      </c>
      <c r="AC12" s="17" t="s">
        <v>130</v>
      </c>
      <c r="AD12" s="17" t="s">
        <v>132</v>
      </c>
    </row>
    <row r="13" spans="1:30" ht="15.75" x14ac:dyDescent="0.25">
      <c r="A13" s="25" t="s">
        <v>13</v>
      </c>
      <c r="B13" s="14"/>
      <c r="C13" s="14"/>
      <c r="D13" s="14">
        <v>11</v>
      </c>
      <c r="E13" s="14"/>
      <c r="F13" s="14"/>
      <c r="G13" s="14"/>
      <c r="H13" s="14"/>
      <c r="I13" s="14"/>
      <c r="J13" s="14"/>
      <c r="K13" s="14"/>
      <c r="L13" s="14"/>
      <c r="M13" s="14"/>
      <c r="N13" s="14">
        <v>4</v>
      </c>
      <c r="O13" s="14" t="s">
        <v>59</v>
      </c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</row>
    <row r="14" spans="1:30" ht="21" thickBot="1" x14ac:dyDescent="0.35">
      <c r="A14" s="25" t="s">
        <v>13</v>
      </c>
      <c r="B14" s="14"/>
      <c r="C14" s="14"/>
      <c r="D14" s="14">
        <v>12</v>
      </c>
      <c r="E14" s="14"/>
      <c r="F14" s="14"/>
      <c r="G14" s="14"/>
      <c r="H14" s="14"/>
      <c r="I14" s="14"/>
      <c r="J14" s="14"/>
      <c r="K14" s="14"/>
      <c r="L14" s="14"/>
      <c r="M14" s="14"/>
      <c r="N14" s="14">
        <v>19</v>
      </c>
      <c r="O14" s="14" t="s">
        <v>149</v>
      </c>
      <c r="P14" s="29" t="s">
        <v>139</v>
      </c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14"/>
      <c r="AC14" s="14"/>
      <c r="AD14" s="14"/>
    </row>
    <row r="15" spans="1:30" ht="16.5" thickTop="1" x14ac:dyDescent="0.25">
      <c r="A15" s="25" t="s">
        <v>5</v>
      </c>
      <c r="B15" s="14"/>
      <c r="C15" s="14"/>
      <c r="D15" s="14">
        <v>14</v>
      </c>
      <c r="E15" s="14"/>
      <c r="F15" s="14"/>
      <c r="G15" s="14"/>
      <c r="H15" s="14"/>
      <c r="I15" s="14"/>
      <c r="J15" s="14"/>
      <c r="K15" s="14"/>
      <c r="L15" s="14"/>
      <c r="M15" s="14"/>
      <c r="N15" s="14">
        <v>14</v>
      </c>
      <c r="O15" s="14" t="s">
        <v>150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  <c r="AB15" s="14"/>
      <c r="AC15" s="14"/>
      <c r="AD15" s="14"/>
    </row>
    <row r="16" spans="1:30" ht="15.75" x14ac:dyDescent="0.25">
      <c r="A16" s="25" t="s">
        <v>13</v>
      </c>
      <c r="B16" s="14"/>
      <c r="C16" s="14"/>
      <c r="D16" s="14">
        <v>17</v>
      </c>
      <c r="E16" s="14"/>
      <c r="F16" s="14"/>
      <c r="G16" s="14"/>
      <c r="H16" s="14"/>
      <c r="I16" s="14"/>
      <c r="J16" s="14"/>
      <c r="K16" s="14"/>
      <c r="L16" s="14"/>
      <c r="M16" s="14"/>
      <c r="N16" s="14">
        <v>5</v>
      </c>
      <c r="O16" s="14" t="s">
        <v>23</v>
      </c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</row>
    <row r="17" spans="1:30" ht="21" thickBot="1" x14ac:dyDescent="0.35">
      <c r="A17" s="25" t="s">
        <v>13</v>
      </c>
      <c r="B17" s="14"/>
      <c r="C17" s="14"/>
      <c r="D17" s="14">
        <v>19</v>
      </c>
      <c r="E17" s="14"/>
      <c r="F17" s="14"/>
      <c r="G17" s="14"/>
      <c r="H17" s="14"/>
      <c r="I17" s="14"/>
      <c r="J17" s="14"/>
      <c r="K17" s="14"/>
      <c r="L17" s="14"/>
      <c r="M17" s="14"/>
      <c r="N17" s="14">
        <v>3</v>
      </c>
      <c r="O17" s="14" t="s">
        <v>79</v>
      </c>
      <c r="P17" s="30" t="s">
        <v>140</v>
      </c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14"/>
      <c r="AC17" s="14"/>
      <c r="AD17" s="14"/>
    </row>
    <row r="18" spans="1:30" ht="16.5" thickTop="1" x14ac:dyDescent="0.25">
      <c r="A18" s="25" t="s">
        <v>17</v>
      </c>
      <c r="B18" s="14"/>
      <c r="C18" s="14"/>
      <c r="D18" s="14">
        <v>25</v>
      </c>
      <c r="E18" s="14"/>
      <c r="F18" s="14"/>
      <c r="G18" s="14"/>
      <c r="H18" s="14"/>
      <c r="I18" s="14"/>
      <c r="J18" s="14"/>
      <c r="K18" s="14"/>
      <c r="L18" s="14"/>
      <c r="M18" s="14"/>
      <c r="N18" s="14">
        <v>1</v>
      </c>
      <c r="O18" s="14" t="s">
        <v>18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  <c r="AB18" s="14"/>
      <c r="AC18" s="14"/>
      <c r="AD18" s="14"/>
    </row>
    <row r="19" spans="1:30" ht="15.75" x14ac:dyDescent="0.25">
      <c r="A19" s="25" t="s">
        <v>84</v>
      </c>
      <c r="B19" s="14"/>
      <c r="C19" s="14"/>
      <c r="D19" s="14">
        <v>25</v>
      </c>
      <c r="E19" s="14"/>
      <c r="F19" s="14"/>
      <c r="G19" s="14"/>
      <c r="H19" s="14"/>
      <c r="I19" s="14"/>
      <c r="J19" s="14"/>
      <c r="K19" s="14"/>
      <c r="L19" s="14"/>
      <c r="M19" s="14"/>
      <c r="N19" s="14">
        <v>1</v>
      </c>
      <c r="O19" s="14" t="s">
        <v>18</v>
      </c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</row>
    <row r="20" spans="1:30" ht="21" thickBot="1" x14ac:dyDescent="0.35">
      <c r="A20" s="25" t="s">
        <v>13</v>
      </c>
      <c r="B20" s="14"/>
      <c r="C20" s="14"/>
      <c r="D20" s="14">
        <v>28</v>
      </c>
      <c r="E20" s="14"/>
      <c r="F20" s="14"/>
      <c r="G20" s="14"/>
      <c r="H20" s="14"/>
      <c r="I20" s="14"/>
      <c r="J20" s="14"/>
      <c r="K20" s="14"/>
      <c r="L20" s="14"/>
      <c r="M20" s="14"/>
      <c r="N20" s="14">
        <v>4</v>
      </c>
      <c r="O20" s="14" t="s">
        <v>59</v>
      </c>
      <c r="P20" s="29" t="s">
        <v>138</v>
      </c>
      <c r="Q20" s="29"/>
      <c r="R20" s="29"/>
      <c r="S20" s="29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ht="16.5" thickTop="1" x14ac:dyDescent="0.25">
      <c r="A21" s="25" t="s">
        <v>84</v>
      </c>
      <c r="B21" s="14"/>
      <c r="C21" s="14"/>
      <c r="D21" s="14"/>
      <c r="E21" s="14">
        <v>1</v>
      </c>
      <c r="F21" s="14"/>
      <c r="G21" s="14"/>
      <c r="H21" s="14"/>
      <c r="I21" s="14"/>
      <c r="J21" s="14"/>
      <c r="K21" s="14"/>
      <c r="L21" s="14"/>
      <c r="M21" s="14"/>
      <c r="N21" s="14">
        <v>12</v>
      </c>
      <c r="O21" s="14" t="s">
        <v>71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  <row r="22" spans="1:30" ht="15.75" x14ac:dyDescent="0.25">
      <c r="A22" s="25" t="s">
        <v>22</v>
      </c>
      <c r="B22" s="14"/>
      <c r="C22" s="14"/>
      <c r="D22" s="14"/>
      <c r="E22" s="14">
        <v>1</v>
      </c>
      <c r="F22" s="14"/>
      <c r="G22" s="14"/>
      <c r="H22" s="14"/>
      <c r="I22" s="14"/>
      <c r="J22" s="14"/>
      <c r="K22" s="14"/>
      <c r="L22" s="14"/>
      <c r="M22" s="14"/>
      <c r="N22" s="14">
        <v>1</v>
      </c>
      <c r="O22" s="14" t="s">
        <v>18</v>
      </c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</row>
    <row r="23" spans="1:30" ht="21" thickBot="1" x14ac:dyDescent="0.35">
      <c r="A23" s="25" t="s">
        <v>84</v>
      </c>
      <c r="B23" s="14"/>
      <c r="C23" s="14"/>
      <c r="D23" s="14"/>
      <c r="E23" s="14">
        <v>4</v>
      </c>
      <c r="F23" s="14"/>
      <c r="G23" s="14"/>
      <c r="H23" s="14"/>
      <c r="I23" s="14"/>
      <c r="J23" s="14"/>
      <c r="K23" s="14"/>
      <c r="L23" s="14"/>
      <c r="M23" s="14"/>
      <c r="N23" s="14">
        <v>6</v>
      </c>
      <c r="O23" s="14" t="s">
        <v>25</v>
      </c>
      <c r="P23" s="30" t="s">
        <v>145</v>
      </c>
      <c r="Q23" s="30"/>
      <c r="R23" s="30"/>
      <c r="S23" s="30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</row>
    <row r="24" spans="1:30" ht="16.5" thickTop="1" x14ac:dyDescent="0.25">
      <c r="A24" s="25" t="s">
        <v>84</v>
      </c>
      <c r="B24" s="14"/>
      <c r="C24" s="14"/>
      <c r="D24" s="14"/>
      <c r="E24" s="14">
        <v>11</v>
      </c>
      <c r="F24" s="14"/>
      <c r="G24" s="14"/>
      <c r="H24" s="14"/>
      <c r="I24" s="14"/>
      <c r="J24" s="14"/>
      <c r="K24" s="14"/>
      <c r="L24" s="14"/>
      <c r="M24" s="14"/>
      <c r="N24" s="14">
        <v>2</v>
      </c>
      <c r="O24" s="14" t="s">
        <v>41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</row>
    <row r="25" spans="1:30" ht="15.75" x14ac:dyDescent="0.25">
      <c r="A25" s="25" t="s">
        <v>84</v>
      </c>
      <c r="B25" s="14"/>
      <c r="C25" s="14"/>
      <c r="D25" s="14"/>
      <c r="E25" s="14">
        <v>13</v>
      </c>
      <c r="F25" s="14"/>
      <c r="G25" s="14"/>
      <c r="H25" s="14"/>
      <c r="I25" s="14"/>
      <c r="J25" s="14"/>
      <c r="K25" s="14"/>
      <c r="L25" s="14"/>
      <c r="M25" s="14"/>
      <c r="N25" s="14">
        <v>12</v>
      </c>
      <c r="O25" s="14" t="s">
        <v>71</v>
      </c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</row>
    <row r="26" spans="1:30" ht="15.75" x14ac:dyDescent="0.25">
      <c r="A26" s="25" t="s">
        <v>84</v>
      </c>
      <c r="B26" s="14"/>
      <c r="C26" s="14"/>
      <c r="D26" s="14"/>
      <c r="E26" s="14">
        <v>15</v>
      </c>
      <c r="F26" s="14"/>
      <c r="G26" s="14"/>
      <c r="H26" s="14"/>
      <c r="I26" s="14"/>
      <c r="J26" s="14"/>
      <c r="K26" s="14"/>
      <c r="L26" s="14"/>
      <c r="M26" s="14"/>
      <c r="N26" s="14">
        <v>9</v>
      </c>
      <c r="O26" s="14" t="s">
        <v>34</v>
      </c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</row>
    <row r="27" spans="1:30" ht="15.75" x14ac:dyDescent="0.25">
      <c r="A27" s="25" t="s">
        <v>44</v>
      </c>
      <c r="B27" s="14"/>
      <c r="C27" s="14"/>
      <c r="D27" s="14"/>
      <c r="E27" s="14">
        <v>19</v>
      </c>
      <c r="F27" s="14"/>
      <c r="G27" s="14"/>
      <c r="H27" s="14"/>
      <c r="I27" s="14"/>
      <c r="J27" s="14"/>
      <c r="K27" s="14"/>
      <c r="L27" s="14"/>
      <c r="M27" s="14"/>
      <c r="N27" s="14">
        <v>9</v>
      </c>
      <c r="O27" s="14" t="s">
        <v>34</v>
      </c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</row>
    <row r="28" spans="1:30" ht="15.75" x14ac:dyDescent="0.25">
      <c r="A28" s="25" t="s">
        <v>84</v>
      </c>
      <c r="B28" s="14"/>
      <c r="C28" s="14"/>
      <c r="D28" s="14"/>
      <c r="E28" s="14">
        <v>22</v>
      </c>
      <c r="F28" s="14"/>
      <c r="G28" s="14"/>
      <c r="H28" s="14"/>
      <c r="I28" s="14"/>
      <c r="J28" s="14"/>
      <c r="K28" s="14"/>
      <c r="L28" s="14"/>
      <c r="M28" s="14"/>
      <c r="N28" s="14">
        <v>5</v>
      </c>
      <c r="O28" s="14" t="s">
        <v>23</v>
      </c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</row>
    <row r="29" spans="1:30" ht="15.75" x14ac:dyDescent="0.25">
      <c r="A29" s="25" t="s">
        <v>13</v>
      </c>
      <c r="B29" s="14"/>
      <c r="C29" s="14"/>
      <c r="D29" s="14"/>
      <c r="E29" s="14">
        <v>23</v>
      </c>
      <c r="F29" s="14"/>
      <c r="G29" s="14"/>
      <c r="H29" s="14"/>
      <c r="I29" s="14"/>
      <c r="J29" s="14"/>
      <c r="K29" s="14"/>
      <c r="L29" s="14"/>
      <c r="M29" s="14"/>
      <c r="N29" s="14">
        <v>2</v>
      </c>
      <c r="O29" s="14" t="s">
        <v>41</v>
      </c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</row>
    <row r="30" spans="1:30" ht="15.75" x14ac:dyDescent="0.25">
      <c r="A30" s="25" t="s">
        <v>84</v>
      </c>
      <c r="B30" s="14"/>
      <c r="C30" s="14"/>
      <c r="D30" s="14"/>
      <c r="E30" s="14">
        <v>24</v>
      </c>
      <c r="F30" s="14"/>
      <c r="G30" s="14"/>
      <c r="H30" s="14"/>
      <c r="I30" s="14"/>
      <c r="J30" s="14"/>
      <c r="K30" s="14"/>
      <c r="L30" s="14"/>
      <c r="M30" s="14"/>
      <c r="N30" s="14">
        <v>4</v>
      </c>
      <c r="O30" s="14" t="s">
        <v>59</v>
      </c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</row>
    <row r="31" spans="1:30" ht="15.75" x14ac:dyDescent="0.25">
      <c r="A31" s="25" t="s">
        <v>17</v>
      </c>
      <c r="B31" s="14"/>
      <c r="C31" s="14"/>
      <c r="D31" s="14"/>
      <c r="E31" s="14">
        <v>25</v>
      </c>
      <c r="F31" s="14"/>
      <c r="G31" s="14"/>
      <c r="H31" s="14"/>
      <c r="I31" s="14"/>
      <c r="J31" s="14"/>
      <c r="K31" s="14"/>
      <c r="L31" s="14"/>
      <c r="M31" s="14"/>
      <c r="N31" s="14">
        <v>1</v>
      </c>
      <c r="O31" s="14" t="s">
        <v>18</v>
      </c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</row>
    <row r="32" spans="1:30" ht="15.75" x14ac:dyDescent="0.25">
      <c r="A32" s="25" t="s">
        <v>22</v>
      </c>
      <c r="B32" s="14"/>
      <c r="C32" s="14"/>
      <c r="D32" s="14"/>
      <c r="E32" s="14">
        <v>25</v>
      </c>
      <c r="F32" s="14"/>
      <c r="G32" s="14"/>
      <c r="H32" s="14"/>
      <c r="I32" s="14"/>
      <c r="J32" s="14"/>
      <c r="K32" s="14"/>
      <c r="L32" s="14"/>
      <c r="M32" s="14"/>
      <c r="N32" s="14">
        <v>1</v>
      </c>
      <c r="O32" s="14" t="s">
        <v>18</v>
      </c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</row>
    <row r="33" spans="1:30" ht="15.75" x14ac:dyDescent="0.25">
      <c r="A33" s="25" t="s">
        <v>15</v>
      </c>
      <c r="B33" s="14"/>
      <c r="C33" s="14"/>
      <c r="D33" s="14"/>
      <c r="E33" s="14">
        <v>28</v>
      </c>
      <c r="F33" s="14"/>
      <c r="G33" s="14"/>
      <c r="H33" s="14"/>
      <c r="I33" s="14"/>
      <c r="J33" s="14"/>
      <c r="K33" s="14"/>
      <c r="L33" s="14"/>
      <c r="M33" s="14"/>
      <c r="N33" s="14">
        <v>10</v>
      </c>
      <c r="O33" s="14" t="s">
        <v>151</v>
      </c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</row>
    <row r="34" spans="1:30" ht="15.75" x14ac:dyDescent="0.25">
      <c r="A34" s="25" t="s">
        <v>15</v>
      </c>
      <c r="B34" s="14"/>
      <c r="C34" s="14"/>
      <c r="D34" s="14"/>
      <c r="E34" s="14">
        <v>29</v>
      </c>
      <c r="F34" s="14"/>
      <c r="G34" s="14"/>
      <c r="H34" s="14"/>
      <c r="I34" s="14"/>
      <c r="J34" s="14"/>
      <c r="K34" s="14"/>
      <c r="L34" s="14"/>
      <c r="M34" s="14"/>
      <c r="N34" s="14">
        <v>18</v>
      </c>
      <c r="O34" s="14" t="s">
        <v>152</v>
      </c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</row>
    <row r="35" spans="1:30" ht="15.75" x14ac:dyDescent="0.25">
      <c r="A35" s="25" t="s">
        <v>15</v>
      </c>
      <c r="B35" s="14"/>
      <c r="C35" s="14"/>
      <c r="D35" s="14"/>
      <c r="E35" s="14"/>
      <c r="F35" s="14">
        <v>2</v>
      </c>
      <c r="G35" s="14"/>
      <c r="H35" s="14"/>
      <c r="I35" s="14"/>
      <c r="J35" s="14"/>
      <c r="K35" s="14"/>
      <c r="L35" s="14"/>
      <c r="M35" s="14"/>
      <c r="N35" s="14">
        <v>6</v>
      </c>
      <c r="O35" s="14" t="s">
        <v>153</v>
      </c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</row>
    <row r="36" spans="1:30" ht="15.75" x14ac:dyDescent="0.25">
      <c r="A36" s="25" t="s">
        <v>15</v>
      </c>
      <c r="B36" s="14"/>
      <c r="C36" s="14"/>
      <c r="D36" s="14"/>
      <c r="E36" s="14"/>
      <c r="F36" s="14">
        <v>3</v>
      </c>
      <c r="G36" s="14"/>
      <c r="H36" s="14"/>
      <c r="I36" s="14"/>
      <c r="J36" s="14"/>
      <c r="K36" s="14"/>
      <c r="L36" s="14"/>
      <c r="M36" s="14"/>
      <c r="N36" s="14">
        <v>11</v>
      </c>
      <c r="O36" s="14" t="s">
        <v>154</v>
      </c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</row>
    <row r="37" spans="1:30" ht="15.75" x14ac:dyDescent="0.25">
      <c r="A37" s="25" t="s">
        <v>46</v>
      </c>
      <c r="B37" s="14"/>
      <c r="C37" s="14"/>
      <c r="D37" s="14"/>
      <c r="E37" s="14"/>
      <c r="F37" s="14">
        <v>4</v>
      </c>
      <c r="G37" s="14"/>
      <c r="H37" s="14"/>
      <c r="I37" s="14"/>
      <c r="J37" s="14"/>
      <c r="K37" s="14"/>
      <c r="L37" s="14"/>
      <c r="M37" s="14"/>
      <c r="N37" s="14">
        <v>9</v>
      </c>
      <c r="O37" s="14" t="s">
        <v>155</v>
      </c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</row>
    <row r="38" spans="1:30" ht="15.75" x14ac:dyDescent="0.25">
      <c r="A38" s="25" t="s">
        <v>15</v>
      </c>
      <c r="B38" s="14"/>
      <c r="C38" s="14"/>
      <c r="D38" s="14"/>
      <c r="E38" s="14"/>
      <c r="F38" s="14">
        <v>6</v>
      </c>
      <c r="G38" s="14"/>
      <c r="H38" s="14"/>
      <c r="I38" s="14"/>
      <c r="J38" s="14"/>
      <c r="K38" s="14"/>
      <c r="L38" s="14"/>
      <c r="M38" s="14"/>
      <c r="N38" s="14">
        <v>7</v>
      </c>
      <c r="O38" s="14" t="s">
        <v>85</v>
      </c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</row>
    <row r="39" spans="1:30" ht="15.75" x14ac:dyDescent="0.25">
      <c r="A39" s="25" t="s">
        <v>15</v>
      </c>
      <c r="B39" s="14"/>
      <c r="C39" s="14"/>
      <c r="D39" s="14"/>
      <c r="E39" s="14"/>
      <c r="F39" s="14">
        <v>10</v>
      </c>
      <c r="G39" s="14"/>
      <c r="H39" s="14"/>
      <c r="I39" s="14"/>
      <c r="J39" s="14"/>
      <c r="K39" s="14"/>
      <c r="L39" s="14"/>
      <c r="M39" s="14"/>
      <c r="N39" s="14">
        <v>4</v>
      </c>
      <c r="O39" s="14" t="s">
        <v>70</v>
      </c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</row>
    <row r="40" spans="1:30" ht="15.75" x14ac:dyDescent="0.25">
      <c r="A40" s="25" t="s">
        <v>46</v>
      </c>
      <c r="B40" s="14"/>
      <c r="C40" s="14"/>
      <c r="D40" s="14"/>
      <c r="E40" s="14"/>
      <c r="F40" s="14">
        <v>11</v>
      </c>
      <c r="G40" s="14"/>
      <c r="H40" s="14"/>
      <c r="I40" s="14"/>
      <c r="J40" s="14"/>
      <c r="K40" s="14"/>
      <c r="L40" s="14"/>
      <c r="M40" s="14"/>
      <c r="N40" s="14">
        <v>90</v>
      </c>
      <c r="O40" s="14" t="s">
        <v>156</v>
      </c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</row>
    <row r="41" spans="1:30" ht="15.75" x14ac:dyDescent="0.25">
      <c r="A41" s="25" t="s">
        <v>5</v>
      </c>
      <c r="B41" s="14"/>
      <c r="C41" s="14"/>
      <c r="D41" s="14"/>
      <c r="E41" s="14"/>
      <c r="F41" s="14">
        <v>13</v>
      </c>
      <c r="G41" s="14"/>
      <c r="H41" s="14"/>
      <c r="I41" s="14"/>
      <c r="J41" s="14"/>
      <c r="K41" s="14"/>
      <c r="L41" s="14"/>
      <c r="M41" s="14"/>
      <c r="N41" s="14">
        <v>9</v>
      </c>
      <c r="O41" s="14" t="s">
        <v>157</v>
      </c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</row>
    <row r="42" spans="1:30" ht="15.75" x14ac:dyDescent="0.25">
      <c r="A42" s="25" t="s">
        <v>46</v>
      </c>
      <c r="B42" s="14"/>
      <c r="C42" s="14"/>
      <c r="D42" s="14"/>
      <c r="E42" s="14"/>
      <c r="F42" s="14">
        <v>25</v>
      </c>
      <c r="G42" s="14"/>
      <c r="H42" s="14"/>
      <c r="I42" s="14"/>
      <c r="J42" s="14"/>
      <c r="K42" s="14"/>
      <c r="L42" s="14"/>
      <c r="M42" s="14"/>
      <c r="N42" s="14">
        <v>18</v>
      </c>
      <c r="O42" s="14" t="s">
        <v>158</v>
      </c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</row>
    <row r="43" spans="1:30" ht="15.75" x14ac:dyDescent="0.25">
      <c r="A43" s="25" t="s">
        <v>44</v>
      </c>
      <c r="B43" s="14"/>
      <c r="C43" s="14"/>
      <c r="D43" s="14"/>
      <c r="E43" s="14"/>
      <c r="F43" s="14"/>
      <c r="G43" s="14">
        <v>3</v>
      </c>
      <c r="H43" s="14"/>
      <c r="I43" s="14"/>
      <c r="J43" s="14"/>
      <c r="K43" s="14"/>
      <c r="L43" s="14"/>
      <c r="M43" s="14"/>
      <c r="N43" s="14">
        <v>41</v>
      </c>
      <c r="O43" s="14" t="s">
        <v>159</v>
      </c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</row>
    <row r="44" spans="1:30" ht="15.75" x14ac:dyDescent="0.25">
      <c r="A44" s="25" t="s">
        <v>43</v>
      </c>
      <c r="B44" s="14"/>
      <c r="C44" s="14"/>
      <c r="D44" s="14"/>
      <c r="E44" s="14"/>
      <c r="F44" s="14"/>
      <c r="G44" s="14">
        <v>5</v>
      </c>
      <c r="H44" s="14"/>
      <c r="I44" s="14"/>
      <c r="J44" s="14"/>
      <c r="K44" s="14"/>
      <c r="L44" s="14"/>
      <c r="M44" s="14"/>
      <c r="N44" s="14">
        <v>18</v>
      </c>
      <c r="O44" s="14" t="s">
        <v>160</v>
      </c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</row>
    <row r="45" spans="1:30" ht="15.75" x14ac:dyDescent="0.25">
      <c r="A45" s="25" t="s">
        <v>161</v>
      </c>
      <c r="B45" s="14"/>
      <c r="C45" s="14"/>
      <c r="D45" s="14"/>
      <c r="E45" s="14"/>
      <c r="F45" s="14"/>
      <c r="G45" s="14">
        <v>18</v>
      </c>
      <c r="H45" s="14"/>
      <c r="I45" s="14"/>
      <c r="J45" s="14"/>
      <c r="K45" s="14"/>
      <c r="L45" s="14"/>
      <c r="M45" s="14"/>
      <c r="N45" s="14">
        <v>1</v>
      </c>
      <c r="O45" s="14" t="s">
        <v>18</v>
      </c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</row>
    <row r="46" spans="1:30" ht="15.75" x14ac:dyDescent="0.25">
      <c r="A46" s="25" t="s">
        <v>5</v>
      </c>
      <c r="B46" s="14"/>
      <c r="C46" s="14"/>
      <c r="D46" s="14"/>
      <c r="E46" s="14"/>
      <c r="F46" s="14"/>
      <c r="G46" s="14">
        <v>24</v>
      </c>
      <c r="H46" s="14"/>
      <c r="I46" s="14"/>
      <c r="J46" s="14"/>
      <c r="K46" s="14"/>
      <c r="L46" s="14"/>
      <c r="M46" s="14"/>
      <c r="N46" s="14">
        <v>37</v>
      </c>
      <c r="O46" s="14" t="s">
        <v>162</v>
      </c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</row>
    <row r="47" spans="1:30" ht="15.75" x14ac:dyDescent="0.25">
      <c r="A47" s="25" t="s">
        <v>5</v>
      </c>
      <c r="B47" s="14"/>
      <c r="C47" s="14"/>
      <c r="D47" s="14"/>
      <c r="E47" s="14"/>
      <c r="F47" s="14"/>
      <c r="G47" s="14"/>
      <c r="H47" s="14">
        <v>2</v>
      </c>
      <c r="I47" s="14"/>
      <c r="J47" s="14"/>
      <c r="K47" s="14"/>
      <c r="L47" s="14"/>
      <c r="M47" s="14"/>
      <c r="N47" s="14">
        <v>30</v>
      </c>
      <c r="O47" s="14" t="s">
        <v>163</v>
      </c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</row>
    <row r="48" spans="1:30" ht="15.75" x14ac:dyDescent="0.25">
      <c r="A48" s="25" t="s">
        <v>13</v>
      </c>
      <c r="B48" s="14"/>
      <c r="C48" s="14"/>
      <c r="D48" s="14"/>
      <c r="E48" s="14"/>
      <c r="F48" s="14"/>
      <c r="G48" s="14"/>
      <c r="H48" s="14">
        <v>11</v>
      </c>
      <c r="I48" s="14"/>
      <c r="J48" s="14"/>
      <c r="K48" s="14"/>
      <c r="L48" s="14"/>
      <c r="M48" s="14"/>
      <c r="N48" s="14">
        <v>1</v>
      </c>
      <c r="O48" s="14" t="s">
        <v>125</v>
      </c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</row>
    <row r="49" spans="1:30" ht="15.75" x14ac:dyDescent="0.25">
      <c r="A49" s="25" t="s">
        <v>43</v>
      </c>
      <c r="B49" s="14"/>
      <c r="C49" s="14"/>
      <c r="D49" s="14"/>
      <c r="E49" s="14"/>
      <c r="F49" s="14"/>
      <c r="G49" s="14"/>
      <c r="H49" s="14">
        <v>15</v>
      </c>
      <c r="I49" s="14"/>
      <c r="J49" s="14"/>
      <c r="K49" s="14"/>
      <c r="L49" s="14"/>
      <c r="M49" s="14"/>
      <c r="N49" s="14">
        <v>11</v>
      </c>
      <c r="O49" s="14" t="s">
        <v>164</v>
      </c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</row>
    <row r="50" spans="1:30" ht="15.75" x14ac:dyDescent="0.25">
      <c r="A50" s="25" t="s">
        <v>44</v>
      </c>
      <c r="B50" s="14"/>
      <c r="C50" s="14"/>
      <c r="D50" s="14"/>
      <c r="E50" s="14"/>
      <c r="F50" s="14"/>
      <c r="G50" s="14"/>
      <c r="H50" s="14">
        <v>24</v>
      </c>
      <c r="I50" s="14"/>
      <c r="J50" s="14"/>
      <c r="K50" s="14"/>
      <c r="L50" s="14"/>
      <c r="M50" s="14"/>
      <c r="N50" s="14">
        <v>7</v>
      </c>
      <c r="O50" s="14" t="s">
        <v>68</v>
      </c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</row>
    <row r="51" spans="1:30" ht="15.75" x14ac:dyDescent="0.25">
      <c r="A51" s="25" t="s">
        <v>46</v>
      </c>
      <c r="B51" s="14"/>
      <c r="C51" s="14"/>
      <c r="D51" s="14"/>
      <c r="E51" s="14"/>
      <c r="F51" s="14"/>
      <c r="G51" s="14"/>
      <c r="H51" s="14">
        <v>25</v>
      </c>
      <c r="I51" s="14"/>
      <c r="J51" s="14"/>
      <c r="K51" s="14"/>
      <c r="L51" s="14"/>
      <c r="M51" s="14"/>
      <c r="N51" s="14">
        <v>31</v>
      </c>
      <c r="O51" s="14" t="s">
        <v>165</v>
      </c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</row>
    <row r="52" spans="1:30" ht="15.75" x14ac:dyDescent="0.25">
      <c r="A52" s="25" t="s">
        <v>5</v>
      </c>
      <c r="B52" s="14"/>
      <c r="C52" s="14"/>
      <c r="D52" s="14"/>
      <c r="E52" s="14"/>
      <c r="F52" s="14"/>
      <c r="G52" s="14"/>
      <c r="H52" s="14">
        <v>30</v>
      </c>
      <c r="I52" s="14"/>
      <c r="J52" s="14"/>
      <c r="K52" s="14"/>
      <c r="L52" s="14"/>
      <c r="M52" s="14"/>
      <c r="N52" s="14">
        <v>56</v>
      </c>
      <c r="O52" s="14" t="s">
        <v>166</v>
      </c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</row>
    <row r="53" spans="1:30" ht="15.75" x14ac:dyDescent="0.25">
      <c r="A53" s="25" t="s">
        <v>5</v>
      </c>
      <c r="B53" s="14"/>
      <c r="C53" s="14"/>
      <c r="D53" s="14"/>
      <c r="E53" s="14"/>
      <c r="F53" s="14"/>
      <c r="G53" s="14"/>
      <c r="H53" s="14">
        <v>31</v>
      </c>
      <c r="I53" s="14"/>
      <c r="J53" s="14"/>
      <c r="K53" s="14"/>
      <c r="L53" s="14"/>
      <c r="M53" s="14"/>
      <c r="N53" s="14">
        <v>29</v>
      </c>
      <c r="O53" s="14" t="s">
        <v>167</v>
      </c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</row>
    <row r="54" spans="1:30" ht="15.75" x14ac:dyDescent="0.25">
      <c r="A54" s="25" t="s">
        <v>5</v>
      </c>
      <c r="B54" s="14"/>
      <c r="C54" s="14"/>
      <c r="D54" s="14"/>
      <c r="E54" s="14"/>
      <c r="F54" s="14"/>
      <c r="G54" s="14"/>
      <c r="H54" s="14"/>
      <c r="I54" s="14">
        <v>12</v>
      </c>
      <c r="J54" s="14"/>
      <c r="K54" s="14"/>
      <c r="L54" s="14"/>
      <c r="M54" s="14"/>
      <c r="N54" s="14">
        <v>44</v>
      </c>
      <c r="O54" s="14" t="s">
        <v>168</v>
      </c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</row>
    <row r="55" spans="1:30" ht="15.75" x14ac:dyDescent="0.25">
      <c r="A55" s="25" t="s">
        <v>5</v>
      </c>
      <c r="B55" s="14"/>
      <c r="C55" s="14"/>
      <c r="D55" s="14"/>
      <c r="E55" s="14"/>
      <c r="F55" s="14"/>
      <c r="G55" s="14"/>
      <c r="H55" s="14"/>
      <c r="I55" s="14">
        <v>13</v>
      </c>
      <c r="J55" s="14"/>
      <c r="K55" s="14"/>
      <c r="L55" s="14"/>
      <c r="M55" s="14"/>
      <c r="N55" s="14">
        <v>46</v>
      </c>
      <c r="O55" s="14" t="s">
        <v>169</v>
      </c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</row>
    <row r="56" spans="1:30" ht="15.75" x14ac:dyDescent="0.25">
      <c r="A56" s="25"/>
      <c r="B56" s="14"/>
      <c r="C56" s="14"/>
      <c r="D56" s="14"/>
      <c r="E56" s="14"/>
      <c r="F56" s="14"/>
      <c r="G56" s="14"/>
      <c r="H56" s="27"/>
      <c r="I56" s="14"/>
      <c r="J56" s="14"/>
      <c r="K56" s="14"/>
      <c r="L56" s="14"/>
      <c r="M56" s="14"/>
      <c r="N56" s="14">
        <f>SUM(N4:N55)</f>
        <v>723</v>
      </c>
      <c r="O56" s="14"/>
    </row>
    <row r="57" spans="1:30" ht="15.75" x14ac:dyDescent="0.25">
      <c r="A57" s="25"/>
      <c r="B57" s="14"/>
      <c r="C57" s="14"/>
      <c r="D57" s="14"/>
      <c r="E57" s="14"/>
      <c r="F57" s="14"/>
      <c r="G57" s="27"/>
      <c r="H57" s="14"/>
      <c r="I57" s="14"/>
      <c r="J57" s="14"/>
      <c r="K57" s="14"/>
      <c r="L57" s="14"/>
      <c r="M57" s="14"/>
      <c r="N57" s="27"/>
      <c r="O57" s="27"/>
    </row>
    <row r="58" spans="1:30" ht="15.75" x14ac:dyDescent="0.25">
      <c r="A58" s="25"/>
      <c r="B58" s="14"/>
      <c r="C58" s="14"/>
      <c r="D58" s="14"/>
      <c r="E58" s="14"/>
      <c r="F58" s="14"/>
      <c r="G58" s="14"/>
      <c r="H58" s="14"/>
      <c r="I58" s="14"/>
      <c r="J58" s="27"/>
      <c r="K58" s="14"/>
      <c r="L58" s="14"/>
      <c r="M58" s="14"/>
      <c r="N58" s="14"/>
      <c r="O58" s="14"/>
    </row>
    <row r="59" spans="1:30" ht="15.75" x14ac:dyDescent="0.25">
      <c r="A59" s="25"/>
      <c r="B59" s="14"/>
      <c r="C59" s="14"/>
      <c r="D59" s="14"/>
      <c r="E59" s="14"/>
      <c r="F59" s="14"/>
      <c r="G59" s="14"/>
      <c r="H59" s="14"/>
      <c r="I59" s="14"/>
      <c r="J59" s="27"/>
      <c r="K59" s="14"/>
      <c r="L59" s="14"/>
      <c r="M59" s="14"/>
      <c r="N59" s="14"/>
      <c r="O59" s="14"/>
    </row>
    <row r="60" spans="1:30" ht="15.75" x14ac:dyDescent="0.25">
      <c r="A60" s="25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</row>
    <row r="61" spans="1:30" ht="15.75" x14ac:dyDescent="0.25">
      <c r="A61" s="25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</row>
    <row r="62" spans="1:30" ht="15.75" x14ac:dyDescent="0.25">
      <c r="A62" s="25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</row>
    <row r="63" spans="1:30" ht="15.75" x14ac:dyDescent="0.25">
      <c r="A63" s="25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</row>
    <row r="64" spans="1:30" ht="15.75" x14ac:dyDescent="0.25">
      <c r="A64" s="25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</row>
    <row r="65" spans="1:19" ht="15.75" x14ac:dyDescent="0.25">
      <c r="A65" s="25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</row>
    <row r="66" spans="1:19" ht="15.75" x14ac:dyDescent="0.25">
      <c r="A66" s="25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</row>
    <row r="67" spans="1:19" ht="15.75" x14ac:dyDescent="0.25">
      <c r="A67" s="25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</row>
    <row r="68" spans="1:19" ht="15.75" x14ac:dyDescent="0.25">
      <c r="A68" s="25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</row>
    <row r="69" spans="1:19" ht="15.75" x14ac:dyDescent="0.25">
      <c r="A69" s="25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</row>
    <row r="70" spans="1:19" ht="15.75" x14ac:dyDescent="0.25">
      <c r="A70" s="25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</row>
    <row r="71" spans="1:19" ht="15.75" x14ac:dyDescent="0.25">
      <c r="A71" s="25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</row>
    <row r="72" spans="1:19" ht="15.75" x14ac:dyDescent="0.25">
      <c r="A72" s="25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</row>
    <row r="73" spans="1:19" ht="15.75" x14ac:dyDescent="0.25">
      <c r="A73" s="25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</row>
    <row r="74" spans="1:19" ht="15.75" x14ac:dyDescent="0.25">
      <c r="A74" s="25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</row>
    <row r="75" spans="1:19" ht="15.75" x14ac:dyDescent="0.25">
      <c r="A75" s="25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</row>
    <row r="76" spans="1:19" ht="15.75" x14ac:dyDescent="0.25">
      <c r="A76" s="25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</row>
    <row r="77" spans="1:19" ht="15.75" x14ac:dyDescent="0.25">
      <c r="A77" s="25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</row>
    <row r="78" spans="1:19" ht="15.75" x14ac:dyDescent="0.25">
      <c r="A78" s="25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</row>
    <row r="79" spans="1:19" ht="15.75" x14ac:dyDescent="0.25">
      <c r="A79" s="25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</row>
    <row r="80" spans="1:19" ht="15.75" x14ac:dyDescent="0.25">
      <c r="A80" s="25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</row>
    <row r="81" spans="1:15" ht="15.75" x14ac:dyDescent="0.25">
      <c r="A81" s="25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</row>
    <row r="82" spans="1:15" ht="15.75" x14ac:dyDescent="0.25">
      <c r="A82" s="25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</row>
    <row r="83" spans="1:15" ht="15.75" x14ac:dyDescent="0.25">
      <c r="A83" s="25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</row>
    <row r="84" spans="1:15" ht="15.75" x14ac:dyDescent="0.25">
      <c r="A84" s="25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</row>
    <row r="85" spans="1:15" ht="15.75" x14ac:dyDescent="0.25">
      <c r="A85" s="25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</row>
    <row r="86" spans="1:15" ht="15.75" x14ac:dyDescent="0.25">
      <c r="A86" s="25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</row>
    <row r="87" spans="1:15" ht="15.75" x14ac:dyDescent="0.25">
      <c r="A87" s="25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</row>
    <row r="88" spans="1:15" ht="15.75" x14ac:dyDescent="0.25">
      <c r="A88" s="25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</row>
    <row r="89" spans="1:15" ht="15.75" x14ac:dyDescent="0.25">
      <c r="A89" s="25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</row>
    <row r="90" spans="1:15" ht="15.75" x14ac:dyDescent="0.25">
      <c r="A90" s="25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</row>
    <row r="91" spans="1:15" ht="15.75" x14ac:dyDescent="0.25">
      <c r="A91" s="25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</row>
    <row r="92" spans="1:15" ht="15.75" x14ac:dyDescent="0.25">
      <c r="A92" s="25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</row>
    <row r="93" spans="1:15" ht="15.75" x14ac:dyDescent="0.25">
      <c r="A93" s="25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</row>
    <row r="94" spans="1:15" ht="15.75" x14ac:dyDescent="0.25">
      <c r="A94" s="25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</row>
    <row r="95" spans="1:15" ht="15.75" x14ac:dyDescent="0.25">
      <c r="A95" s="25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</row>
    <row r="96" spans="1:15" ht="15.75" x14ac:dyDescent="0.25">
      <c r="A96" s="25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</row>
    <row r="97" spans="1:15" ht="15.75" x14ac:dyDescent="0.25">
      <c r="A97" s="25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</row>
    <row r="98" spans="1:15" ht="15.75" x14ac:dyDescent="0.25">
      <c r="A98" s="25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</row>
    <row r="99" spans="1:15" ht="15.75" x14ac:dyDescent="0.25">
      <c r="A99" s="25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</row>
    <row r="100" spans="1:15" ht="15.75" x14ac:dyDescent="0.25">
      <c r="A100" s="25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</row>
    <row r="101" spans="1:15" ht="15.75" x14ac:dyDescent="0.25">
      <c r="A101" s="25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</row>
    <row r="102" spans="1:15" ht="15.75" x14ac:dyDescent="0.25">
      <c r="A102" s="25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</row>
    <row r="103" spans="1:15" ht="15.75" x14ac:dyDescent="0.25">
      <c r="A103" s="25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</row>
    <row r="104" spans="1:15" ht="15.75" x14ac:dyDescent="0.25">
      <c r="A104" s="25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</row>
    <row r="105" spans="1:15" ht="15.75" x14ac:dyDescent="0.25">
      <c r="A105" s="25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</row>
    <row r="106" spans="1:15" ht="15.75" x14ac:dyDescent="0.25">
      <c r="A106" s="25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</row>
    <row r="107" spans="1:15" ht="15.75" x14ac:dyDescent="0.25">
      <c r="A107" s="25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</row>
    <row r="108" spans="1:15" ht="15.75" x14ac:dyDescent="0.25">
      <c r="A108" s="25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</row>
    <row r="109" spans="1:15" ht="15.75" x14ac:dyDescent="0.25">
      <c r="A109" s="25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</row>
    <row r="110" spans="1:15" ht="15.75" x14ac:dyDescent="0.25">
      <c r="A110" s="25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</row>
    <row r="111" spans="1:15" ht="15.75" x14ac:dyDescent="0.25">
      <c r="A111" s="25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</row>
    <row r="112" spans="1:15" ht="15.75" x14ac:dyDescent="0.25">
      <c r="A112" s="25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</row>
    <row r="113" spans="1:15" ht="15.75" x14ac:dyDescent="0.25">
      <c r="A113" s="25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</row>
    <row r="114" spans="1:15" ht="15.75" x14ac:dyDescent="0.25">
      <c r="A114" s="25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</row>
    <row r="115" spans="1:15" ht="15.75" x14ac:dyDescent="0.25">
      <c r="A115" s="25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</row>
    <row r="116" spans="1:15" ht="15.75" x14ac:dyDescent="0.25">
      <c r="A116" s="25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</row>
    <row r="117" spans="1:15" ht="15.75" x14ac:dyDescent="0.25">
      <c r="A117" s="25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</row>
    <row r="118" spans="1:15" ht="15.75" x14ac:dyDescent="0.25">
      <c r="A118" s="25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</row>
    <row r="119" spans="1:15" ht="15.75" x14ac:dyDescent="0.25">
      <c r="A119" s="25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</row>
    <row r="120" spans="1:15" ht="15.75" x14ac:dyDescent="0.25">
      <c r="A120" s="25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</row>
    <row r="121" spans="1:15" ht="15.75" x14ac:dyDescent="0.25">
      <c r="A121" s="25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</row>
    <row r="122" spans="1:15" ht="15.75" x14ac:dyDescent="0.25">
      <c r="A122" s="25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</row>
    <row r="123" spans="1:15" ht="15.75" x14ac:dyDescent="0.25">
      <c r="A123" s="25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</row>
    <row r="124" spans="1:15" ht="15.75" x14ac:dyDescent="0.25">
      <c r="A124" s="25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</row>
    <row r="125" spans="1:15" ht="15.75" x14ac:dyDescent="0.25">
      <c r="A125" s="25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</row>
    <row r="126" spans="1:15" ht="15.75" x14ac:dyDescent="0.25">
      <c r="A126" s="25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</row>
    <row r="127" spans="1:15" ht="15.75" x14ac:dyDescent="0.25">
      <c r="A127" s="25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</row>
    <row r="128" spans="1:15" ht="15.75" x14ac:dyDescent="0.25">
      <c r="A128" s="25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</row>
    <row r="129" spans="1:15" ht="15.75" x14ac:dyDescent="0.25">
      <c r="A129" s="25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</row>
    <row r="130" spans="1:15" ht="15.75" x14ac:dyDescent="0.25">
      <c r="A130" s="25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</row>
    <row r="131" spans="1:15" ht="15.75" x14ac:dyDescent="0.25">
      <c r="A131" s="25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</row>
    <row r="132" spans="1:15" ht="15.75" x14ac:dyDescent="0.25">
      <c r="A132" s="25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</row>
    <row r="133" spans="1:15" ht="15.75" x14ac:dyDescent="0.25">
      <c r="A133" s="25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</row>
    <row r="134" spans="1:15" ht="15.75" x14ac:dyDescent="0.25">
      <c r="A134" s="25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</row>
    <row r="135" spans="1:15" ht="15.75" x14ac:dyDescent="0.25">
      <c r="A135" s="25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</row>
    <row r="136" spans="1:15" ht="15.75" x14ac:dyDescent="0.25">
      <c r="A136" s="25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</row>
    <row r="137" spans="1:15" ht="15.75" x14ac:dyDescent="0.25">
      <c r="A137" s="25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</row>
    <row r="138" spans="1:15" ht="15.75" x14ac:dyDescent="0.25">
      <c r="A138" s="25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</row>
    <row r="139" spans="1:15" ht="15.75" x14ac:dyDescent="0.25">
      <c r="A139" s="25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</row>
    <row r="140" spans="1:15" ht="15.75" x14ac:dyDescent="0.25">
      <c r="A140" s="25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</row>
    <row r="141" spans="1:15" ht="15.75" x14ac:dyDescent="0.25">
      <c r="A141" s="25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</row>
    <row r="142" spans="1:15" ht="15.75" x14ac:dyDescent="0.25">
      <c r="A142" s="25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</row>
    <row r="143" spans="1:15" ht="15.75" x14ac:dyDescent="0.25">
      <c r="A143" s="25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</row>
    <row r="144" spans="1:15" ht="15.75" x14ac:dyDescent="0.25">
      <c r="A144" s="25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</row>
    <row r="145" spans="1:15" ht="15.75" x14ac:dyDescent="0.25">
      <c r="A145" s="25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</row>
    <row r="146" spans="1:15" ht="15.75" x14ac:dyDescent="0.25">
      <c r="A146" s="25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</row>
    <row r="147" spans="1:15" ht="15.75" x14ac:dyDescent="0.25">
      <c r="A147" s="25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</row>
    <row r="148" spans="1:15" ht="15.75" x14ac:dyDescent="0.25">
      <c r="A148" s="25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</row>
    <row r="149" spans="1:15" ht="15.75" x14ac:dyDescent="0.25">
      <c r="A149" s="25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</row>
    <row r="150" spans="1:15" ht="15.75" x14ac:dyDescent="0.25">
      <c r="A150" s="25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</row>
    <row r="151" spans="1:15" ht="15.75" x14ac:dyDescent="0.25">
      <c r="A151" s="25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</row>
    <row r="152" spans="1:15" ht="15.75" x14ac:dyDescent="0.25">
      <c r="A152" s="25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</row>
    <row r="153" spans="1:15" ht="15.75" x14ac:dyDescent="0.25">
      <c r="A153" s="25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</row>
    <row r="154" spans="1:15" ht="15.75" x14ac:dyDescent="0.25">
      <c r="A154" s="25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</row>
    <row r="155" spans="1:15" ht="15.75" x14ac:dyDescent="0.25">
      <c r="A155" s="25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</row>
    <row r="156" spans="1:15" ht="15.75" x14ac:dyDescent="0.25">
      <c r="A156" s="25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</row>
    <row r="157" spans="1:15" ht="15.75" x14ac:dyDescent="0.25">
      <c r="A157" s="25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</row>
    <row r="158" spans="1:15" ht="15.75" x14ac:dyDescent="0.25">
      <c r="A158" s="25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</row>
    <row r="159" spans="1:15" ht="15.75" x14ac:dyDescent="0.25">
      <c r="A159" s="25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</row>
    <row r="160" spans="1:15" ht="15.75" x14ac:dyDescent="0.25">
      <c r="A160" s="25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</row>
    <row r="161" spans="1:15" ht="15.75" x14ac:dyDescent="0.25">
      <c r="A161" s="25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</row>
    <row r="162" spans="1:15" ht="15.75" x14ac:dyDescent="0.25">
      <c r="A162" s="25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</row>
    <row r="163" spans="1:15" ht="15.75" x14ac:dyDescent="0.25">
      <c r="A163" s="25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</row>
    <row r="164" spans="1:15" ht="15.75" x14ac:dyDescent="0.25">
      <c r="A164" s="25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</row>
    <row r="165" spans="1:15" ht="15.75" x14ac:dyDescent="0.25">
      <c r="A165" s="25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</row>
    <row r="166" spans="1:15" ht="15.75" x14ac:dyDescent="0.25">
      <c r="A166" s="25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</row>
    <row r="167" spans="1:15" ht="15.75" x14ac:dyDescent="0.25">
      <c r="A167" s="25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</row>
    <row r="168" spans="1:15" ht="15.75" x14ac:dyDescent="0.25">
      <c r="A168" s="25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</row>
    <row r="169" spans="1:15" ht="15.75" x14ac:dyDescent="0.25">
      <c r="A169" s="25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</row>
    <row r="170" spans="1:15" ht="15.75" x14ac:dyDescent="0.25">
      <c r="A170" s="25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</row>
    <row r="171" spans="1:15" ht="15.75" x14ac:dyDescent="0.25">
      <c r="A171" s="25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</row>
    <row r="172" spans="1:15" ht="15.75" x14ac:dyDescent="0.25">
      <c r="A172" s="25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</row>
    <row r="173" spans="1:15" ht="15.75" x14ac:dyDescent="0.25">
      <c r="A173" s="25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</row>
    <row r="174" spans="1:15" ht="15.75" x14ac:dyDescent="0.25">
      <c r="A174" s="25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</row>
    <row r="175" spans="1:15" ht="15.75" x14ac:dyDescent="0.25">
      <c r="A175" s="25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</row>
    <row r="176" spans="1:15" ht="15.75" x14ac:dyDescent="0.25">
      <c r="A176" s="25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</row>
    <row r="177" spans="1:15" ht="15.75" x14ac:dyDescent="0.25">
      <c r="A177" s="25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</row>
    <row r="178" spans="1:15" ht="15.75" x14ac:dyDescent="0.25">
      <c r="A178" s="25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</row>
    <row r="179" spans="1:15" ht="15.75" x14ac:dyDescent="0.25">
      <c r="A179" s="25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</row>
    <row r="180" spans="1:15" ht="15.75" x14ac:dyDescent="0.25">
      <c r="A180" s="25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</row>
    <row r="181" spans="1:15" ht="15.75" x14ac:dyDescent="0.25">
      <c r="A181" s="25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</row>
    <row r="182" spans="1:15" ht="15.75" x14ac:dyDescent="0.25">
      <c r="A182" s="25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</row>
    <row r="183" spans="1:15" ht="15.75" x14ac:dyDescent="0.25">
      <c r="A183" s="25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</row>
    <row r="184" spans="1:15" ht="15.75" x14ac:dyDescent="0.25">
      <c r="A184" s="25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</row>
    <row r="185" spans="1:15" ht="15.75" x14ac:dyDescent="0.25">
      <c r="A185" s="25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</row>
    <row r="186" spans="1:15" ht="15.75" x14ac:dyDescent="0.25">
      <c r="A186" s="25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</row>
    <row r="187" spans="1:15" ht="15.75" x14ac:dyDescent="0.25">
      <c r="A187" s="25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</row>
    <row r="188" spans="1:15" ht="15.75" x14ac:dyDescent="0.25">
      <c r="A188" s="25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</row>
    <row r="189" spans="1:15" ht="15.75" x14ac:dyDescent="0.25">
      <c r="A189" s="25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</row>
    <row r="190" spans="1:15" ht="15.75" x14ac:dyDescent="0.25">
      <c r="A190" s="25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</row>
    <row r="191" spans="1:15" ht="15.75" x14ac:dyDescent="0.25">
      <c r="A191" s="25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</row>
    <row r="192" spans="1:15" ht="15.75" x14ac:dyDescent="0.25">
      <c r="A192" s="25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</row>
    <row r="193" spans="1:15" ht="15.75" x14ac:dyDescent="0.25">
      <c r="A193" s="25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</row>
    <row r="194" spans="1:15" ht="15.75" x14ac:dyDescent="0.25">
      <c r="A194" s="25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</row>
    <row r="195" spans="1:15" ht="15.75" x14ac:dyDescent="0.25">
      <c r="A195" s="25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</row>
    <row r="196" spans="1:15" ht="15.75" x14ac:dyDescent="0.25">
      <c r="A196" s="25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15" ht="15.75" x14ac:dyDescent="0.25">
      <c r="A197" s="25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15" ht="15.75" x14ac:dyDescent="0.25">
      <c r="A198" s="25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15" ht="15.75" x14ac:dyDescent="0.25">
      <c r="A199" s="25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15" ht="15.75" x14ac:dyDescent="0.25">
      <c r="A200" s="25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15" ht="15.75" x14ac:dyDescent="0.25">
      <c r="A201" s="25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15" ht="15.75" x14ac:dyDescent="0.25">
      <c r="A202" s="25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15" ht="15.75" x14ac:dyDescent="0.25">
      <c r="A203" s="25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15" ht="15.75" x14ac:dyDescent="0.25">
      <c r="A204" s="25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15" ht="15.75" x14ac:dyDescent="0.25">
      <c r="A205" s="25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15" ht="15.75" x14ac:dyDescent="0.25">
      <c r="A206" s="25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15" ht="15.75" x14ac:dyDescent="0.25">
      <c r="A207" s="25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15" ht="15.75" x14ac:dyDescent="0.25">
      <c r="A208" s="25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25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25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25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25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25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25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25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x14ac:dyDescent="0.25">
      <c r="A216" s="25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x14ac:dyDescent="0.25">
      <c r="A217" s="25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x14ac:dyDescent="0.25">
      <c r="A218" s="25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x14ac:dyDescent="0.25">
      <c r="A219" s="25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x14ac:dyDescent="0.25">
      <c r="A220" s="25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x14ac:dyDescent="0.25">
      <c r="A221" s="25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75" x14ac:dyDescent="0.25">
      <c r="A222" s="25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ht="15.75" x14ac:dyDescent="0.25">
      <c r="A223" s="25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ht="15.75" x14ac:dyDescent="0.25">
      <c r="A224" s="25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1:15" ht="15.75" x14ac:dyDescent="0.25">
      <c r="A225" s="25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1:15" ht="15.75" x14ac:dyDescent="0.25">
      <c r="A226" s="25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1:15" ht="15.75" x14ac:dyDescent="0.25">
      <c r="A227" s="25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1:15" ht="15.75" x14ac:dyDescent="0.25">
      <c r="A228" s="25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1:15" ht="15.75" x14ac:dyDescent="0.25">
      <c r="A229" s="25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1:15" ht="15.75" x14ac:dyDescent="0.25">
      <c r="A230" s="25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1:15" ht="15.75" x14ac:dyDescent="0.25">
      <c r="A231" s="25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1:15" ht="15.75" x14ac:dyDescent="0.25">
      <c r="A232" s="25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1:15" ht="15.75" x14ac:dyDescent="0.25">
      <c r="A233" s="25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1:15" ht="15.75" x14ac:dyDescent="0.25">
      <c r="A234" s="25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1:15" ht="15.75" x14ac:dyDescent="0.25">
      <c r="A235" s="25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1:15" ht="15.75" x14ac:dyDescent="0.25">
      <c r="A236" s="25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</row>
    <row r="237" spans="1:15" ht="15.75" x14ac:dyDescent="0.25">
      <c r="A237" s="25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</row>
    <row r="238" spans="1:15" ht="15.75" x14ac:dyDescent="0.25">
      <c r="A238" s="25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</row>
    <row r="239" spans="1:15" ht="15.75" x14ac:dyDescent="0.25">
      <c r="A239" s="25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</row>
    <row r="240" spans="1:15" ht="15.75" x14ac:dyDescent="0.25">
      <c r="A240" s="25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</row>
    <row r="241" spans="1:15" ht="15.75" x14ac:dyDescent="0.25">
      <c r="A241" s="25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</row>
    <row r="242" spans="1:15" ht="15.75" x14ac:dyDescent="0.25">
      <c r="A242" s="25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</row>
    <row r="243" spans="1:15" ht="15.75" x14ac:dyDescent="0.25">
      <c r="A243" s="25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</row>
    <row r="244" spans="1:15" ht="15.75" x14ac:dyDescent="0.25">
      <c r="A244" s="25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</row>
    <row r="245" spans="1:15" ht="15.75" x14ac:dyDescent="0.25">
      <c r="A245" s="25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</row>
    <row r="246" spans="1:15" ht="15.75" x14ac:dyDescent="0.25">
      <c r="A246" s="25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</row>
    <row r="247" spans="1:15" ht="15.75" x14ac:dyDescent="0.25">
      <c r="A247" s="25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</row>
    <row r="248" spans="1:15" ht="15.75" x14ac:dyDescent="0.25">
      <c r="A248" s="25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</row>
    <row r="249" spans="1:15" ht="15.75" x14ac:dyDescent="0.25">
      <c r="A249" s="25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</row>
    <row r="250" spans="1:15" ht="15.75" x14ac:dyDescent="0.25">
      <c r="A250" s="25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</row>
    <row r="251" spans="1:15" ht="15.75" x14ac:dyDescent="0.25">
      <c r="A251" s="25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</row>
    <row r="252" spans="1:15" x14ac:dyDescent="0.25">
      <c r="A252" s="2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</row>
    <row r="253" spans="1:15" x14ac:dyDescent="0.25">
      <c r="A253" s="2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</row>
    <row r="254" spans="1:15" x14ac:dyDescent="0.25">
      <c r="A254" s="2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</row>
    <row r="255" spans="1:15" x14ac:dyDescent="0.25">
      <c r="A255" s="2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</row>
    <row r="256" spans="1:15" x14ac:dyDescent="0.25">
      <c r="A256" s="2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</row>
    <row r="257" spans="1:15" x14ac:dyDescent="0.25">
      <c r="A257" s="2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</row>
    <row r="258" spans="1:15" x14ac:dyDescent="0.25">
      <c r="A258" s="2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</row>
    <row r="259" spans="1:15" x14ac:dyDescent="0.25">
      <c r="A259" s="2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</row>
    <row r="260" spans="1:15" x14ac:dyDescent="0.25">
      <c r="A260" s="2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</row>
    <row r="261" spans="1:15" x14ac:dyDescent="0.25">
      <c r="A261" s="2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</row>
    <row r="262" spans="1:15" x14ac:dyDescent="0.25">
      <c r="A262" s="2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</row>
    <row r="263" spans="1:15" x14ac:dyDescent="0.25">
      <c r="A263" s="2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</row>
    <row r="264" spans="1:15" x14ac:dyDescent="0.25">
      <c r="A264" s="2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</row>
    <row r="265" spans="1:15" x14ac:dyDescent="0.25">
      <c r="A265" s="2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</row>
    <row r="266" spans="1:15" x14ac:dyDescent="0.25">
      <c r="A266" s="2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</row>
    <row r="267" spans="1:15" x14ac:dyDescent="0.25">
      <c r="A267" s="2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</row>
    <row r="268" spans="1:15" x14ac:dyDescent="0.25">
      <c r="A268" s="2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</row>
    <row r="269" spans="1:15" x14ac:dyDescent="0.25">
      <c r="A269" s="2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</row>
    <row r="270" spans="1:15" x14ac:dyDescent="0.25">
      <c r="A270" s="2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</row>
    <row r="271" spans="1:15" x14ac:dyDescent="0.25">
      <c r="A271" s="2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</row>
    <row r="272" spans="1:15" x14ac:dyDescent="0.25">
      <c r="A272" s="2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</row>
    <row r="273" spans="1:15" x14ac:dyDescent="0.25">
      <c r="A273" s="2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</row>
    <row r="274" spans="1:15" x14ac:dyDescent="0.25">
      <c r="A274" s="2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</row>
    <row r="275" spans="1:15" x14ac:dyDescent="0.25">
      <c r="A275" s="2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</row>
    <row r="276" spans="1:15" x14ac:dyDescent="0.25">
      <c r="A276" s="2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</row>
    <row r="277" spans="1:15" x14ac:dyDescent="0.25">
      <c r="A277" s="2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</row>
    <row r="278" spans="1:15" x14ac:dyDescent="0.25">
      <c r="A278" s="2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</row>
    <row r="279" spans="1:15" x14ac:dyDescent="0.25">
      <c r="A279" s="2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</row>
    <row r="280" spans="1:15" x14ac:dyDescent="0.25">
      <c r="A280" s="2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</row>
    <row r="281" spans="1:15" x14ac:dyDescent="0.25">
      <c r="A281" s="2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</row>
    <row r="282" spans="1:15" x14ac:dyDescent="0.25">
      <c r="A282" s="2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</row>
    <row r="283" spans="1:15" x14ac:dyDescent="0.25">
      <c r="A283" s="2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</row>
    <row r="284" spans="1:15" x14ac:dyDescent="0.25">
      <c r="A284" s="2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</row>
    <row r="285" spans="1:15" x14ac:dyDescent="0.25">
      <c r="A285" s="2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</row>
    <row r="286" spans="1:15" x14ac:dyDescent="0.25">
      <c r="A286" s="2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</row>
    <row r="287" spans="1:15" x14ac:dyDescent="0.25">
      <c r="A287" s="2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</row>
    <row r="288" spans="1:15" x14ac:dyDescent="0.25">
      <c r="A288" s="2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</row>
    <row r="289" spans="1:15" x14ac:dyDescent="0.25">
      <c r="A289" s="2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</row>
    <row r="290" spans="1:15" x14ac:dyDescent="0.25">
      <c r="A290" s="2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</row>
    <row r="291" spans="1:15" x14ac:dyDescent="0.25">
      <c r="A291" s="2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</row>
    <row r="292" spans="1:15" x14ac:dyDescent="0.25">
      <c r="A292" s="2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</row>
    <row r="293" spans="1:15" x14ac:dyDescent="0.25">
      <c r="A293" s="2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</row>
    <row r="294" spans="1:15" x14ac:dyDescent="0.25">
      <c r="A294" s="2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</row>
    <row r="295" spans="1:15" x14ac:dyDescent="0.25">
      <c r="A295" s="2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</row>
    <row r="296" spans="1:15" x14ac:dyDescent="0.25">
      <c r="A296" s="2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</row>
    <row r="297" spans="1:15" x14ac:dyDescent="0.25">
      <c r="A297" s="2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</row>
    <row r="298" spans="1:15" x14ac:dyDescent="0.25">
      <c r="A298" s="2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</row>
    <row r="299" spans="1:15" x14ac:dyDescent="0.25">
      <c r="A299" s="2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</row>
    <row r="300" spans="1:15" x14ac:dyDescent="0.25">
      <c r="A300" s="2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</row>
    <row r="301" spans="1:15" x14ac:dyDescent="0.25">
      <c r="A301" s="2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</row>
    <row r="302" spans="1:15" x14ac:dyDescent="0.25">
      <c r="A302" s="2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</row>
    <row r="303" spans="1:15" x14ac:dyDescent="0.25">
      <c r="A303" s="2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</row>
    <row r="304" spans="1:15" x14ac:dyDescent="0.25">
      <c r="A304" s="2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</row>
    <row r="305" spans="1:15" x14ac:dyDescent="0.25">
      <c r="A305" s="2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</row>
    <row r="306" spans="1:15" x14ac:dyDescent="0.25">
      <c r="A306" s="2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</row>
    <row r="307" spans="1:15" x14ac:dyDescent="0.25">
      <c r="A307" s="2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</row>
    <row r="308" spans="1:15" x14ac:dyDescent="0.25">
      <c r="A308" s="2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</row>
    <row r="309" spans="1:15" x14ac:dyDescent="0.25">
      <c r="A309" s="2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</row>
    <row r="310" spans="1:15" x14ac:dyDescent="0.25">
      <c r="A310" s="2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</row>
    <row r="311" spans="1:15" x14ac:dyDescent="0.25">
      <c r="A311" s="2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</row>
    <row r="312" spans="1:15" x14ac:dyDescent="0.25">
      <c r="A312" s="2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</row>
    <row r="313" spans="1:15" x14ac:dyDescent="0.25">
      <c r="A313" s="2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</row>
    <row r="314" spans="1:15" x14ac:dyDescent="0.25">
      <c r="A314" s="2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</row>
    <row r="315" spans="1:15" x14ac:dyDescent="0.25">
      <c r="A315" s="2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</row>
    <row r="316" spans="1:15" x14ac:dyDescent="0.25">
      <c r="A316" s="2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</row>
    <row r="317" spans="1:15" x14ac:dyDescent="0.25">
      <c r="A317" s="2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</row>
    <row r="318" spans="1:15" x14ac:dyDescent="0.25">
      <c r="A318" s="2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</row>
    <row r="319" spans="1:15" x14ac:dyDescent="0.25">
      <c r="A319" s="2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</row>
    <row r="320" spans="1:15" x14ac:dyDescent="0.25">
      <c r="A320" s="2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</row>
    <row r="321" spans="1:15" x14ac:dyDescent="0.25">
      <c r="A321" s="2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</row>
  </sheetData>
  <mergeCells count="9">
    <mergeCell ref="P23:S23"/>
    <mergeCell ref="P20:S20"/>
    <mergeCell ref="P17:AA17"/>
    <mergeCell ref="P14:AA14"/>
    <mergeCell ref="B2:M2"/>
    <mergeCell ref="P2:AA2"/>
    <mergeCell ref="P5:AA5"/>
    <mergeCell ref="P8:AD8"/>
    <mergeCell ref="P11:AD1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9B71A-07F4-4438-822B-35173A668E26}">
  <dimension ref="A1:O28"/>
  <sheetViews>
    <sheetView topLeftCell="A4" workbookViewId="0">
      <selection activeCell="Q44" sqref="Q44"/>
    </sheetView>
  </sheetViews>
  <sheetFormatPr defaultRowHeight="15" x14ac:dyDescent="0.25"/>
  <cols>
    <col min="1" max="1" width="23.140625" bestFit="1" customWidth="1"/>
    <col min="2" max="2" width="14.140625" bestFit="1" customWidth="1"/>
    <col min="3" max="3" width="8.42578125" bestFit="1" customWidth="1"/>
    <col min="4" max="4" width="12.5703125" bestFit="1" customWidth="1"/>
    <col min="5" max="5" width="8.42578125" bestFit="1" customWidth="1"/>
    <col min="6" max="6" width="11.140625" bestFit="1" customWidth="1"/>
    <col min="7" max="7" width="10.28515625" bestFit="1" customWidth="1"/>
    <col min="8" max="8" width="12.28515625" bestFit="1" customWidth="1"/>
    <col min="9" max="9" width="12.42578125" bestFit="1" customWidth="1"/>
    <col min="10" max="10" width="10.28515625" bestFit="1" customWidth="1"/>
    <col min="11" max="11" width="12" bestFit="1" customWidth="1"/>
    <col min="12" max="12" width="12.5703125" bestFit="1" customWidth="1"/>
    <col min="13" max="13" width="8.28515625" bestFit="1" customWidth="1"/>
    <col min="14" max="14" width="6.42578125" bestFit="1" customWidth="1"/>
    <col min="15" max="15" width="7.28515625" bestFit="1" customWidth="1"/>
  </cols>
  <sheetData>
    <row r="1" spans="1:15" ht="21" thickBot="1" x14ac:dyDescent="0.35">
      <c r="A1" s="31" t="s">
        <v>111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</row>
    <row r="2" spans="1:15" ht="16.5" thickTop="1" x14ac:dyDescent="0.25">
      <c r="A2" s="14" t="s">
        <v>22</v>
      </c>
      <c r="B2" s="14" t="s">
        <v>44</v>
      </c>
      <c r="C2" s="11" t="s">
        <v>15</v>
      </c>
      <c r="D2" s="14" t="s">
        <v>84</v>
      </c>
      <c r="E2" s="14" t="s">
        <v>17</v>
      </c>
      <c r="F2" s="11" t="s">
        <v>13</v>
      </c>
      <c r="G2" s="14" t="s">
        <v>96</v>
      </c>
      <c r="H2" s="14" t="s">
        <v>46</v>
      </c>
      <c r="I2" s="14" t="s">
        <v>43</v>
      </c>
      <c r="J2" s="14" t="s">
        <v>58</v>
      </c>
      <c r="K2" s="14" t="s">
        <v>5</v>
      </c>
      <c r="L2" s="14" t="s">
        <v>91</v>
      </c>
    </row>
    <row r="3" spans="1:15" ht="15.75" x14ac:dyDescent="0.25">
      <c r="A3" s="14">
        <f>SUM('2017'!H4+'2018'!P4)</f>
        <v>387</v>
      </c>
      <c r="B3" s="14">
        <f>SUM('2017'!I4+'2018'!Q4)</f>
        <v>52</v>
      </c>
      <c r="C3" s="14">
        <f>SUM('2017'!J4+'2018'!R4)</f>
        <v>86</v>
      </c>
      <c r="D3" s="14">
        <f>SUM('2018'!S4)</f>
        <v>8</v>
      </c>
      <c r="E3" s="14">
        <f>SUM('2017'!K4+'2018'!T4)</f>
        <v>10</v>
      </c>
      <c r="F3" s="14">
        <f>SUM('2017'!L4+'2018'!U4)</f>
        <v>314</v>
      </c>
      <c r="G3" s="14">
        <f>SUM('2018'!V4)</f>
        <v>42</v>
      </c>
      <c r="H3" s="14">
        <f>SUM('2017'!M4+'2018'!W4)</f>
        <v>53</v>
      </c>
      <c r="I3" s="14">
        <f>SUM('2017'!N4+'2018'!X4)</f>
        <v>44</v>
      </c>
      <c r="J3" s="14">
        <f>SUM('2018'!Y4)</f>
        <v>4</v>
      </c>
      <c r="K3" s="14">
        <f>SUM('2017'!O4+'2018'!Z4)</f>
        <v>451</v>
      </c>
      <c r="L3" s="14">
        <f>SUM('2018'!AA4)</f>
        <v>2</v>
      </c>
    </row>
    <row r="4" spans="1:15" ht="21" customHeight="1" thickBot="1" x14ac:dyDescent="0.35">
      <c r="A4" s="30" t="s">
        <v>127</v>
      </c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</row>
    <row r="5" spans="1:15" ht="16.5" thickTop="1" x14ac:dyDescent="0.25">
      <c r="A5" s="14" t="s">
        <v>22</v>
      </c>
      <c r="B5" s="14" t="s">
        <v>44</v>
      </c>
      <c r="C5" s="11" t="s">
        <v>15</v>
      </c>
      <c r="D5" s="14" t="s">
        <v>84</v>
      </c>
      <c r="E5" s="14" t="s">
        <v>17</v>
      </c>
      <c r="F5" s="11" t="s">
        <v>13</v>
      </c>
      <c r="G5" s="14" t="s">
        <v>96</v>
      </c>
      <c r="H5" s="14" t="s">
        <v>46</v>
      </c>
      <c r="I5" s="14" t="s">
        <v>43</v>
      </c>
      <c r="J5" s="14" t="s">
        <v>58</v>
      </c>
      <c r="K5" s="14" t="s">
        <v>5</v>
      </c>
      <c r="L5" s="14" t="s">
        <v>91</v>
      </c>
    </row>
    <row r="6" spans="1:15" ht="15.75" x14ac:dyDescent="0.25">
      <c r="A6" s="23">
        <f t="shared" ref="A6:L6" si="0">SUM(A3/$B$26*100)</f>
        <v>26.634549208534068</v>
      </c>
      <c r="B6" s="23">
        <f t="shared" si="0"/>
        <v>3.5788024776324847</v>
      </c>
      <c r="C6" s="23">
        <f t="shared" si="0"/>
        <v>5.9187887130075705</v>
      </c>
      <c r="D6" s="23">
        <f t="shared" si="0"/>
        <v>0.55058499655884374</v>
      </c>
      <c r="E6" s="23">
        <f t="shared" si="0"/>
        <v>0.68823124569855476</v>
      </c>
      <c r="F6" s="23">
        <f t="shared" si="0"/>
        <v>21.610461114934619</v>
      </c>
      <c r="G6" s="23">
        <f t="shared" si="0"/>
        <v>2.8905712319339298</v>
      </c>
      <c r="H6" s="23">
        <f t="shared" si="0"/>
        <v>3.6476256022023401</v>
      </c>
      <c r="I6" s="23">
        <f t="shared" si="0"/>
        <v>3.0282174810736406</v>
      </c>
      <c r="J6" s="23">
        <f t="shared" si="0"/>
        <v>0.27529249827942187</v>
      </c>
      <c r="K6" s="23">
        <f t="shared" si="0"/>
        <v>31.039229181004817</v>
      </c>
      <c r="L6" s="23">
        <f t="shared" si="0"/>
        <v>0.13764624913971094</v>
      </c>
    </row>
    <row r="7" spans="1:15" ht="21" customHeight="1" thickBot="1" x14ac:dyDescent="0.35">
      <c r="A7" s="29" t="s">
        <v>119</v>
      </c>
      <c r="B7" s="29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</row>
    <row r="8" spans="1:15" ht="16.5" customHeight="1" thickTop="1" x14ac:dyDescent="0.25">
      <c r="A8" s="14" t="s">
        <v>112</v>
      </c>
      <c r="B8" s="14" t="s">
        <v>63</v>
      </c>
      <c r="C8" s="14" t="s">
        <v>64</v>
      </c>
      <c r="D8" s="14" t="s">
        <v>125</v>
      </c>
      <c r="E8" s="14" t="s">
        <v>130</v>
      </c>
      <c r="F8" s="14" t="s">
        <v>114</v>
      </c>
      <c r="G8" s="14" t="s">
        <v>62</v>
      </c>
      <c r="H8" s="14" t="s">
        <v>117</v>
      </c>
      <c r="I8" s="14" t="s">
        <v>116</v>
      </c>
      <c r="J8" s="14" t="s">
        <v>113</v>
      </c>
      <c r="K8" s="14" t="s">
        <v>60</v>
      </c>
      <c r="L8" s="14" t="s">
        <v>115</v>
      </c>
      <c r="M8" s="14" t="s">
        <v>118</v>
      </c>
      <c r="N8" s="14" t="s">
        <v>132</v>
      </c>
      <c r="O8" s="14" t="s">
        <v>61</v>
      </c>
    </row>
    <row r="9" spans="1:15" ht="15.75" customHeight="1" x14ac:dyDescent="0.25">
      <c r="A9" s="14">
        <f>SUM('2018'!P10)</f>
        <v>1</v>
      </c>
      <c r="B9" s="14">
        <f>SUM('2017'!H10+'2018'!Q10)</f>
        <v>31</v>
      </c>
      <c r="C9" s="14">
        <f>SUM('2017'!I10+'2018'!R10)</f>
        <v>166</v>
      </c>
      <c r="D9" s="14">
        <f>SUM('2018'!S10)</f>
        <v>8</v>
      </c>
      <c r="E9" s="14">
        <f>SUM('2018'!T10)</f>
        <v>1</v>
      </c>
      <c r="F9" s="14">
        <f>SUM('2018'!U10)</f>
        <v>5</v>
      </c>
      <c r="G9" s="14">
        <f>SUM('2017'!K10+'2018'!V10)</f>
        <v>447</v>
      </c>
      <c r="H9" s="14">
        <f>SUM('2018'!W10)</f>
        <v>12</v>
      </c>
      <c r="I9" s="14">
        <f>SUM('2018'!X10)</f>
        <v>4</v>
      </c>
      <c r="J9" s="14">
        <f>SUM('2018'!Y10)</f>
        <v>4</v>
      </c>
      <c r="K9" s="14">
        <f>SUM('2017'!J10+'2018'!Z10)</f>
        <v>766</v>
      </c>
      <c r="L9" s="14">
        <f>SUM('2018'!AA10)</f>
        <v>1</v>
      </c>
      <c r="M9" s="14">
        <f>SUM('2018'!AB10)</f>
        <v>1</v>
      </c>
      <c r="N9" s="14">
        <f>SUM('2018'!AC10)</f>
        <v>2</v>
      </c>
      <c r="O9" s="14">
        <f>SUM('2017'!L10+'2018'!AD10)</f>
        <v>4</v>
      </c>
    </row>
    <row r="10" spans="1:15" ht="21" customHeight="1" thickBot="1" x14ac:dyDescent="0.35">
      <c r="A10" s="30" t="s">
        <v>128</v>
      </c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</row>
    <row r="11" spans="1:15" ht="16.5" thickTop="1" x14ac:dyDescent="0.25">
      <c r="A11" s="14" t="s">
        <v>112</v>
      </c>
      <c r="B11" s="14" t="s">
        <v>63</v>
      </c>
      <c r="C11" s="14" t="s">
        <v>64</v>
      </c>
      <c r="D11" s="14" t="s">
        <v>125</v>
      </c>
      <c r="E11" s="17" t="s">
        <v>130</v>
      </c>
      <c r="F11" s="14" t="s">
        <v>114</v>
      </c>
      <c r="G11" s="14" t="s">
        <v>62</v>
      </c>
      <c r="H11" s="14" t="s">
        <v>117</v>
      </c>
      <c r="I11" s="14" t="s">
        <v>116</v>
      </c>
      <c r="J11" s="14" t="s">
        <v>113</v>
      </c>
      <c r="K11" s="14" t="s">
        <v>60</v>
      </c>
      <c r="L11" s="14" t="s">
        <v>115</v>
      </c>
      <c r="M11" s="14" t="s">
        <v>118</v>
      </c>
      <c r="N11" s="17" t="s">
        <v>132</v>
      </c>
      <c r="O11" s="14" t="s">
        <v>61</v>
      </c>
    </row>
    <row r="12" spans="1:15" ht="15.75" customHeight="1" x14ac:dyDescent="0.25">
      <c r="A12" s="23">
        <f t="shared" ref="A12:O12" si="1">SUM(A9/$B$26*100)</f>
        <v>6.8823124569855468E-2</v>
      </c>
      <c r="B12" s="23">
        <f t="shared" si="1"/>
        <v>2.1335168616655196</v>
      </c>
      <c r="C12" s="23">
        <f t="shared" si="1"/>
        <v>11.424638678596008</v>
      </c>
      <c r="D12" s="23">
        <f t="shared" si="1"/>
        <v>0.55058499655884374</v>
      </c>
      <c r="E12" s="23">
        <f t="shared" si="1"/>
        <v>6.8823124569855468E-2</v>
      </c>
      <c r="F12" s="23">
        <f t="shared" si="1"/>
        <v>0.34411562284927738</v>
      </c>
      <c r="G12" s="23">
        <f t="shared" si="1"/>
        <v>30.763936682725397</v>
      </c>
      <c r="H12" s="23">
        <f t="shared" si="1"/>
        <v>0.82587749483826567</v>
      </c>
      <c r="I12" s="23">
        <f t="shared" si="1"/>
        <v>0.27529249827942187</v>
      </c>
      <c r="J12" s="23">
        <f t="shared" si="1"/>
        <v>0.27529249827942187</v>
      </c>
      <c r="K12" s="23">
        <f t="shared" si="1"/>
        <v>52.718513420509296</v>
      </c>
      <c r="L12" s="23">
        <f t="shared" si="1"/>
        <v>6.8823124569855468E-2</v>
      </c>
      <c r="M12" s="23">
        <f t="shared" si="1"/>
        <v>6.8823124569855468E-2</v>
      </c>
      <c r="N12" s="23">
        <f t="shared" si="1"/>
        <v>0.13764624913971094</v>
      </c>
      <c r="O12" s="23">
        <f t="shared" si="1"/>
        <v>0.27529249827942187</v>
      </c>
    </row>
    <row r="13" spans="1:15" ht="21" thickBot="1" x14ac:dyDescent="0.35">
      <c r="A13" s="29" t="s">
        <v>139</v>
      </c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9"/>
    </row>
    <row r="14" spans="1:15" ht="16.5" thickTop="1" x14ac:dyDescent="0.25">
      <c r="A14" s="14" t="s">
        <v>50</v>
      </c>
      <c r="B14" s="14" t="s">
        <v>51</v>
      </c>
      <c r="C14" s="14" t="s">
        <v>52</v>
      </c>
      <c r="D14" s="14" t="s">
        <v>53</v>
      </c>
      <c r="E14" s="14" t="s">
        <v>54</v>
      </c>
      <c r="F14" s="14" t="s">
        <v>55</v>
      </c>
      <c r="G14" s="14" t="s">
        <v>56</v>
      </c>
      <c r="H14" s="14" t="s">
        <v>57</v>
      </c>
      <c r="I14" s="14" t="s">
        <v>1</v>
      </c>
      <c r="J14" s="14" t="s">
        <v>2</v>
      </c>
      <c r="K14" s="14" t="s">
        <v>3</v>
      </c>
      <c r="L14" s="14" t="s">
        <v>4</v>
      </c>
    </row>
    <row r="15" spans="1:15" ht="15.75" x14ac:dyDescent="0.25">
      <c r="A15" s="14">
        <f>SUM('2018'!P16)</f>
        <v>80</v>
      </c>
      <c r="B15" s="14">
        <f>SUM('2018'!Q16)</f>
        <v>133</v>
      </c>
      <c r="C15" s="14">
        <f>SUM('2018'!R16)</f>
        <v>194</v>
      </c>
      <c r="D15" s="14">
        <f>SUM('2018'!S16)</f>
        <v>65</v>
      </c>
      <c r="E15" s="14">
        <f>SUM('2018'!T16)</f>
        <v>41</v>
      </c>
      <c r="F15" s="14">
        <f>SUM('2018'!U16)</f>
        <v>157</v>
      </c>
      <c r="G15" s="14">
        <f>SUM('2018'!V16)</f>
        <v>153</v>
      </c>
      <c r="H15" s="14">
        <f>SUM('2018'!W16)</f>
        <v>4</v>
      </c>
      <c r="I15" s="14">
        <f>SUM('2017'!H16+'2018'!X16)</f>
        <v>226</v>
      </c>
      <c r="J15" s="14">
        <f>SUM('2017'!I16+'2018'!Y16)</f>
        <v>309</v>
      </c>
      <c r="K15" s="14">
        <f>SUM('2017'!J16+'2018'!Z16)</f>
        <v>31</v>
      </c>
      <c r="L15" s="14">
        <f>SUM('2017'!K16+'2018'!AA16)</f>
        <v>60</v>
      </c>
    </row>
    <row r="16" spans="1:15" ht="21" thickBot="1" x14ac:dyDescent="0.35">
      <c r="A16" s="30" t="s">
        <v>140</v>
      </c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</row>
    <row r="17" spans="1:12" ht="16.5" thickTop="1" x14ac:dyDescent="0.25">
      <c r="A17" s="14" t="s">
        <v>50</v>
      </c>
      <c r="B17" s="14" t="s">
        <v>51</v>
      </c>
      <c r="C17" s="14" t="s">
        <v>52</v>
      </c>
      <c r="D17" s="14" t="s">
        <v>53</v>
      </c>
      <c r="E17" s="14" t="s">
        <v>54</v>
      </c>
      <c r="F17" s="14" t="s">
        <v>55</v>
      </c>
      <c r="G17" s="14" t="s">
        <v>56</v>
      </c>
      <c r="H17" s="14" t="s">
        <v>57</v>
      </c>
      <c r="I17" s="14" t="s">
        <v>1</v>
      </c>
      <c r="J17" s="14" t="s">
        <v>2</v>
      </c>
      <c r="K17" s="14" t="s">
        <v>3</v>
      </c>
      <c r="L17" s="14" t="s">
        <v>4</v>
      </c>
    </row>
    <row r="18" spans="1:12" ht="15.75" x14ac:dyDescent="0.25">
      <c r="A18" s="23">
        <f>SUM(A15/$B$26*100)</f>
        <v>5.5058499655884381</v>
      </c>
      <c r="B18" s="23">
        <f t="shared" ref="B18:L18" si="2">SUM(B15/$B$26*100)</f>
        <v>9.1534755677907782</v>
      </c>
      <c r="C18" s="23">
        <f t="shared" si="2"/>
        <v>13.351686166551962</v>
      </c>
      <c r="D18" s="23">
        <f t="shared" si="2"/>
        <v>4.4735030970406058</v>
      </c>
      <c r="E18" s="23">
        <f t="shared" si="2"/>
        <v>2.821748107364074</v>
      </c>
      <c r="F18" s="23">
        <f t="shared" si="2"/>
        <v>10.80523055746731</v>
      </c>
      <c r="G18" s="23">
        <f t="shared" si="2"/>
        <v>10.529938059187888</v>
      </c>
      <c r="H18" s="23">
        <f t="shared" si="2"/>
        <v>0.27529249827942187</v>
      </c>
      <c r="I18" s="23">
        <f t="shared" si="2"/>
        <v>15.554026152787337</v>
      </c>
      <c r="J18" s="23">
        <f t="shared" si="2"/>
        <v>21.266345492085339</v>
      </c>
      <c r="K18" s="23">
        <f t="shared" si="2"/>
        <v>2.1335168616655196</v>
      </c>
      <c r="L18" s="23">
        <f t="shared" si="2"/>
        <v>4.1293874741913283</v>
      </c>
    </row>
    <row r="19" spans="1:12" ht="21" thickBot="1" x14ac:dyDescent="0.35">
      <c r="A19" s="29" t="s">
        <v>138</v>
      </c>
      <c r="B19" s="29"/>
      <c r="C19" s="29"/>
      <c r="D19" s="29"/>
    </row>
    <row r="20" spans="1:12" ht="16.5" thickTop="1" x14ac:dyDescent="0.25">
      <c r="A20" s="14" t="s">
        <v>141</v>
      </c>
      <c r="B20" s="14" t="s">
        <v>142</v>
      </c>
      <c r="C20" s="14" t="s">
        <v>143</v>
      </c>
      <c r="D20" s="14" t="s">
        <v>144</v>
      </c>
    </row>
    <row r="21" spans="1:12" ht="15.75" x14ac:dyDescent="0.25">
      <c r="A21" s="14">
        <f>SUM('2018'!P22)</f>
        <v>300</v>
      </c>
      <c r="B21" s="14">
        <f>SUM('2018'!Q22)</f>
        <v>314</v>
      </c>
      <c r="C21" s="14">
        <f>SUM('2017'!H22+'2018'!R22)</f>
        <v>566</v>
      </c>
      <c r="D21" s="14">
        <f>SUM('2017'!I22+'2018'!S22)</f>
        <v>273</v>
      </c>
    </row>
    <row r="22" spans="1:12" ht="21" thickBot="1" x14ac:dyDescent="0.35">
      <c r="A22" s="30" t="s">
        <v>145</v>
      </c>
      <c r="B22" s="30"/>
      <c r="C22" s="30"/>
      <c r="D22" s="30"/>
    </row>
    <row r="23" spans="1:12" ht="16.5" thickTop="1" x14ac:dyDescent="0.25">
      <c r="A23" s="14" t="s">
        <v>141</v>
      </c>
      <c r="B23" s="14" t="s">
        <v>142</v>
      </c>
      <c r="C23" s="14" t="s">
        <v>143</v>
      </c>
      <c r="D23" s="14" t="s">
        <v>144</v>
      </c>
    </row>
    <row r="24" spans="1:12" ht="15.75" x14ac:dyDescent="0.25">
      <c r="A24" s="23">
        <f>SUM(A21/$B$26*100)</f>
        <v>20.646937370956643</v>
      </c>
      <c r="B24" s="23">
        <f t="shared" ref="B24:D24" si="3">SUM(B21/$B$26*100)</f>
        <v>21.610461114934619</v>
      </c>
      <c r="C24" s="23">
        <f t="shared" si="3"/>
        <v>38.953888506538199</v>
      </c>
      <c r="D24" s="23">
        <f t="shared" si="3"/>
        <v>18.788713007570543</v>
      </c>
    </row>
    <row r="26" spans="1:12" ht="15.75" x14ac:dyDescent="0.25">
      <c r="A26" s="18" t="s">
        <v>135</v>
      </c>
      <c r="B26" s="21">
        <f>SUM('2017'!F43+'2018'!N94)</f>
        <v>1453</v>
      </c>
    </row>
    <row r="27" spans="1:12" ht="15.75" x14ac:dyDescent="0.25">
      <c r="A27" s="18" t="s">
        <v>136</v>
      </c>
      <c r="B27" s="21">
        <f>SUM('2017'!F44+'2018'!N95)</f>
        <v>129</v>
      </c>
    </row>
    <row r="28" spans="1:12" ht="15.75" x14ac:dyDescent="0.25">
      <c r="A28" s="18" t="s">
        <v>137</v>
      </c>
      <c r="B28" s="22">
        <f>SUM(B26/B27)</f>
        <v>11.263565891472869</v>
      </c>
    </row>
  </sheetData>
  <sortState ref="A3:L3">
    <sortCondition descending="1" ref="A3"/>
  </sortState>
  <mergeCells count="8">
    <mergeCell ref="A16:L16"/>
    <mergeCell ref="A13:L13"/>
    <mergeCell ref="A19:D19"/>
    <mergeCell ref="A22:D22"/>
    <mergeCell ref="A1:L1"/>
    <mergeCell ref="A4:L4"/>
    <mergeCell ref="A7:O7"/>
    <mergeCell ref="A10:O10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2017</vt:lpstr>
      <vt:lpstr>2018</vt:lpstr>
      <vt:lpstr>2019</vt:lpstr>
      <vt:lpstr>Overall Stats</vt:lpstr>
      <vt:lpstr>'2018'!Print_Area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cp:lastPrinted>2019-04-29T23:26:11Z</cp:lastPrinted>
  <dcterms:created xsi:type="dcterms:W3CDTF">2017-09-19T04:52:15Z</dcterms:created>
  <dcterms:modified xsi:type="dcterms:W3CDTF">2019-08-14T15:26:17Z</dcterms:modified>
</cp:coreProperties>
</file>