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"/>
    </mc:Choice>
  </mc:AlternateContent>
  <xr:revisionPtr revIDLastSave="0" documentId="13_ncr:1_{CA6118C6-9723-4394-843A-763A002C2B39}" xr6:coauthVersionLast="40" xr6:coauthVersionMax="40" xr10:uidLastSave="{00000000-0000-0000-0000-000000000000}"/>
  <bookViews>
    <workbookView xWindow="0" yWindow="0" windowWidth="20490" windowHeight="7530" activeTab="1" xr2:uid="{00000000-000D-0000-FFFF-FFFF00000000}"/>
  </bookViews>
  <sheets>
    <sheet name="2017" sheetId="1" r:id="rId1"/>
    <sheet name="2018" sheetId="2" r:id="rId2"/>
    <sheet name="2019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4" i="2" l="1"/>
  <c r="Z4" i="2"/>
  <c r="Y4" i="2"/>
  <c r="X4" i="2"/>
  <c r="W4" i="2"/>
  <c r="V4" i="2"/>
  <c r="U4" i="2"/>
  <c r="T4" i="2"/>
  <c r="S4" i="2"/>
  <c r="R4" i="2"/>
  <c r="Q4" i="2"/>
  <c r="P4" i="2"/>
  <c r="N94" i="2" l="1"/>
  <c r="N96" i="2" l="1"/>
  <c r="V13" i="2"/>
  <c r="AB13" i="2"/>
  <c r="T13" i="2"/>
  <c r="Z13" i="2"/>
  <c r="Q7" i="2"/>
  <c r="U13" i="2"/>
  <c r="AA13" i="2"/>
  <c r="R7" i="2"/>
  <c r="Q13" i="2"/>
  <c r="W13" i="2"/>
  <c r="AC13" i="2"/>
  <c r="R13" i="2"/>
  <c r="X13" i="2"/>
  <c r="AD13" i="2"/>
  <c r="S13" i="2"/>
  <c r="Y13" i="2"/>
  <c r="P13" i="2"/>
  <c r="S7" i="2"/>
  <c r="AA7" i="2"/>
  <c r="W7" i="2"/>
  <c r="U7" i="2"/>
  <c r="V7" i="2"/>
  <c r="Z7" i="2"/>
  <c r="P7" i="2"/>
  <c r="Y7" i="2"/>
  <c r="T7" i="2"/>
  <c r="X7" i="2"/>
  <c r="N5" i="3"/>
  <c r="F43" i="1" l="1"/>
  <c r="N7" i="1" l="1"/>
  <c r="N4" i="1"/>
  <c r="R7" i="1"/>
  <c r="O7" i="1"/>
  <c r="Q7" i="1"/>
  <c r="P7" i="1"/>
  <c r="M4" i="1"/>
  <c r="O4" i="1"/>
  <c r="J4" i="1"/>
  <c r="H4" i="1"/>
  <c r="I4" i="1"/>
  <c r="K4" i="1"/>
  <c r="L4" i="1"/>
</calcChain>
</file>

<file path=xl/sharedStrings.xml><?xml version="1.0" encoding="utf-8"?>
<sst xmlns="http://schemas.openxmlformats.org/spreadsheetml/2006/main" count="438" uniqueCount="139">
  <si>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</si>
  <si>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</si>
  <si>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</si>
  <si>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</si>
  <si>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</si>
  <si>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</si>
  <si>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</si>
  <si>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</si>
  <si>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</si>
  <si>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</si>
  <si>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</si>
  <si>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</si>
  <si>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</si>
  <si>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</si>
  <si>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</si>
  <si>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</si>
  <si>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</si>
  <si>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</si>
  <si>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</si>
  <si>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</si>
  <si>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</si>
  <si>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</si>
  <si>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</si>
  <si>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</si>
  <si>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</si>
  <si>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</si>
  <si>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</si>
  <si>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</si>
  <si>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</si>
  <si>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</si>
  <si>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</si>
  <si>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</si>
  <si>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</si>
  <si>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</si>
  <si>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</si>
  <si>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</si>
  <si>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</si>
  <si>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</si>
  <si>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</si>
  <si>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</si>
  <si>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</si>
  <si>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</si>
  <si>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</si>
  <si>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</si>
  <si>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</si>
  <si>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</si>
  <si>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</si>
  <si>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</si>
  <si>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Stawberry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</si>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</sst>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 style="thick">
        <color rgb="FF0070C0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1" xfId="0" applyBorder="1"/>
    <xf numFmtId="0" fontId="2" fillId="0" borderId="3" xfId="0" applyFont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Adams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'2017'!$F$4:$F$24</c:f>
              <c:numCache>
                <c:formatCode>General</c:formatCode>
                <c:ptCount val="21"/>
                <c:pt idx="0">
                  <c:v>5</c:v>
                </c:pt>
                <c:pt idx="1">
                  <c:v>23</c:v>
                </c:pt>
                <c:pt idx="2">
                  <c:v>6</c:v>
                </c:pt>
                <c:pt idx="3">
                  <c:v>14</c:v>
                </c:pt>
                <c:pt idx="4">
                  <c:v>6</c:v>
                </c:pt>
                <c:pt idx="5">
                  <c:v>30</c:v>
                </c:pt>
                <c:pt idx="6">
                  <c:v>1</c:v>
                </c:pt>
                <c:pt idx="7">
                  <c:v>16</c:v>
                </c:pt>
                <c:pt idx="8">
                  <c:v>17</c:v>
                </c:pt>
                <c:pt idx="9">
                  <c:v>20</c:v>
                </c:pt>
                <c:pt idx="10">
                  <c:v>9</c:v>
                </c:pt>
                <c:pt idx="11">
                  <c:v>12</c:v>
                </c:pt>
                <c:pt idx="12">
                  <c:v>9</c:v>
                </c:pt>
                <c:pt idx="13">
                  <c:v>14</c:v>
                </c:pt>
                <c:pt idx="14">
                  <c:v>10</c:v>
                </c:pt>
                <c:pt idx="15">
                  <c:v>6</c:v>
                </c:pt>
                <c:pt idx="16">
                  <c:v>5</c:v>
                </c:pt>
                <c:pt idx="17">
                  <c:v>13</c:v>
                </c:pt>
                <c:pt idx="18">
                  <c:v>6</c:v>
                </c:pt>
                <c:pt idx="19">
                  <c:v>13</c:v>
                </c:pt>
                <c:pt idx="2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06-40DA-AA94-2800F7C92E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16250992"/>
        <c:axId val="1009202304"/>
      </c:lineChart>
      <c:catAx>
        <c:axId val="10162509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202304"/>
        <c:crosses val="autoZero"/>
        <c:auto val="1"/>
        <c:lblAlgn val="ctr"/>
        <c:lblOffset val="100"/>
        <c:noMultiLvlLbl val="0"/>
      </c:catAx>
      <c:valAx>
        <c:axId val="10092023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25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Hobbs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'2017'!$F$26:$F$31</c:f>
              <c:numCache>
                <c:formatCode>General</c:formatCode>
                <c:ptCount val="6"/>
                <c:pt idx="0">
                  <c:v>5</c:v>
                </c:pt>
                <c:pt idx="1">
                  <c:v>9</c:v>
                </c:pt>
                <c:pt idx="2">
                  <c:v>1</c:v>
                </c:pt>
                <c:pt idx="3">
                  <c:v>3</c:v>
                </c:pt>
                <c:pt idx="4">
                  <c:v>24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3B-4EDD-A471-58DE70D45F5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07233216"/>
        <c:axId val="1009188912"/>
      </c:lineChart>
      <c:catAx>
        <c:axId val="10072332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188912"/>
        <c:crosses val="autoZero"/>
        <c:auto val="1"/>
        <c:lblAlgn val="ctr"/>
        <c:lblOffset val="100"/>
        <c:noMultiLvlLbl val="0"/>
      </c:catAx>
      <c:valAx>
        <c:axId val="10091889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23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Fish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FE1E-46FA-9A4B-E2B18543EAB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FE1E-46FA-9A4B-E2B18543EAB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FE1E-46FA-9A4B-E2B18543EAB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FE1E-46FA-9A4B-E2B18543EAB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FE1E-46FA-9A4B-E2B18543EAB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FE1E-46FA-9A4B-E2B18543EAB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FE1E-46FA-9A4B-E2B18543EAB0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FE1E-46FA-9A4B-E2B18543EAB0}"/>
              </c:ext>
            </c:extLst>
          </c:dPt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0A-40B5-892E-2601AE45F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Type</a:t>
            </a:r>
            <a:r>
              <a:rPr lang="en-US" baseline="0"/>
              <a:t> of Fish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'2017'!$H$6:$L$6</c:f>
              <c:strCache>
                <c:ptCount val="5"/>
                <c:pt idx="0">
                  <c:v>Rainbow</c:v>
                </c:pt>
                <c:pt idx="1">
                  <c:v>Cutthroat</c:v>
                </c:pt>
                <c:pt idx="2">
                  <c:v>Wiper</c:v>
                </c:pt>
                <c:pt idx="3">
                  <c:v>Brown</c:v>
                </c:pt>
                <c:pt idx="4">
                  <c:v>Bluegill</c:v>
                </c:pt>
              </c:strCache>
            </c:strRef>
          </c:cat>
          <c:val>
            <c:numRef>
              <c:f>'2017'!$H$7:$L$7</c:f>
              <c:numCache>
                <c:formatCode>General</c:formatCode>
                <c:ptCount val="5"/>
                <c:pt idx="0">
                  <c:v>235</c:v>
                </c:pt>
                <c:pt idx="1">
                  <c:v>65</c:v>
                </c:pt>
                <c:pt idx="2">
                  <c:v>3</c:v>
                </c:pt>
                <c:pt idx="3">
                  <c:v>24</c:v>
                </c:pt>
                <c:pt idx="4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59-4B36-9D20-41D48269C7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275554416"/>
        <c:axId val="1193679424"/>
        <c:axId val="0"/>
      </c:bar3DChart>
      <c:catAx>
        <c:axId val="127555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679424"/>
        <c:crosses val="autoZero"/>
        <c:auto val="1"/>
        <c:lblAlgn val="ctr"/>
        <c:lblOffset val="100"/>
        <c:noMultiLvlLbl val="0"/>
      </c:catAx>
      <c:valAx>
        <c:axId val="119367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55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CC6-417A-BF34-C4974D37F01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CC6-417A-BF34-C4974D37F01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CC6-417A-BF34-C4974D37F01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CC6-417A-BF34-C4974D37F01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CC6-417A-BF34-C4974D37F01C}"/>
              </c:ext>
            </c:extLst>
          </c:dPt>
          <c:cat>
            <c:strRef>
              <c:f>'2017'!$N$6:$R$6</c:f>
              <c:strCache>
                <c:ptCount val="5"/>
                <c:pt idx="0">
                  <c:v>Rainbow</c:v>
                </c:pt>
                <c:pt idx="1">
                  <c:v>Cutthroat</c:v>
                </c:pt>
                <c:pt idx="2">
                  <c:v>Wiper</c:v>
                </c:pt>
                <c:pt idx="3">
                  <c:v>Brown</c:v>
                </c:pt>
                <c:pt idx="4">
                  <c:v>Bluegill</c:v>
                </c:pt>
              </c:strCache>
            </c:strRef>
          </c:cat>
          <c:val>
            <c:numRef>
              <c:f>'2017'!$N$7:$R$7</c:f>
              <c:numCache>
                <c:formatCode>General</c:formatCode>
                <c:ptCount val="5"/>
                <c:pt idx="0">
                  <c:v>56.763285024154584</c:v>
                </c:pt>
                <c:pt idx="1">
                  <c:v>15.70048309178744</c:v>
                </c:pt>
                <c:pt idx="2">
                  <c:v>0.72463768115942029</c:v>
                </c:pt>
                <c:pt idx="3">
                  <c:v>5.7971014492753623</c:v>
                </c:pt>
                <c:pt idx="4">
                  <c:v>21.014492753623188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16-4E10-8713-48C640390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  <c:pt idx="8">
                  <c:v>Pineview</c:v>
                </c:pt>
                <c:pt idx="9">
                  <c:v>Kens</c:v>
                </c:pt>
                <c:pt idx="10">
                  <c:v>Willard Bay</c:v>
                </c:pt>
                <c:pt idx="11">
                  <c:v>Jensen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310</c:v>
                </c:pt>
                <c:pt idx="5">
                  <c:v>52</c:v>
                </c:pt>
                <c:pt idx="6">
                  <c:v>5</c:v>
                </c:pt>
                <c:pt idx="7">
                  <c:v>379</c:v>
                </c:pt>
                <c:pt idx="8">
                  <c:v>4</c:v>
                </c:pt>
                <c:pt idx="9">
                  <c:v>42</c:v>
                </c:pt>
                <c:pt idx="10">
                  <c:v>2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Stawberry</c:v>
                </c:pt>
                <c:pt idx="8">
                  <c:v>Pineview</c:v>
                </c:pt>
                <c:pt idx="9">
                  <c:v>Kens</c:v>
                </c:pt>
                <c:pt idx="10">
                  <c:v>Willard Bay</c:v>
                </c:pt>
                <c:pt idx="11">
                  <c:v>Jensen</c:v>
                </c:pt>
              </c:strCache>
            </c:strRef>
          </c:cat>
          <c:val>
            <c:numRef>
              <c:f>'2018'!$P$7:$AA$7</c:f>
              <c:numCache>
                <c:formatCode>General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29.836381135707413</c:v>
                </c:pt>
                <c:pt idx="5">
                  <c:v>5.0048123195380168</c:v>
                </c:pt>
                <c:pt idx="6">
                  <c:v>0.48123195380173239</c:v>
                </c:pt>
                <c:pt idx="7">
                  <c:v>36.477382098171319</c:v>
                </c:pt>
                <c:pt idx="8">
                  <c:v>0.38498556304138598</c:v>
                </c:pt>
                <c:pt idx="9">
                  <c:v>4.0423484119345519</c:v>
                </c:pt>
                <c:pt idx="10">
                  <c:v>0.19249278152069299</c:v>
                </c:pt>
                <c:pt idx="11">
                  <c:v>0.86621751684311832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Rainbow</c:v>
                </c:pt>
                <c:pt idx="1">
                  <c:v>Cutthroat</c:v>
                </c:pt>
                <c:pt idx="2">
                  <c:v>Brown</c:v>
                </c:pt>
                <c:pt idx="3">
                  <c:v>Brook</c:v>
                </c:pt>
                <c:pt idx="4">
                  <c:v>Bluegill</c:v>
                </c:pt>
                <c:pt idx="5">
                  <c:v>Perch</c:v>
                </c:pt>
                <c:pt idx="6">
                  <c:v>C. Catfish</c:v>
                </c:pt>
                <c:pt idx="7">
                  <c:v>BH. Catfish</c:v>
                </c:pt>
                <c:pt idx="8">
                  <c:v>SM Bass</c:v>
                </c:pt>
                <c:pt idx="9">
                  <c:v>LM Bass</c:v>
                </c:pt>
                <c:pt idx="10">
                  <c:v>Wiper</c:v>
                </c:pt>
                <c:pt idx="11">
                  <c:v>Kokanee</c:v>
                </c:pt>
                <c:pt idx="12">
                  <c:v>Splake</c:v>
                </c:pt>
                <c:pt idx="13">
                  <c:v>Carp</c:v>
                </c:pt>
                <c:pt idx="14">
                  <c:v>Tiger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530</c:v>
                </c:pt>
                <c:pt idx="1">
                  <c:v>382</c:v>
                </c:pt>
                <c:pt idx="2">
                  <c:v>7</c:v>
                </c:pt>
                <c:pt idx="3">
                  <c:v>1</c:v>
                </c:pt>
                <c:pt idx="4">
                  <c:v>80</c:v>
                </c:pt>
                <c:pt idx="5">
                  <c:v>4</c:v>
                </c:pt>
                <c:pt idx="6">
                  <c:v>5</c:v>
                </c:pt>
                <c:pt idx="7">
                  <c:v>8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  <c:pt idx="11">
                  <c:v>12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0A1C-4962-9344-81AE2C2AD4E6}"/>
              </c:ext>
            </c:extLst>
          </c:dPt>
          <c:cat>
            <c:strRef>
              <c:f>'2018'!$P$12:$AD$12</c:f>
              <c:strCache>
                <c:ptCount val="15"/>
                <c:pt idx="0">
                  <c:v>Rainbow</c:v>
                </c:pt>
                <c:pt idx="1">
                  <c:v>Cutthroat</c:v>
                </c:pt>
                <c:pt idx="2">
                  <c:v>Brown</c:v>
                </c:pt>
                <c:pt idx="3">
                  <c:v>Brook</c:v>
                </c:pt>
                <c:pt idx="4">
                  <c:v>Bluegill</c:v>
                </c:pt>
                <c:pt idx="5">
                  <c:v>Perch</c:v>
                </c:pt>
                <c:pt idx="6">
                  <c:v>C. Catfish</c:v>
                </c:pt>
                <c:pt idx="7">
                  <c:v>BH. Catfish</c:v>
                </c:pt>
                <c:pt idx="8">
                  <c:v>SM Bass</c:v>
                </c:pt>
                <c:pt idx="9">
                  <c:v>LM Bass</c:v>
                </c:pt>
                <c:pt idx="10">
                  <c:v>Wiper</c:v>
                </c:pt>
                <c:pt idx="11">
                  <c:v>Kokanee</c:v>
                </c:pt>
                <c:pt idx="12">
                  <c:v>Splake</c:v>
                </c:pt>
                <c:pt idx="13">
                  <c:v>Carp</c:v>
                </c:pt>
                <c:pt idx="14">
                  <c:v>Tiger</c:v>
                </c:pt>
              </c:strCache>
            </c:strRef>
          </c:cat>
          <c:val>
            <c:numRef>
              <c:f>'2018'!$P$13:$AD$13</c:f>
              <c:numCache>
                <c:formatCode>General</c:formatCode>
                <c:ptCount val="15"/>
                <c:pt idx="0">
                  <c:v>51.010587102983642</c:v>
                </c:pt>
                <c:pt idx="1">
                  <c:v>36.766121270452359</c:v>
                </c:pt>
                <c:pt idx="2">
                  <c:v>0.67372473532242538</c:v>
                </c:pt>
                <c:pt idx="3">
                  <c:v>9.6246390760346495E-2</c:v>
                </c:pt>
                <c:pt idx="4">
                  <c:v>7.6997112608277183</c:v>
                </c:pt>
                <c:pt idx="5">
                  <c:v>0.38498556304138598</c:v>
                </c:pt>
                <c:pt idx="6">
                  <c:v>0.48123195380173239</c:v>
                </c:pt>
                <c:pt idx="7">
                  <c:v>0.76997112608277196</c:v>
                </c:pt>
                <c:pt idx="8">
                  <c:v>9.6246390760346495E-2</c:v>
                </c:pt>
                <c:pt idx="9">
                  <c:v>0.38498556304138598</c:v>
                </c:pt>
                <c:pt idx="10">
                  <c:v>9.6246390760346495E-2</c:v>
                </c:pt>
                <c:pt idx="11">
                  <c:v>1.1549566891241578</c:v>
                </c:pt>
                <c:pt idx="12">
                  <c:v>9.6246390760346495E-2</c:v>
                </c:pt>
                <c:pt idx="13">
                  <c:v>9.6246390760346495E-2</c:v>
                </c:pt>
                <c:pt idx="14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9</xdr:row>
      <xdr:rowOff>104775</xdr:rowOff>
    </xdr:from>
    <xdr:to>
      <xdr:col>13</xdr:col>
      <xdr:colOff>19050</xdr:colOff>
      <xdr:row>19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E838B4-EAC3-4895-900C-977E07898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20</xdr:row>
      <xdr:rowOff>133350</xdr:rowOff>
    </xdr:from>
    <xdr:to>
      <xdr:col>13</xdr:col>
      <xdr:colOff>0</xdr:colOff>
      <xdr:row>31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8ECDD5-080A-41ED-86F4-978A18B54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31</xdr:row>
      <xdr:rowOff>200024</xdr:rowOff>
    </xdr:from>
    <xdr:to>
      <xdr:col>12</xdr:col>
      <xdr:colOff>828675</xdr:colOff>
      <xdr:row>45</xdr:row>
      <xdr:rowOff>95249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818FA3A-080D-4E66-8EF7-3DA6084FB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247650</xdr:colOff>
      <xdr:row>9</xdr:row>
      <xdr:rowOff>85725</xdr:rowOff>
    </xdr:from>
    <xdr:to>
      <xdr:col>19</xdr:col>
      <xdr:colOff>495300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C23DCE-FA0D-43CA-AB2C-88621C19B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123824</xdr:colOff>
      <xdr:row>31</xdr:row>
      <xdr:rowOff>171450</xdr:rowOff>
    </xdr:from>
    <xdr:to>
      <xdr:col>20</xdr:col>
      <xdr:colOff>133349</xdr:colOff>
      <xdr:row>45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318BB4-85D5-4195-B332-39776E4C2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14</xdr:row>
      <xdr:rowOff>3810</xdr:rowOff>
    </xdr:from>
    <xdr:to>
      <xdr:col>22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7620</xdr:colOff>
      <xdr:row>14</xdr:row>
      <xdr:rowOff>3810</xdr:rowOff>
    </xdr:from>
    <xdr:to>
      <xdr:col>30</xdr:col>
      <xdr:colOff>0</xdr:colOff>
      <xdr:row>28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2522220</xdr:colOff>
      <xdr:row>29</xdr:row>
      <xdr:rowOff>3810</xdr:rowOff>
    </xdr:from>
    <xdr:to>
      <xdr:col>22</xdr:col>
      <xdr:colOff>7620</xdr:colOff>
      <xdr:row>43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29</xdr:row>
      <xdr:rowOff>3810</xdr:rowOff>
    </xdr:from>
    <xdr:to>
      <xdr:col>30</xdr:col>
      <xdr:colOff>0</xdr:colOff>
      <xdr:row>43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7"/>
  <sheetViews>
    <sheetView topLeftCell="A31" workbookViewId="0">
      <selection activeCell="N22" sqref="N22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3.28515625" style="6" customWidth="1"/>
    <col min="9" max="9" width="14.42578125" style="6" customWidth="1"/>
    <col min="10" max="10" width="10.85546875" style="6" customWidth="1"/>
    <col min="11" max="11" width="9.140625" style="6"/>
    <col min="12" max="12" width="12.140625" style="6" customWidth="1"/>
    <col min="13" max="13" width="12.7109375" style="6" customWidth="1"/>
    <col min="14" max="14" width="11.42578125" style="6" customWidth="1"/>
    <col min="15" max="15" width="13.42578125" style="6" customWidth="1"/>
    <col min="16" max="16384" width="9.140625" style="6"/>
  </cols>
  <sheetData>
    <row r="1" spans="1:19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</row>
    <row r="2" spans="1:19" ht="21.75" x14ac:dyDescent="0.4">
      <c r="A2" s="7" t="s">
        <v>0</v>
      </c>
      <c r="B2" s="27" t="s">
        <v>8</v>
      </c>
      <c r="C2" s="27"/>
      <c r="D2" s="27"/>
      <c r="E2" s="27"/>
      <c r="F2" s="7" t="s">
        <v>6</v>
      </c>
      <c r="G2" s="7" t="s">
        <v>7</v>
      </c>
      <c r="H2" s="7"/>
      <c r="I2" s="7"/>
      <c r="J2" s="4"/>
      <c r="K2" s="4"/>
      <c r="L2" s="4"/>
      <c r="M2" s="4"/>
      <c r="N2" s="4"/>
      <c r="O2" s="4"/>
      <c r="P2" s="4"/>
      <c r="Q2" s="4"/>
      <c r="R2" s="4"/>
      <c r="S2" s="5"/>
    </row>
    <row r="3" spans="1:19" ht="20.25" x14ac:dyDescent="0.4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1" t="s">
        <v>15</v>
      </c>
      <c r="K3" s="11" t="s">
        <v>17</v>
      </c>
      <c r="L3" s="11" t="s">
        <v>13</v>
      </c>
      <c r="M3" s="14" t="s">
        <v>46</v>
      </c>
      <c r="N3" s="14" t="s">
        <v>43</v>
      </c>
      <c r="O3" s="14" t="s">
        <v>48</v>
      </c>
      <c r="P3" s="1"/>
      <c r="Q3" s="1"/>
      <c r="R3" s="4"/>
      <c r="S3" s="5"/>
    </row>
    <row r="4" spans="1:19" ht="18.75" x14ac:dyDescent="0.4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">
        <f>SUM(237/F43*100)</f>
        <v>57.246376811594203</v>
      </c>
      <c r="I4" s="1">
        <f>AVERAGE(F25/F43*100)</f>
        <v>2.6570048309178742</v>
      </c>
      <c r="J4" s="1">
        <f>SUM(49/F43*100)</f>
        <v>11.835748792270531</v>
      </c>
      <c r="K4" s="1">
        <f>AVERAGE(F32/F43*100)</f>
        <v>0.24154589371980675</v>
      </c>
      <c r="L4" s="1">
        <f>AVERAGE(F33/F43*100)</f>
        <v>0.96618357487922701</v>
      </c>
      <c r="M4" s="1">
        <f>AVERAGE(F34/F43*100)</f>
        <v>0.24154589371980675</v>
      </c>
      <c r="N4" s="1">
        <f>SUM(39/F43*100)</f>
        <v>9.4202898550724647</v>
      </c>
      <c r="O4" s="1">
        <f>AVERAGE(72/F43*100)</f>
        <v>17.391304347826086</v>
      </c>
      <c r="P4" s="1"/>
      <c r="Q4" s="1"/>
      <c r="R4" s="4"/>
      <c r="S4" s="5"/>
    </row>
    <row r="5" spans="1:19" ht="18.75" x14ac:dyDescent="0.4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</row>
    <row r="6" spans="1:19" ht="18.75" x14ac:dyDescent="0.4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61</v>
      </c>
      <c r="I6" s="4" t="s">
        <v>63</v>
      </c>
      <c r="J6" s="4" t="s">
        <v>62</v>
      </c>
      <c r="K6" s="4" t="s">
        <v>64</v>
      </c>
      <c r="L6" s="4" t="s">
        <v>65</v>
      </c>
      <c r="M6" s="4"/>
      <c r="N6" s="14" t="s">
        <v>61</v>
      </c>
      <c r="O6" s="4" t="s">
        <v>63</v>
      </c>
      <c r="P6" s="4" t="s">
        <v>62</v>
      </c>
      <c r="Q6" s="4" t="s">
        <v>64</v>
      </c>
      <c r="R6" s="4" t="s">
        <v>65</v>
      </c>
      <c r="S6" s="5"/>
    </row>
    <row r="7" spans="1:19" ht="18.75" x14ac:dyDescent="0.4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4">
        <v>235</v>
      </c>
      <c r="I7" s="4">
        <v>65</v>
      </c>
      <c r="J7" s="4">
        <v>3</v>
      </c>
      <c r="K7" s="4">
        <v>24</v>
      </c>
      <c r="L7" s="4">
        <v>87</v>
      </c>
      <c r="M7" s="4"/>
      <c r="N7" s="4">
        <f>SUM(235/F43*100)</f>
        <v>56.763285024154584</v>
      </c>
      <c r="O7" s="4">
        <f>SUM(65/F43*100)</f>
        <v>15.70048309178744</v>
      </c>
      <c r="P7" s="4">
        <f>SUM(3/F43*100)</f>
        <v>0.72463768115942029</v>
      </c>
      <c r="Q7" s="4">
        <f>SUM(24/F43*100)</f>
        <v>5.7971014492753623</v>
      </c>
      <c r="R7" s="4">
        <f>SUM(87/F43*100)</f>
        <v>21.014492753623188</v>
      </c>
      <c r="S7" s="5"/>
    </row>
    <row r="8" spans="1:19" ht="18.75" x14ac:dyDescent="0.4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11"/>
      <c r="I8" s="4"/>
      <c r="J8" s="4"/>
      <c r="K8" s="4"/>
      <c r="L8" s="4"/>
      <c r="M8" s="4"/>
      <c r="N8" s="4"/>
      <c r="O8" s="4"/>
      <c r="P8" s="4"/>
      <c r="Q8" s="4"/>
      <c r="R8" s="4"/>
      <c r="S8" s="5"/>
    </row>
    <row r="9" spans="1:19" ht="18.75" x14ac:dyDescent="0.4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5"/>
    </row>
    <row r="10" spans="1:19" ht="18.75" x14ac:dyDescent="0.4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1"/>
      <c r="I10" s="4"/>
      <c r="J10" s="4"/>
      <c r="K10" s="4"/>
      <c r="L10" s="4"/>
      <c r="M10" s="4"/>
      <c r="N10" s="4"/>
      <c r="O10" s="4"/>
      <c r="P10" s="4"/>
      <c r="Q10" s="4"/>
      <c r="R10" s="4"/>
      <c r="S10" s="5"/>
    </row>
    <row r="11" spans="1:19" ht="18.75" x14ac:dyDescent="0.4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11"/>
      <c r="I11" s="4"/>
      <c r="J11" s="4"/>
      <c r="K11" s="4"/>
      <c r="L11" s="4"/>
      <c r="M11" s="4"/>
      <c r="N11" s="4"/>
      <c r="O11" s="4"/>
      <c r="P11" s="4"/>
      <c r="Q11" s="4"/>
      <c r="R11" s="4"/>
      <c r="S11" s="5"/>
    </row>
    <row r="12" spans="1:19" ht="18.75" x14ac:dyDescent="0.4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1"/>
      <c r="I12" s="4"/>
      <c r="J12" s="4"/>
      <c r="K12" s="4"/>
      <c r="L12" s="4"/>
      <c r="M12" s="4"/>
      <c r="N12" s="4"/>
      <c r="O12" s="4"/>
      <c r="P12" s="4"/>
      <c r="Q12" s="4"/>
      <c r="R12" s="4"/>
      <c r="S12" s="5"/>
    </row>
    <row r="13" spans="1:19" ht="18.75" x14ac:dyDescent="0.4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5"/>
    </row>
    <row r="14" spans="1:19" ht="18.75" x14ac:dyDescent="0.4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5"/>
    </row>
    <row r="15" spans="1:19" ht="19.5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5"/>
    </row>
    <row r="16" spans="1:19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5"/>
    </row>
    <row r="17" spans="1:19" ht="19.5" x14ac:dyDescent="0.4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5"/>
    </row>
    <row r="18" spans="1:19" ht="19.5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5"/>
    </row>
    <row r="19" spans="1:19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5"/>
    </row>
    <row r="20" spans="1:19" ht="19.5" x14ac:dyDescent="0.4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5"/>
    </row>
    <row r="21" spans="1:19" ht="19.5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5"/>
    </row>
    <row r="22" spans="1:19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5"/>
    </row>
    <row r="23" spans="1:19" ht="19.5" x14ac:dyDescent="0.4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</row>
    <row r="24" spans="1:19" ht="19.5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</row>
    <row r="25" spans="1:19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  <row r="26" spans="1:19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9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9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9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9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9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9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49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60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"/>
      <c r="B43" s="5"/>
      <c r="C43" s="4"/>
      <c r="D43" s="4"/>
      <c r="E43" s="4"/>
      <c r="F43" s="1">
        <f>SUM(F4:F42)</f>
        <v>414</v>
      </c>
      <c r="G43" s="4"/>
    </row>
    <row r="44" spans="1:7" ht="15.75" x14ac:dyDescent="0.25">
      <c r="A44" s="1"/>
      <c r="C44" s="4"/>
      <c r="D44" s="4"/>
      <c r="E44" s="4"/>
      <c r="F44" s="4"/>
      <c r="G44" s="4"/>
    </row>
    <row r="45" spans="1:7" ht="15.75" x14ac:dyDescent="0.25">
      <c r="A45" s="1"/>
      <c r="C45" s="4"/>
      <c r="D45" s="4"/>
      <c r="E45" s="4"/>
      <c r="F45" s="4"/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1">
    <mergeCell ref="B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39"/>
  <sheetViews>
    <sheetView tabSelected="1" topLeftCell="A58" zoomScale="80" zoomScaleNormal="80" workbookViewId="0">
      <selection activeCell="A97" sqref="A9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5.7109375" bestFit="1" customWidth="1"/>
    <col min="15" max="15" width="36.85546875" bestFit="1" customWidth="1"/>
    <col min="16" max="16" width="10" bestFit="1" customWidth="1"/>
    <col min="17" max="17" width="14.140625" bestFit="1" customWidth="1"/>
    <col min="18" max="18" width="8" customWidth="1"/>
    <col min="19" max="19" width="8.85546875" bestFit="1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0.42578125" bestFit="1" customWidth="1"/>
    <col min="25" max="25" width="10.140625" bestFit="1" customWidth="1"/>
    <col min="26" max="26" width="12.5703125" bestFit="1" customWidth="1"/>
    <col min="27" max="27" width="10.28515625" bestFit="1" customWidth="1"/>
    <col min="28" max="28" width="8.28515625" bestFit="1" customWidth="1"/>
  </cols>
  <sheetData>
    <row r="1" spans="1:31" ht="27" x14ac:dyDescent="0.5">
      <c r="A1" s="2" t="s">
        <v>50</v>
      </c>
      <c r="B1" s="3"/>
      <c r="C1" s="3"/>
      <c r="D1" s="3"/>
      <c r="E1" s="3"/>
      <c r="F1" s="4"/>
      <c r="G1" s="4"/>
    </row>
    <row r="2" spans="1:31" ht="21" thickBot="1" x14ac:dyDescent="0.35">
      <c r="A2" s="15" t="s">
        <v>0</v>
      </c>
      <c r="B2" s="27" t="s">
        <v>8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15" t="s">
        <v>6</v>
      </c>
      <c r="O2" s="15" t="s">
        <v>7</v>
      </c>
      <c r="P2" s="28" t="s">
        <v>112</v>
      </c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 spans="1:31" ht="19.5" thickTop="1" x14ac:dyDescent="0.3">
      <c r="A3" s="16"/>
      <c r="B3" s="9" t="s">
        <v>51</v>
      </c>
      <c r="C3" s="9" t="s">
        <v>52</v>
      </c>
      <c r="D3" s="9" t="s">
        <v>53</v>
      </c>
      <c r="E3" s="9" t="s">
        <v>54</v>
      </c>
      <c r="F3" s="9" t="s">
        <v>55</v>
      </c>
      <c r="G3" s="9" t="s">
        <v>56</v>
      </c>
      <c r="H3" s="9" t="s">
        <v>57</v>
      </c>
      <c r="I3" s="9" t="s">
        <v>58</v>
      </c>
      <c r="J3" s="9" t="s">
        <v>1</v>
      </c>
      <c r="K3" s="9" t="s">
        <v>2</v>
      </c>
      <c r="L3" s="9" t="s">
        <v>3</v>
      </c>
      <c r="M3" s="9" t="s">
        <v>4</v>
      </c>
      <c r="N3" s="16"/>
      <c r="O3" s="16"/>
      <c r="P3" s="14" t="s">
        <v>22</v>
      </c>
      <c r="Q3" s="14" t="s">
        <v>44</v>
      </c>
      <c r="R3" s="11" t="s">
        <v>15</v>
      </c>
      <c r="S3" s="14" t="s">
        <v>85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59</v>
      </c>
      <c r="Y3" s="14" t="s">
        <v>97</v>
      </c>
      <c r="Z3" s="14" t="s">
        <v>92</v>
      </c>
      <c r="AA3" s="14" t="s">
        <v>17</v>
      </c>
    </row>
    <row r="4" spans="1:31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81</v>
      </c>
      <c r="P4" s="1">
        <f>SUM(N4:N19)</f>
        <v>150</v>
      </c>
      <c r="Q4" s="1">
        <f>SUM(N20:N27)</f>
        <v>41</v>
      </c>
      <c r="R4" s="1">
        <f>SUM(N28:N33)</f>
        <v>37</v>
      </c>
      <c r="S4" s="1">
        <f>SUM(N34:N35)</f>
        <v>8</v>
      </c>
      <c r="T4" s="1">
        <f>SUM(N37:N65)</f>
        <v>310</v>
      </c>
      <c r="U4" s="1">
        <f>SUM(N68:N72)</f>
        <v>52</v>
      </c>
      <c r="V4" s="1">
        <f>SUM(N74:N75)</f>
        <v>5</v>
      </c>
      <c r="W4" s="1">
        <f>SUM(N76:N91)</f>
        <v>379</v>
      </c>
      <c r="X4" s="1">
        <f>SUM(N73)</f>
        <v>4</v>
      </c>
      <c r="Y4" s="1">
        <f>SUM(N66:N67)</f>
        <v>42</v>
      </c>
      <c r="Z4" s="1">
        <f>SUM(N92:N93)</f>
        <v>2</v>
      </c>
      <c r="AA4" s="1">
        <f>SUM(N36)</f>
        <v>9</v>
      </c>
    </row>
    <row r="5" spans="1:31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82</v>
      </c>
      <c r="P5" s="29" t="s">
        <v>128</v>
      </c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31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8" t="s">
        <v>85</v>
      </c>
      <c r="T6" s="11" t="s">
        <v>13</v>
      </c>
      <c r="U6" s="14" t="s">
        <v>46</v>
      </c>
      <c r="V6" s="14" t="s">
        <v>43</v>
      </c>
      <c r="W6" s="14" t="s">
        <v>48</v>
      </c>
      <c r="X6" s="14" t="s">
        <v>59</v>
      </c>
      <c r="Y6" s="14" t="s">
        <v>97</v>
      </c>
      <c r="Z6" s="14" t="s">
        <v>92</v>
      </c>
      <c r="AA6" s="14" t="s">
        <v>17</v>
      </c>
    </row>
    <row r="7" spans="1:31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1">
        <f>SUM(P4/$N94*100)</f>
        <v>14.436958614051973</v>
      </c>
      <c r="Q7" s="1">
        <f t="shared" ref="Q7:AA7" si="0">SUM(Q4/$N94*100)</f>
        <v>3.9461020211742062</v>
      </c>
      <c r="R7" s="1">
        <f t="shared" si="0"/>
        <v>3.5611164581328203</v>
      </c>
      <c r="S7" s="1">
        <f t="shared" si="0"/>
        <v>0.76997112608277196</v>
      </c>
      <c r="T7" s="1">
        <f t="shared" si="0"/>
        <v>29.836381135707413</v>
      </c>
      <c r="U7" s="1">
        <f t="shared" si="0"/>
        <v>5.0048123195380168</v>
      </c>
      <c r="V7" s="1">
        <f t="shared" si="0"/>
        <v>0.48123195380173239</v>
      </c>
      <c r="W7" s="1">
        <f t="shared" si="0"/>
        <v>36.477382098171319</v>
      </c>
      <c r="X7" s="1">
        <f t="shared" si="0"/>
        <v>0.38498556304138598</v>
      </c>
      <c r="Y7" s="1">
        <f t="shared" si="0"/>
        <v>4.0423484119345519</v>
      </c>
      <c r="Z7" s="1">
        <f t="shared" si="0"/>
        <v>0.19249278152069299</v>
      </c>
      <c r="AA7" s="1">
        <f t="shared" si="0"/>
        <v>0.86621751684311832</v>
      </c>
      <c r="AB7" s="1"/>
    </row>
    <row r="8" spans="1:31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28" t="s">
        <v>120</v>
      </c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19"/>
    </row>
    <row r="9" spans="1:31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61</v>
      </c>
      <c r="Q9" s="14" t="s">
        <v>63</v>
      </c>
      <c r="R9" s="14" t="s">
        <v>64</v>
      </c>
      <c r="S9" s="14" t="s">
        <v>113</v>
      </c>
      <c r="T9" s="14" t="s">
        <v>65</v>
      </c>
      <c r="U9" s="14" t="s">
        <v>114</v>
      </c>
      <c r="V9" s="14" t="s">
        <v>115</v>
      </c>
      <c r="W9" s="14" t="s">
        <v>126</v>
      </c>
      <c r="X9" s="14" t="s">
        <v>116</v>
      </c>
      <c r="Y9" s="14" t="s">
        <v>117</v>
      </c>
      <c r="Z9" s="14" t="s">
        <v>62</v>
      </c>
      <c r="AA9" s="14" t="s">
        <v>118</v>
      </c>
      <c r="AB9" s="14" t="s">
        <v>119</v>
      </c>
      <c r="AC9" s="18" t="s">
        <v>131</v>
      </c>
      <c r="AD9" s="21" t="s">
        <v>133</v>
      </c>
    </row>
    <row r="10" spans="1:31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83</v>
      </c>
      <c r="P10" s="1">
        <v>530</v>
      </c>
      <c r="Q10" s="1">
        <v>382</v>
      </c>
      <c r="R10" s="1">
        <v>7</v>
      </c>
      <c r="S10" s="1">
        <v>1</v>
      </c>
      <c r="T10" s="1">
        <v>80</v>
      </c>
      <c r="U10" s="1">
        <v>4</v>
      </c>
      <c r="V10" s="1">
        <v>5</v>
      </c>
      <c r="W10" s="1">
        <v>8</v>
      </c>
      <c r="X10" s="1">
        <v>1</v>
      </c>
      <c r="Y10" s="1">
        <v>4</v>
      </c>
      <c r="Z10" s="1">
        <v>1</v>
      </c>
      <c r="AA10" s="1">
        <v>12</v>
      </c>
      <c r="AB10" s="1">
        <v>1</v>
      </c>
      <c r="AC10" s="1">
        <v>1</v>
      </c>
      <c r="AD10" s="1">
        <v>2</v>
      </c>
    </row>
    <row r="11" spans="1:31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80</v>
      </c>
      <c r="P11" s="29" t="s">
        <v>129</v>
      </c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</row>
    <row r="12" spans="1:31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84</v>
      </c>
      <c r="P12" s="14" t="s">
        <v>61</v>
      </c>
      <c r="Q12" s="14" t="s">
        <v>63</v>
      </c>
      <c r="R12" s="14" t="s">
        <v>64</v>
      </c>
      <c r="S12" s="14" t="s">
        <v>113</v>
      </c>
      <c r="T12" s="14" t="s">
        <v>65</v>
      </c>
      <c r="U12" s="14" t="s">
        <v>114</v>
      </c>
      <c r="V12" s="14" t="s">
        <v>115</v>
      </c>
      <c r="W12" s="14" t="s">
        <v>126</v>
      </c>
      <c r="X12" s="14" t="s">
        <v>116</v>
      </c>
      <c r="Y12" s="14" t="s">
        <v>117</v>
      </c>
      <c r="Z12" s="14" t="s">
        <v>62</v>
      </c>
      <c r="AA12" s="14" t="s">
        <v>118</v>
      </c>
      <c r="AB12" s="14" t="s">
        <v>119</v>
      </c>
      <c r="AC12" s="20" t="s">
        <v>131</v>
      </c>
      <c r="AD12" s="22" t="s">
        <v>133</v>
      </c>
    </row>
    <row r="13" spans="1:31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87</v>
      </c>
      <c r="P13" s="1">
        <f>SUM(P10/$N94*100)</f>
        <v>51.010587102983642</v>
      </c>
      <c r="Q13" s="1">
        <f t="shared" ref="Q13:AD13" si="1">SUM(Q10/$N94*100)</f>
        <v>36.766121270452359</v>
      </c>
      <c r="R13" s="1">
        <f t="shared" si="1"/>
        <v>0.67372473532242538</v>
      </c>
      <c r="S13" s="1">
        <f t="shared" si="1"/>
        <v>9.6246390760346495E-2</v>
      </c>
      <c r="T13" s="1">
        <f t="shared" si="1"/>
        <v>7.6997112608277183</v>
      </c>
      <c r="U13" s="1">
        <f t="shared" si="1"/>
        <v>0.38498556304138598</v>
      </c>
      <c r="V13" s="1">
        <f t="shared" si="1"/>
        <v>0.48123195380173239</v>
      </c>
      <c r="W13" s="1">
        <f t="shared" si="1"/>
        <v>0.76997112608277196</v>
      </c>
      <c r="X13" s="1">
        <f t="shared" si="1"/>
        <v>9.6246390760346495E-2</v>
      </c>
      <c r="Y13" s="1">
        <f t="shared" si="1"/>
        <v>0.38498556304138598</v>
      </c>
      <c r="Z13" s="1">
        <f t="shared" si="1"/>
        <v>9.6246390760346495E-2</v>
      </c>
      <c r="AA13" s="1">
        <f t="shared" si="1"/>
        <v>1.1549566891241578</v>
      </c>
      <c r="AB13" s="1">
        <f t="shared" si="1"/>
        <v>9.6246390760346495E-2</v>
      </c>
      <c r="AC13" s="1">
        <f t="shared" si="1"/>
        <v>9.6246390760346495E-2</v>
      </c>
      <c r="AD13" s="1">
        <f t="shared" si="1"/>
        <v>0.19249278152069299</v>
      </c>
      <c r="AE13" s="1"/>
    </row>
    <row r="14" spans="1:31" ht="15.75" x14ac:dyDescent="0.2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1"/>
      <c r="Q14" s="1"/>
      <c r="R14" s="1"/>
      <c r="S14" s="1"/>
      <c r="T14" s="1"/>
      <c r="U14" s="1"/>
      <c r="V14" s="1"/>
      <c r="W14" s="1"/>
      <c r="X14" s="1"/>
    </row>
    <row r="15" spans="1:31" ht="15.75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"/>
      <c r="Q15" s="1"/>
      <c r="R15" s="1"/>
      <c r="S15" s="1"/>
      <c r="T15" s="1"/>
      <c r="U15" s="1"/>
      <c r="V15" s="1"/>
      <c r="W15" s="1"/>
      <c r="X15" s="1"/>
    </row>
    <row r="16" spans="1:31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121</v>
      </c>
      <c r="P16" s="1"/>
      <c r="Q16" s="1"/>
      <c r="R16" s="1"/>
      <c r="S16" s="1"/>
      <c r="T16" s="1"/>
      <c r="U16" s="1"/>
      <c r="V16" s="1"/>
      <c r="W16" s="1"/>
      <c r="X16" s="1"/>
    </row>
    <row r="17" spans="1:24" ht="15.75" x14ac:dyDescent="0.2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1"/>
      <c r="Q17" s="1"/>
      <c r="R17" s="1"/>
      <c r="S17" s="1"/>
      <c r="T17" s="1"/>
      <c r="U17" s="1"/>
      <c r="V17" s="1"/>
      <c r="W17" s="1"/>
      <c r="X17" s="1"/>
    </row>
    <row r="18" spans="1:24" ht="15.75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"/>
      <c r="Q18" s="1"/>
      <c r="R18" s="1"/>
      <c r="S18" s="1"/>
      <c r="T18" s="1"/>
      <c r="U18" s="1"/>
      <c r="V18" s="1"/>
      <c r="W18" s="1"/>
      <c r="X18" s="1"/>
    </row>
    <row r="19" spans="1:24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80</v>
      </c>
      <c r="P19" s="1"/>
      <c r="Q19" s="1"/>
      <c r="R19" s="1"/>
      <c r="S19" s="1"/>
      <c r="T19" s="1"/>
      <c r="U19" s="1"/>
      <c r="V19" s="1"/>
      <c r="W19" s="1"/>
      <c r="X19" s="1"/>
    </row>
    <row r="20" spans="1:24" ht="15.75" x14ac:dyDescent="0.2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1"/>
      <c r="Q20" s="1"/>
      <c r="R20" s="1"/>
      <c r="S20" s="1"/>
      <c r="T20" s="1"/>
      <c r="U20" s="1"/>
      <c r="V20" s="1"/>
      <c r="W20" s="1"/>
      <c r="X20" s="1"/>
    </row>
    <row r="21" spans="1:24" ht="15.75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91</v>
      </c>
      <c r="P21" s="1"/>
      <c r="Q21" s="1"/>
      <c r="R21" s="1"/>
      <c r="S21" s="1"/>
      <c r="T21" s="1"/>
      <c r="U21" s="1"/>
      <c r="V21" s="1"/>
      <c r="W21" s="1"/>
      <c r="X21" s="1"/>
    </row>
    <row r="22" spans="1:24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"/>
      <c r="Q22" s="1"/>
      <c r="R22" s="1"/>
      <c r="S22" s="1"/>
      <c r="T22" s="1"/>
      <c r="U22" s="1"/>
      <c r="V22" s="1"/>
      <c r="W22" s="1"/>
      <c r="X22" s="1"/>
    </row>
    <row r="23" spans="1:24" ht="15.75" x14ac:dyDescent="0.2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73</v>
      </c>
      <c r="P23" s="1"/>
      <c r="Q23" s="1"/>
      <c r="R23" s="1"/>
      <c r="S23" s="1"/>
      <c r="T23" s="1"/>
      <c r="U23" s="1"/>
      <c r="V23" s="1"/>
      <c r="W23" s="1"/>
      <c r="X23" s="1"/>
    </row>
    <row r="24" spans="1:24" ht="15.75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"/>
      <c r="Q24" s="1"/>
      <c r="R24" s="1"/>
      <c r="S24" s="1"/>
      <c r="T24" s="1"/>
      <c r="U24" s="1"/>
      <c r="V24" s="1"/>
      <c r="W24" s="1"/>
      <c r="X24" s="1"/>
    </row>
    <row r="25" spans="1:24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107</v>
      </c>
      <c r="P25" s="1"/>
      <c r="Q25" s="1"/>
      <c r="R25" s="1"/>
      <c r="S25" s="1"/>
      <c r="T25" s="1"/>
      <c r="U25" s="1"/>
      <c r="V25" s="1"/>
      <c r="W25" s="1"/>
      <c r="X25" s="1"/>
    </row>
    <row r="26" spans="1:24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4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4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4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4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80</v>
      </c>
      <c r="P30" s="1"/>
      <c r="Q30" s="1"/>
      <c r="R30" s="1"/>
      <c r="S30" s="1"/>
      <c r="T30" s="1"/>
      <c r="U30" s="1"/>
      <c r="V30" s="1"/>
      <c r="W30" s="1"/>
      <c r="X30" s="1"/>
    </row>
    <row r="31" spans="1:24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108</v>
      </c>
      <c r="P31" s="1"/>
      <c r="Q31" s="1"/>
      <c r="R31" s="1"/>
      <c r="S31" s="1"/>
      <c r="T31" s="1"/>
      <c r="U31" s="1"/>
      <c r="V31" s="1"/>
      <c r="W31" s="1"/>
      <c r="X31" s="1"/>
    </row>
    <row r="32" spans="1:24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111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85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85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80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103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67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60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68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69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70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67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72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73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74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69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69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75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76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77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78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79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80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60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123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125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124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93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97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98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97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99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88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89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90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130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132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59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66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60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71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86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94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95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96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100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101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104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105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105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106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109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110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122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127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135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92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93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92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102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24" t="s">
        <v>136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25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24" t="s">
        <v>137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25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24" t="s">
        <v>138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6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</row>
    <row r="237" spans="1:15" x14ac:dyDescent="0.25"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</row>
    <row r="238" spans="1:15" x14ac:dyDescent="0.25"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</row>
    <row r="239" spans="1:15" x14ac:dyDescent="0.25"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</row>
  </sheetData>
  <sortState ref="P3:AA3">
    <sortCondition ref="P3"/>
  </sortState>
  <mergeCells count="5">
    <mergeCell ref="P8:AB8"/>
    <mergeCell ref="P11:AB11"/>
    <mergeCell ref="B2:M2"/>
    <mergeCell ref="P2:AA2"/>
    <mergeCell ref="P5:AA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00"/>
  <sheetViews>
    <sheetView workbookViewId="0">
      <selection activeCell="A4" sqref="A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19.2851562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8.85546875" bestFit="1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0.42578125" bestFit="1" customWidth="1"/>
    <col min="25" max="25" width="10.140625" bestFit="1" customWidth="1"/>
    <col min="26" max="26" width="12.5703125" bestFit="1" customWidth="1"/>
    <col min="27" max="27" width="10.2851562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134</v>
      </c>
      <c r="B1" s="3"/>
      <c r="C1" s="3"/>
      <c r="D1" s="3"/>
      <c r="E1" s="3"/>
      <c r="F1" s="4"/>
      <c r="G1" s="4"/>
    </row>
    <row r="2" spans="1:30" ht="21" thickBot="1" x14ac:dyDescent="0.35">
      <c r="A2" s="23" t="s">
        <v>0</v>
      </c>
      <c r="B2" s="27" t="s">
        <v>8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3" t="s">
        <v>6</v>
      </c>
      <c r="O2" s="23" t="s">
        <v>7</v>
      </c>
      <c r="P2" s="28" t="s">
        <v>112</v>
      </c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 spans="1:30" ht="19.5" thickTop="1" x14ac:dyDescent="0.3">
      <c r="A3" s="16"/>
      <c r="B3" s="9" t="s">
        <v>51</v>
      </c>
      <c r="C3" s="9" t="s">
        <v>52</v>
      </c>
      <c r="D3" s="9" t="s">
        <v>53</v>
      </c>
      <c r="E3" s="9" t="s">
        <v>54</v>
      </c>
      <c r="F3" s="9" t="s">
        <v>55</v>
      </c>
      <c r="G3" s="9" t="s">
        <v>56</v>
      </c>
      <c r="H3" s="9" t="s">
        <v>57</v>
      </c>
      <c r="I3" s="9" t="s">
        <v>58</v>
      </c>
      <c r="J3" s="9" t="s">
        <v>1</v>
      </c>
      <c r="K3" s="9" t="s">
        <v>2</v>
      </c>
      <c r="L3" s="9" t="s">
        <v>3</v>
      </c>
      <c r="M3" s="9" t="s">
        <v>4</v>
      </c>
      <c r="N3" s="16"/>
      <c r="O3" s="16"/>
      <c r="P3" s="14" t="s">
        <v>22</v>
      </c>
      <c r="Q3" s="14" t="s">
        <v>44</v>
      </c>
      <c r="R3" s="11" t="s">
        <v>15</v>
      </c>
      <c r="S3" s="14" t="s">
        <v>85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59</v>
      </c>
      <c r="Y3" s="14" t="s">
        <v>97</v>
      </c>
      <c r="Z3" s="14" t="s">
        <v>92</v>
      </c>
      <c r="AA3" s="14" t="s">
        <v>17</v>
      </c>
    </row>
    <row r="4" spans="1:30" ht="15.7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0" ht="21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>
        <f>SUM(N4)</f>
        <v>0</v>
      </c>
      <c r="O5" s="1"/>
      <c r="P5" s="29" t="s">
        <v>128</v>
      </c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30" ht="16.5" thickTop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4" t="s">
        <v>22</v>
      </c>
      <c r="Q6" s="14" t="s">
        <v>44</v>
      </c>
      <c r="R6" s="11" t="s">
        <v>15</v>
      </c>
      <c r="S6" s="18" t="s">
        <v>85</v>
      </c>
      <c r="T6" s="11" t="s">
        <v>13</v>
      </c>
      <c r="U6" s="14" t="s">
        <v>46</v>
      </c>
      <c r="V6" s="14" t="s">
        <v>43</v>
      </c>
      <c r="W6" s="14" t="s">
        <v>48</v>
      </c>
      <c r="X6" s="14" t="s">
        <v>59</v>
      </c>
      <c r="Y6" s="14" t="s">
        <v>97</v>
      </c>
      <c r="Z6" s="14" t="s">
        <v>92</v>
      </c>
      <c r="AA6" s="14" t="s">
        <v>17</v>
      </c>
    </row>
    <row r="7" spans="1:30" ht="15.7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30" ht="21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28" t="s">
        <v>120</v>
      </c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19"/>
    </row>
    <row r="9" spans="1:30" ht="16.5" thickTop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4" t="s">
        <v>61</v>
      </c>
      <c r="Q9" s="14" t="s">
        <v>63</v>
      </c>
      <c r="R9" s="14" t="s">
        <v>64</v>
      </c>
      <c r="S9" s="14" t="s">
        <v>113</v>
      </c>
      <c r="T9" s="14" t="s">
        <v>65</v>
      </c>
      <c r="U9" s="14" t="s">
        <v>114</v>
      </c>
      <c r="V9" s="14" t="s">
        <v>115</v>
      </c>
      <c r="W9" s="14" t="s">
        <v>126</v>
      </c>
      <c r="X9" s="14" t="s">
        <v>116</v>
      </c>
      <c r="Y9" s="14" t="s">
        <v>117</v>
      </c>
      <c r="Z9" s="14" t="s">
        <v>62</v>
      </c>
      <c r="AA9" s="14" t="s">
        <v>118</v>
      </c>
      <c r="AB9" s="14" t="s">
        <v>119</v>
      </c>
      <c r="AC9" s="18" t="s">
        <v>131</v>
      </c>
      <c r="AD9" s="21" t="s">
        <v>133</v>
      </c>
    </row>
    <row r="10" spans="1:30" ht="15.7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30" ht="21" thickBo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29" t="s">
        <v>129</v>
      </c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</row>
    <row r="12" spans="1:30" ht="16.5" thickTop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4" t="s">
        <v>61</v>
      </c>
      <c r="Q12" s="14" t="s">
        <v>63</v>
      </c>
      <c r="R12" s="14" t="s">
        <v>64</v>
      </c>
      <c r="S12" s="14" t="s">
        <v>113</v>
      </c>
      <c r="T12" s="14" t="s">
        <v>65</v>
      </c>
      <c r="U12" s="14" t="s">
        <v>114</v>
      </c>
      <c r="V12" s="14" t="s">
        <v>115</v>
      </c>
      <c r="W12" s="14" t="s">
        <v>126</v>
      </c>
      <c r="X12" s="14" t="s">
        <v>116</v>
      </c>
      <c r="Y12" s="14" t="s">
        <v>117</v>
      </c>
      <c r="Z12" s="14" t="s">
        <v>62</v>
      </c>
      <c r="AA12" s="14" t="s">
        <v>118</v>
      </c>
      <c r="AB12" s="14" t="s">
        <v>119</v>
      </c>
      <c r="AC12" s="20" t="s">
        <v>131</v>
      </c>
      <c r="AD12" s="22" t="s">
        <v>133</v>
      </c>
    </row>
    <row r="13" spans="1:30" ht="15.7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30" ht="15.7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30" ht="15.7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30" ht="15.7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15.7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5.7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.7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5.7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.7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.7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5.7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5.7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5.7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15.7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15.7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15.7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15.7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.7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t="15.7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ht="15.7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ht="15.7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ht="15.7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ht="15.7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ht="15.7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ht="15.7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ht="15.7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ht="15.7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ht="15.7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ht="15.7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ht="15.7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ht="15.7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ht="15.7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ht="15.7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ht="15.7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ht="15.7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ht="15.7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ht="15.7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ht="15.7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ht="15.7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ht="15.7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ht="15.7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ht="15.7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ht="15.7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ht="15.7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ht="15.7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ht="15.7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ht="15.7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ht="15.7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5.7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5.7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5.7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5.7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5.7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5.7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5.7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5.7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5.7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5.7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5.7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5.7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5.7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5.7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5.7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5.7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5.7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5.7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5.7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5.7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5.7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5.7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5.7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5.7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5.7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5.7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5.7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5.7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5.7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5.7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5.7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5.7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5.7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5.7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5.7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5.7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5.7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5.7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5.7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5.7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5.7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5.7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5.7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5.7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5.7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5.7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5.7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5.7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5.7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5.7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5.7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5.7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5.7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5.7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5.7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5.7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5.7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5.7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5.7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5.7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5.7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5.7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5.7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5.7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5.7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5.7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5.7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5.7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5.7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5.7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5.7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5.7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5.7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5.7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5.7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5.7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5.7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5.7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5.7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5.7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5.7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5.7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5.7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5.7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5.7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5.7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5.7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5.7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5.7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5.7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5.7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5.7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5.7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5.7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5.7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5.7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5.7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5.7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5.7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5.7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5.7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5.7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5.7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5.7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5.7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5.7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5.7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5.7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5.7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5.7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5.7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5.7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5.7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5.7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5.7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5.7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5.7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5.7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5.7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5.7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5.7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5.7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5.7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5.7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5.7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5.7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5.7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5.7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5.7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5.7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5.7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5.7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5.7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5.7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</sheetData>
  <mergeCells count="5">
    <mergeCell ref="B2:M2"/>
    <mergeCell ref="P2:AA2"/>
    <mergeCell ref="P5:AA5"/>
    <mergeCell ref="P8:AB8"/>
    <mergeCell ref="P11:A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2017</vt:lpstr>
      <vt:lpstr>2018</vt:lpstr>
      <vt:lpstr>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2017-09-19T04:52:15Z</dcterms:created>
  <dcterms:modified xsi:type="dcterms:W3CDTF">2019-01-05T18:06:40Z</dcterms:modified>
</cp:coreProperties>
</file>