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E7BEC397-ADFC-4538-925D-58093746FDBD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Overall Stats" sheetId="4" r:id="rId5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5" l="1"/>
  <c r="N8" i="5"/>
  <c r="N10" i="5" l="1"/>
  <c r="N9" i="5" l="1"/>
  <c r="M11" i="5"/>
  <c r="L11" i="5"/>
  <c r="K11" i="5"/>
  <c r="J11" i="5"/>
  <c r="G11" i="5"/>
  <c r="H11" i="5"/>
  <c r="I11" i="5"/>
  <c r="F11" i="5"/>
  <c r="E11" i="5"/>
  <c r="D11" i="5"/>
  <c r="C11" i="5"/>
  <c r="B11" i="5"/>
  <c r="N12" i="5" l="1"/>
  <c r="N11" i="5" s="1"/>
  <c r="B27" i="4"/>
  <c r="Q9" i="4"/>
  <c r="P9" i="4"/>
  <c r="M9" i="4"/>
  <c r="K9" i="4"/>
  <c r="J9" i="4"/>
  <c r="I9" i="4"/>
  <c r="H9" i="4"/>
  <c r="G9" i="4"/>
  <c r="D9" i="4"/>
  <c r="C9" i="4"/>
  <c r="A9" i="4"/>
  <c r="Q22" i="3"/>
  <c r="Q25" i="3" s="1"/>
  <c r="U19" i="3"/>
  <c r="Y19" i="3"/>
  <c r="AA19" i="3"/>
  <c r="U16" i="3"/>
  <c r="AA16" i="3"/>
  <c r="Z16" i="3"/>
  <c r="Z19" i="3" s="1"/>
  <c r="Y16" i="3"/>
  <c r="X16" i="3"/>
  <c r="X19" i="3" s="1"/>
  <c r="W16" i="3"/>
  <c r="W19" i="3" s="1"/>
  <c r="V16" i="3"/>
  <c r="V19" i="3" s="1"/>
  <c r="T16" i="3"/>
  <c r="T19" i="3" s="1"/>
  <c r="S16" i="3"/>
  <c r="S19" i="3" s="1"/>
  <c r="R16" i="3"/>
  <c r="P22" i="3" s="1"/>
  <c r="P25" i="3" s="1"/>
  <c r="Q16" i="3"/>
  <c r="Q19" i="3" s="1"/>
  <c r="P16" i="3"/>
  <c r="P19" i="3" s="1"/>
  <c r="Q13" i="3"/>
  <c r="S13" i="3"/>
  <c r="U13" i="3"/>
  <c r="W13" i="3"/>
  <c r="Y13" i="3"/>
  <c r="P13" i="3"/>
  <c r="N91" i="3"/>
  <c r="V13" i="3" s="1"/>
  <c r="U7" i="3"/>
  <c r="AA7" i="3"/>
  <c r="AB7" i="3"/>
  <c r="P7" i="3"/>
  <c r="AB4" i="3"/>
  <c r="N3" i="4" s="1"/>
  <c r="AA4" i="3"/>
  <c r="Z4" i="3"/>
  <c r="Z7" i="3" s="1"/>
  <c r="Y4" i="3"/>
  <c r="Y7" i="3" s="1"/>
  <c r="X4" i="3"/>
  <c r="X7" i="3" s="1"/>
  <c r="W4" i="3"/>
  <c r="W7" i="3" s="1"/>
  <c r="V4" i="3"/>
  <c r="V7" i="3" s="1"/>
  <c r="U4" i="3"/>
  <c r="T4" i="3"/>
  <c r="T7" i="3" s="1"/>
  <c r="S4" i="3"/>
  <c r="S7" i="3" s="1"/>
  <c r="R4" i="3"/>
  <c r="C3" i="4" s="1"/>
  <c r="Q4" i="3"/>
  <c r="Q7" i="3" s="1"/>
  <c r="P4" i="3"/>
  <c r="N93" i="3"/>
  <c r="Z13" i="3" l="1"/>
  <c r="T13" i="3"/>
  <c r="R22" i="3"/>
  <c r="R25" i="3" s="1"/>
  <c r="S22" i="3"/>
  <c r="S25" i="3" s="1"/>
  <c r="R7" i="3"/>
  <c r="X13" i="3"/>
  <c r="R13" i="3"/>
  <c r="R19" i="3"/>
  <c r="D3" i="4"/>
  <c r="K16" i="1"/>
  <c r="L15" i="4" s="1"/>
  <c r="J16" i="1"/>
  <c r="K15" i="4" s="1"/>
  <c r="I16" i="1"/>
  <c r="H16" i="1"/>
  <c r="I15" i="4" s="1"/>
  <c r="V16" i="2"/>
  <c r="G15" i="4" s="1"/>
  <c r="AA16" i="2"/>
  <c r="Z16" i="2"/>
  <c r="Y16" i="2"/>
  <c r="X16" i="2"/>
  <c r="W16" i="2"/>
  <c r="H15" i="4" s="1"/>
  <c r="U16" i="2"/>
  <c r="F15" i="4" s="1"/>
  <c r="T16" i="2"/>
  <c r="E15" i="4" s="1"/>
  <c r="S16" i="2"/>
  <c r="D15" i="4" s="1"/>
  <c r="R16" i="2"/>
  <c r="C15" i="4" s="1"/>
  <c r="Q16" i="2"/>
  <c r="B15" i="4" s="1"/>
  <c r="P16" i="2"/>
  <c r="A15" i="4" s="1"/>
  <c r="J15" i="4" l="1"/>
  <c r="R22" i="2"/>
  <c r="S22" i="2"/>
  <c r="H22" i="1"/>
  <c r="C21" i="4" s="1"/>
  <c r="I22" i="1"/>
  <c r="D21" i="4" s="1"/>
  <c r="P22" i="2"/>
  <c r="A21" i="4" s="1"/>
  <c r="Q22" i="2"/>
  <c r="B21" i="4" s="1"/>
  <c r="E9" i="4"/>
  <c r="O9" i="4"/>
  <c r="N9" i="4"/>
  <c r="F9" i="4"/>
  <c r="L9" i="4"/>
  <c r="B9" i="4"/>
  <c r="O4" i="1"/>
  <c r="N4" i="1"/>
  <c r="M4" i="1"/>
  <c r="L4" i="1"/>
  <c r="K4" i="1"/>
  <c r="J4" i="1"/>
  <c r="I4" i="1"/>
  <c r="H4" i="1"/>
  <c r="F45" i="1"/>
  <c r="A3" i="4" l="1"/>
  <c r="B3" i="4"/>
  <c r="L3" i="4"/>
  <c r="M3" i="4"/>
  <c r="T4" i="2"/>
  <c r="G3" i="4" s="1"/>
  <c r="AA4" i="2"/>
  <c r="O3" i="4" s="1"/>
  <c r="V4" i="2"/>
  <c r="I3" i="4" s="1"/>
  <c r="Y4" i="2"/>
  <c r="K3" i="4" s="1"/>
  <c r="Z4" i="2"/>
  <c r="X4" i="2"/>
  <c r="W4" i="2"/>
  <c r="J3" i="4" s="1"/>
  <c r="U4" i="2"/>
  <c r="H3" i="4" s="1"/>
  <c r="S4" i="2"/>
  <c r="F3" i="4" s="1"/>
  <c r="R4" i="2"/>
  <c r="E3" i="4" s="1"/>
  <c r="Q4" i="2"/>
  <c r="P4" i="2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K6" i="4" l="1"/>
  <c r="K12" i="4"/>
  <c r="N6" i="4"/>
  <c r="C6" i="4"/>
  <c r="G12" i="4"/>
  <c r="D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L12" i="4"/>
  <c r="I12" i="4"/>
  <c r="H12" i="4"/>
  <c r="A6" i="4"/>
  <c r="H6" i="4"/>
  <c r="C12" i="4"/>
  <c r="O12" i="4"/>
  <c r="M6" i="4"/>
  <c r="J12" i="4"/>
  <c r="M12" i="4"/>
  <c r="P12" i="4"/>
  <c r="O6" i="4"/>
  <c r="N12" i="4"/>
  <c r="A12" i="4"/>
  <c r="F6" i="4"/>
  <c r="B28" i="4"/>
  <c r="Q12" i="4"/>
  <c r="D12" i="4"/>
  <c r="G6" i="4"/>
  <c r="B6" i="4"/>
  <c r="J6" i="4"/>
  <c r="E6" i="4"/>
  <c r="B12" i="4"/>
  <c r="L6" i="4"/>
  <c r="E12" i="4"/>
  <c r="I6" i="4"/>
  <c r="F12" i="4"/>
</calcChain>
</file>

<file path=xl/sharedStrings.xml><?xml version="1.0" encoding="utf-8"?>
<sst xmlns="http://schemas.openxmlformats.org/spreadsheetml/2006/main" count="937" uniqueCount="199">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</sst>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0" fillId="0" borderId="4" xfId="0" applyBorder="1"/>
    <xf numFmtId="0" fontId="0" fillId="0" borderId="2" xfId="0" applyBorder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Stats'!$A$2:$O$2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Stats'!$A$3:$O$3</c:f>
              <c:numCache>
                <c:formatCode>General</c:formatCode>
                <c:ptCount val="15"/>
                <c:pt idx="0">
                  <c:v>604</c:v>
                </c:pt>
                <c:pt idx="1">
                  <c:v>173</c:v>
                </c:pt>
                <c:pt idx="2">
                  <c:v>6</c:v>
                </c:pt>
                <c:pt idx="3">
                  <c:v>238</c:v>
                </c:pt>
                <c:pt idx="4">
                  <c:v>142</c:v>
                </c:pt>
                <c:pt idx="5">
                  <c:v>60</c:v>
                </c:pt>
                <c:pt idx="6">
                  <c:v>39</c:v>
                </c:pt>
                <c:pt idx="7">
                  <c:v>359</c:v>
                </c:pt>
                <c:pt idx="8">
                  <c:v>42</c:v>
                </c:pt>
                <c:pt idx="9">
                  <c:v>274</c:v>
                </c:pt>
                <c:pt idx="10">
                  <c:v>6</c:v>
                </c:pt>
                <c:pt idx="11">
                  <c:v>115</c:v>
                </c:pt>
                <c:pt idx="12">
                  <c:v>976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cat>
            <c:strRef>
              <c:f>'Overall Stats'!$A$5:$O$5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Stats'!$A$6:$O$6</c:f>
              <c:numCache>
                <c:formatCode>0.00</c:formatCode>
                <c:ptCount val="15"/>
                <c:pt idx="0">
                  <c:v>19.88804741521238</c:v>
                </c:pt>
                <c:pt idx="1">
                  <c:v>5.6964109318406324</c:v>
                </c:pt>
                <c:pt idx="2">
                  <c:v>0.19756338491932832</c:v>
                </c:pt>
                <c:pt idx="3">
                  <c:v>7.8366809351333551</c:v>
                </c:pt>
                <c:pt idx="4">
                  <c:v>4.6756667764241024</c:v>
                </c:pt>
                <c:pt idx="5">
                  <c:v>1.975633849193283</c:v>
                </c:pt>
                <c:pt idx="6">
                  <c:v>1.2841620019756339</c:v>
                </c:pt>
                <c:pt idx="7">
                  <c:v>11.82087586433981</c:v>
                </c:pt>
                <c:pt idx="8">
                  <c:v>1.382943694435298</c:v>
                </c:pt>
                <c:pt idx="9">
                  <c:v>9.0220612446493256</c:v>
                </c:pt>
                <c:pt idx="10">
                  <c:v>0.19756338491932832</c:v>
                </c:pt>
                <c:pt idx="11">
                  <c:v>3.786631544287125</c:v>
                </c:pt>
                <c:pt idx="12">
                  <c:v>32.136977280210729</c:v>
                </c:pt>
                <c:pt idx="13">
                  <c:v>3.2927230819888048E-2</c:v>
                </c:pt>
                <c:pt idx="14">
                  <c:v>6.5854461639776096E-2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Stats'!$A$8:$Q$8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Stats'!$A$9:$Q$9</c:f>
              <c:numCache>
                <c:formatCode>General</c:formatCode>
                <c:ptCount val="17"/>
                <c:pt idx="0">
                  <c:v>167</c:v>
                </c:pt>
                <c:pt idx="1">
                  <c:v>1</c:v>
                </c:pt>
                <c:pt idx="2">
                  <c:v>33</c:v>
                </c:pt>
                <c:pt idx="3">
                  <c:v>9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1084</c:v>
                </c:pt>
                <c:pt idx="8">
                  <c:v>18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1689</c:v>
                </c:pt>
                <c:pt idx="13">
                  <c:v>1</c:v>
                </c:pt>
                <c:pt idx="14">
                  <c:v>1</c:v>
                </c:pt>
                <c:pt idx="15">
                  <c:v>9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cat>
            <c:strRef>
              <c:f>'Overall Stats'!$A$11:$Q$11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Stats'!$A$12:$Q$12</c:f>
              <c:numCache>
                <c:formatCode>0.00</c:formatCode>
                <c:ptCount val="17"/>
                <c:pt idx="0">
                  <c:v>5.4988475469213043</c:v>
                </c:pt>
                <c:pt idx="1">
                  <c:v>3.2927230819888048E-2</c:v>
                </c:pt>
                <c:pt idx="2">
                  <c:v>1.0865986170563056</c:v>
                </c:pt>
                <c:pt idx="3">
                  <c:v>0.29634507737899246</c:v>
                </c:pt>
                <c:pt idx="4">
                  <c:v>3.2927230819888048E-2</c:v>
                </c:pt>
                <c:pt idx="5">
                  <c:v>0.16463615409944024</c:v>
                </c:pt>
                <c:pt idx="6">
                  <c:v>3.2927230819888048E-2</c:v>
                </c:pt>
                <c:pt idx="7">
                  <c:v>35.693118208758648</c:v>
                </c:pt>
                <c:pt idx="8">
                  <c:v>0.59269015475798492</c:v>
                </c:pt>
                <c:pt idx="9">
                  <c:v>0.19756338491932832</c:v>
                </c:pt>
                <c:pt idx="10">
                  <c:v>6.5854461639776096E-2</c:v>
                </c:pt>
                <c:pt idx="11">
                  <c:v>0.13170892327955219</c:v>
                </c:pt>
                <c:pt idx="12">
                  <c:v>55.614092854790911</c:v>
                </c:pt>
                <c:pt idx="13">
                  <c:v>3.2927230819888048E-2</c:v>
                </c:pt>
                <c:pt idx="14">
                  <c:v>3.2927230819888048E-2</c:v>
                </c:pt>
                <c:pt idx="15">
                  <c:v>0.29634507737899246</c:v>
                </c:pt>
                <c:pt idx="16">
                  <c:v>0.19756338491932832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107</c:v>
                </c:pt>
                <c:pt idx="1">
                  <c:v>173</c:v>
                </c:pt>
                <c:pt idx="2">
                  <c:v>252</c:v>
                </c:pt>
                <c:pt idx="3">
                  <c:v>157</c:v>
                </c:pt>
                <c:pt idx="4">
                  <c:v>195</c:v>
                </c:pt>
                <c:pt idx="5">
                  <c:v>254</c:v>
                </c:pt>
                <c:pt idx="6">
                  <c:v>318</c:v>
                </c:pt>
                <c:pt idx="7">
                  <c:v>111</c:v>
                </c:pt>
                <c:pt idx="8">
                  <c:v>262</c:v>
                </c:pt>
                <c:pt idx="9">
                  <c:v>756</c:v>
                </c:pt>
                <c:pt idx="10">
                  <c:v>384</c:v>
                </c:pt>
                <c:pt idx="1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3.5232136977280213</c:v>
                </c:pt>
                <c:pt idx="1">
                  <c:v>5.6964109318406324</c:v>
                </c:pt>
                <c:pt idx="2">
                  <c:v>8.2976621666117882</c:v>
                </c:pt>
                <c:pt idx="3">
                  <c:v>5.1695752387224232</c:v>
                </c:pt>
                <c:pt idx="4">
                  <c:v>6.4208100098781697</c:v>
                </c:pt>
                <c:pt idx="5">
                  <c:v>8.3635166282515652</c:v>
                </c:pt>
                <c:pt idx="6">
                  <c:v>10.470859400724398</c:v>
                </c:pt>
                <c:pt idx="7">
                  <c:v>3.6549226210075734</c:v>
                </c:pt>
                <c:pt idx="8">
                  <c:v>8.6269344748106693</c:v>
                </c:pt>
                <c:pt idx="9">
                  <c:v>24.892986499835366</c:v>
                </c:pt>
                <c:pt idx="10">
                  <c:v>12.644056634837012</c:v>
                </c:pt>
                <c:pt idx="11">
                  <c:v>2.2390516957523872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604</c:v>
                </c:pt>
                <c:pt idx="1">
                  <c:v>683</c:v>
                </c:pt>
                <c:pt idx="2">
                  <c:v>1402</c:v>
                </c:pt>
                <c:pt idx="3">
                  <c:v>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19.88804741521238</c:v>
                </c:pt>
                <c:pt idx="1">
                  <c:v>22.489298649983535</c:v>
                </c:pt>
                <c:pt idx="2">
                  <c:v>46.163977609483041</c:v>
                </c:pt>
                <c:pt idx="3">
                  <c:v>11.45867632532104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39" t="s">
        <v>8</v>
      </c>
      <c r="C2" s="39"/>
      <c r="D2" s="39"/>
      <c r="E2" s="39"/>
      <c r="F2" s="7" t="s">
        <v>6</v>
      </c>
      <c r="G2" s="7" t="s">
        <v>7</v>
      </c>
      <c r="H2" s="40" t="s">
        <v>111</v>
      </c>
      <c r="I2" s="40"/>
      <c r="J2" s="40"/>
      <c r="K2" s="40"/>
      <c r="L2" s="40"/>
      <c r="M2" s="40"/>
      <c r="N2" s="40"/>
      <c r="O2" s="40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41" t="s">
        <v>127</v>
      </c>
      <c r="I5" s="41"/>
      <c r="J5" s="41"/>
      <c r="K5" s="41"/>
      <c r="L5" s="41"/>
      <c r="M5" s="41"/>
      <c r="N5" s="41"/>
      <c r="O5" s="41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0" t="s">
        <v>119</v>
      </c>
      <c r="I8" s="40"/>
      <c r="J8" s="40"/>
      <c r="K8" s="40"/>
      <c r="L8" s="40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41" t="s">
        <v>128</v>
      </c>
      <c r="I11" s="41"/>
      <c r="J11" s="41"/>
      <c r="K11" s="41"/>
      <c r="L11" s="41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0" t="s">
        <v>139</v>
      </c>
      <c r="I14" s="40"/>
      <c r="J14" s="40"/>
      <c r="K14" s="40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41" t="s">
        <v>140</v>
      </c>
      <c r="I17" s="41"/>
      <c r="J17" s="41"/>
      <c r="K17" s="41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0" t="s">
        <v>138</v>
      </c>
      <c r="I20" s="40"/>
      <c r="J20" s="40"/>
      <c r="K20" s="40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41" t="s">
        <v>145</v>
      </c>
      <c r="I23" s="41"/>
      <c r="J23" s="41"/>
      <c r="K23" s="41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M1" zoomScale="80" zoomScaleNormal="80" workbookViewId="0">
      <selection activeCell="P7" sqref="P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7" t="s">
        <v>6</v>
      </c>
      <c r="O2" s="7" t="s">
        <v>7</v>
      </c>
      <c r="P2" s="42" t="s">
        <v>111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0" t="s">
        <v>138</v>
      </c>
      <c r="Q20" s="40"/>
      <c r="R20" s="40"/>
      <c r="S20" s="40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41" t="s">
        <v>145</v>
      </c>
      <c r="Q23" s="41"/>
      <c r="R23" s="41"/>
      <c r="S23" s="41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topLeftCell="A75" zoomScale="80" zoomScaleNormal="80" workbookViewId="0">
      <selection activeCell="A94" sqref="A9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7" t="s">
        <v>6</v>
      </c>
      <c r="O2" s="7" t="s">
        <v>7</v>
      </c>
      <c r="P2" s="40" t="s">
        <v>111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0" t="s">
        <v>138</v>
      </c>
      <c r="Q20" s="40"/>
      <c r="R20" s="40"/>
      <c r="S20" s="40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41" t="s">
        <v>145</v>
      </c>
      <c r="Q23" s="41"/>
      <c r="R23" s="41"/>
      <c r="S23" s="41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479"/>
  <sheetViews>
    <sheetView tabSelected="1" workbookViewId="0">
      <selection activeCell="A13" sqref="A13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7.85546875" style="1" bestFit="1" customWidth="1"/>
    <col min="6" max="6" width="7.4257812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25" style="1" bestFit="1" customWidth="1"/>
    <col min="16" max="16" width="9" style="1" bestFit="1" customWidth="1"/>
    <col min="17" max="17" width="14.140625" style="1" bestFit="1" customWidth="1"/>
    <col min="18" max="18" width="12.5703125" style="1" bestFit="1" customWidth="1"/>
    <col min="19" max="19" width="11.7109375" style="1" customWidth="1"/>
    <col min="20" max="21" width="10.28515625" style="1" bestFit="1" customWidth="1"/>
    <col min="22" max="22" width="10.140625" style="1" bestFit="1" customWidth="1"/>
    <col min="23" max="23" width="10" style="1" bestFit="1" customWidth="1"/>
    <col min="24" max="24" width="12.42578125" style="1" bestFit="1" customWidth="1"/>
    <col min="25" max="25" width="10.28515625" style="1" bestFit="1" customWidth="1"/>
    <col min="26" max="26" width="12" style="1" bestFit="1" customWidth="1"/>
    <col min="27" max="27" width="11.85546875" style="1" bestFit="1" customWidth="1"/>
    <col min="28" max="28" width="7.5703125" style="1" bestFit="1" customWidth="1"/>
    <col min="29" max="16384" width="9.140625" style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28" t="s">
        <v>6</v>
      </c>
      <c r="O2" s="28" t="s">
        <v>7</v>
      </c>
      <c r="P2" s="40" t="s">
        <v>111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43</v>
      </c>
      <c r="Z3" s="14" t="s">
        <v>5</v>
      </c>
      <c r="AA3" s="14" t="s">
        <v>58</v>
      </c>
      <c r="AB3" s="30" t="s">
        <v>160</v>
      </c>
      <c r="AC3" s="31"/>
      <c r="AD3" s="31"/>
    </row>
    <row r="4" spans="1:30" ht="15.75" x14ac:dyDescent="0.25">
      <c r="A4" s="1" t="s">
        <v>17</v>
      </c>
      <c r="B4" s="14">
        <v>18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/>
      <c r="Q4"/>
      <c r="R4"/>
      <c r="S4"/>
      <c r="T4"/>
      <c r="U4"/>
      <c r="V4"/>
      <c r="W4"/>
      <c r="X4"/>
      <c r="Y4"/>
      <c r="Z4"/>
      <c r="AA4"/>
      <c r="AB4"/>
      <c r="AC4" s="31"/>
      <c r="AD4" s="31"/>
    </row>
    <row r="5" spans="1:30" ht="21" thickBot="1" x14ac:dyDescent="0.35">
      <c r="A5" s="1" t="s">
        <v>5</v>
      </c>
      <c r="B5" s="14">
        <v>19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7</v>
      </c>
      <c r="O5" s="14" t="s">
        <v>85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31"/>
      <c r="AD5" s="31"/>
    </row>
    <row r="6" spans="1:30" ht="16.5" thickTop="1" x14ac:dyDescent="0.25">
      <c r="A6" s="1" t="s">
        <v>5</v>
      </c>
      <c r="B6" s="14">
        <v>20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13</v>
      </c>
      <c r="O6" s="14" t="s">
        <v>198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43</v>
      </c>
      <c r="Z6" s="14" t="s">
        <v>5</v>
      </c>
      <c r="AA6" s="14" t="s">
        <v>58</v>
      </c>
      <c r="AB6" s="17" t="s">
        <v>160</v>
      </c>
      <c r="AC6" s="31"/>
      <c r="AD6" s="31"/>
    </row>
    <row r="7" spans="1:30" ht="15.75" x14ac:dyDescent="0.25">
      <c r="A7" s="1" t="s">
        <v>17</v>
      </c>
      <c r="B7" s="14">
        <v>25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16</v>
      </c>
      <c r="O7" s="14" t="s">
        <v>28</v>
      </c>
      <c r="P7" s="14"/>
      <c r="Q7" s="14"/>
      <c r="T7" s="11"/>
      <c r="U7" s="14"/>
      <c r="V7" s="14"/>
      <c r="W7" s="11"/>
      <c r="X7" s="14"/>
      <c r="Y7" s="14"/>
      <c r="Z7" s="14"/>
      <c r="AA7" s="14"/>
      <c r="AB7" s="30"/>
      <c r="AC7" s="31"/>
      <c r="AD7" s="31"/>
    </row>
    <row r="8" spans="1:30" ht="21" thickBot="1" x14ac:dyDescent="0.35">
      <c r="A8" s="18" t="s">
        <v>135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9">
        <f>SUM(N4:N7)</f>
        <v>41</v>
      </c>
      <c r="O8" s="14"/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32"/>
      <c r="AB8"/>
      <c r="AC8" s="31"/>
      <c r="AD8" s="31"/>
    </row>
    <row r="9" spans="1:30" ht="21" thickTop="1" x14ac:dyDescent="0.3">
      <c r="A9" s="18" t="s">
        <v>195</v>
      </c>
      <c r="B9" s="38">
        <f>SUM(N4:N7)</f>
        <v>41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19">
        <f>SUM(N10*12)</f>
        <v>492</v>
      </c>
      <c r="O9" s="14"/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2"/>
      <c r="AC9" s="31"/>
      <c r="AD9" s="31"/>
    </row>
    <row r="10" spans="1:30" ht="15.75" x14ac:dyDescent="0.25">
      <c r="A10" s="18" t="s">
        <v>196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9">
        <f>AVERAGE(B9)</f>
        <v>41</v>
      </c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30"/>
      <c r="AC10" s="31"/>
      <c r="AD10" s="31"/>
    </row>
    <row r="11" spans="1:30" ht="21" thickBot="1" x14ac:dyDescent="0.35">
      <c r="A11" s="18" t="s">
        <v>194</v>
      </c>
      <c r="B11" s="37">
        <f>SUM('Overall Stats'!A15/2)</f>
        <v>53.5</v>
      </c>
      <c r="C11" s="37">
        <f>SUM('Overall Stats'!B15/2)</f>
        <v>86.5</v>
      </c>
      <c r="D11" s="37">
        <f>SUM('Overall Stats'!C15/2)</f>
        <v>126</v>
      </c>
      <c r="E11" s="37">
        <f>SUM('Overall Stats'!D15/2)</f>
        <v>78.5</v>
      </c>
      <c r="F11" s="37">
        <f>SUM('Overall Stats'!E15/2)</f>
        <v>97.5</v>
      </c>
      <c r="G11" s="37">
        <f>SUM('Overall Stats'!F15/2)</f>
        <v>127</v>
      </c>
      <c r="H11" s="37">
        <f>SUM('Overall Stats'!G15/2)</f>
        <v>159</v>
      </c>
      <c r="I11" s="37">
        <f>SUM('Overall Stats'!H15/2)</f>
        <v>55.5</v>
      </c>
      <c r="J11" s="37">
        <f>SUM('Overall Stats'!I15/3)</f>
        <v>87.333333333333329</v>
      </c>
      <c r="K11" s="37">
        <f>SUM('Overall Stats'!J15/3)</f>
        <v>252</v>
      </c>
      <c r="L11" s="37">
        <f>SUM('Overall Stats'!K15/3)</f>
        <v>128</v>
      </c>
      <c r="M11" s="37">
        <f>SUM('Overall Stats'!L15/3)</f>
        <v>22.666666666666668</v>
      </c>
      <c r="N11" s="20">
        <f>SUM(N12*12)</f>
        <v>1273.5000000000002</v>
      </c>
      <c r="O11" s="14"/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/>
      <c r="AB11" s="14"/>
      <c r="AC11" s="32"/>
      <c r="AD11" s="32"/>
    </row>
    <row r="12" spans="1:30" ht="21" thickTop="1" x14ac:dyDescent="0.3">
      <c r="A12" s="29" t="s">
        <v>197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20">
        <f>AVERAGE(B11:M11)</f>
        <v>106.12500000000001</v>
      </c>
      <c r="O12" s="14"/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2"/>
      <c r="AC12" s="30"/>
      <c r="AD12" s="30"/>
    </row>
    <row r="13" spans="1:30" x14ac:dyDescent="0.2"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30"/>
      <c r="AC13" s="30"/>
      <c r="AD13" s="30"/>
    </row>
    <row r="14" spans="1:30" ht="21" thickBot="1" x14ac:dyDescent="0.35"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14"/>
      <c r="AC14" s="32"/>
      <c r="AD14" s="32"/>
    </row>
    <row r="15" spans="1:30" ht="15.75" thickTop="1" x14ac:dyDescent="0.2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30"/>
      <c r="AD15" s="30"/>
    </row>
    <row r="16" spans="1:30" x14ac:dyDescent="0.2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30"/>
      <c r="AD16" s="30"/>
    </row>
    <row r="17" spans="2:30" ht="21" thickBot="1" x14ac:dyDescent="0.35"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14"/>
      <c r="AC17" s="30"/>
      <c r="AD17" s="30"/>
    </row>
    <row r="18" spans="2:30" ht="15.75" thickTop="1" x14ac:dyDescent="0.2"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30"/>
      <c r="AD18" s="30"/>
    </row>
    <row r="19" spans="2:30" x14ac:dyDescent="0.2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30"/>
      <c r="AD19" s="30"/>
    </row>
    <row r="20" spans="2:30" ht="21" thickBot="1" x14ac:dyDescent="0.35"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40" t="s">
        <v>138</v>
      </c>
      <c r="Q20" s="40"/>
      <c r="R20" s="40"/>
      <c r="S20" s="40"/>
      <c r="T20" s="14"/>
      <c r="U20" s="14"/>
      <c r="V20" s="14"/>
      <c r="W20" s="14"/>
      <c r="X20" s="14"/>
      <c r="Y20" s="14"/>
      <c r="Z20" s="14"/>
      <c r="AA20" s="14"/>
      <c r="AB20" s="14"/>
      <c r="AC20" s="30"/>
      <c r="AD20" s="30"/>
    </row>
    <row r="21" spans="2:30" ht="15.75" thickTop="1" x14ac:dyDescent="0.2"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30"/>
      <c r="AD21" s="30"/>
    </row>
    <row r="22" spans="2:30" ht="15.75" x14ac:dyDescent="0.25"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/>
      <c r="Q22"/>
      <c r="R22"/>
      <c r="S22"/>
      <c r="T22" s="14"/>
      <c r="U22" s="14"/>
      <c r="V22" s="14"/>
      <c r="W22" s="14"/>
      <c r="X22" s="14"/>
      <c r="Y22" s="14"/>
      <c r="Z22" s="14"/>
      <c r="AA22" s="14"/>
      <c r="AB22" s="14"/>
      <c r="AC22" s="30"/>
      <c r="AD22" s="30"/>
    </row>
    <row r="23" spans="2:30" ht="21" thickBot="1" x14ac:dyDescent="0.35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41" t="s">
        <v>145</v>
      </c>
      <c r="Q23" s="41"/>
      <c r="R23" s="41"/>
      <c r="S23" s="41"/>
      <c r="T23" s="14"/>
      <c r="U23" s="14"/>
      <c r="V23" s="14"/>
      <c r="W23" s="14"/>
      <c r="X23" s="14"/>
      <c r="Y23" s="14"/>
      <c r="Z23" s="14"/>
      <c r="AA23" s="14"/>
      <c r="AB23" s="14"/>
      <c r="AC23" s="30"/>
      <c r="AD23" s="30"/>
    </row>
    <row r="24" spans="2:30" ht="15.75" thickTop="1" x14ac:dyDescent="0.2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30"/>
      <c r="AD24" s="30"/>
    </row>
    <row r="25" spans="2:30" x14ac:dyDescent="0.2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30"/>
      <c r="AD25" s="30"/>
    </row>
    <row r="26" spans="2:30" x14ac:dyDescent="0.2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AC26" s="30"/>
      <c r="AD26" s="30"/>
    </row>
    <row r="27" spans="2:30" x14ac:dyDescent="0.2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AC27" s="30"/>
      <c r="AD27" s="30"/>
    </row>
    <row r="28" spans="2:30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</row>
    <row r="29" spans="2:30" x14ac:dyDescent="0.2"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</row>
    <row r="30" spans="2:30" x14ac:dyDescent="0.2"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</row>
    <row r="31" spans="2:30" x14ac:dyDescent="0.2"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</row>
    <row r="32" spans="2:30" x14ac:dyDescent="0.2"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</row>
    <row r="33" spans="2:15" x14ac:dyDescent="0.2"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spans="2:15" x14ac:dyDescent="0.2"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</row>
    <row r="35" spans="2:15" x14ac:dyDescent="0.2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</row>
    <row r="36" spans="2:15" x14ac:dyDescent="0.2"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</row>
    <row r="37" spans="2:15" x14ac:dyDescent="0.2"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2:15" x14ac:dyDescent="0.2"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</row>
    <row r="39" spans="2:15" x14ac:dyDescent="0.2"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2:15" x14ac:dyDescent="0.2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</row>
    <row r="41" spans="2:15" x14ac:dyDescent="0.2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</row>
    <row r="42" spans="2:15" x14ac:dyDescent="0.2"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pans="2:15" x14ac:dyDescent="0.2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4" spans="2:15" x14ac:dyDescent="0.2"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</row>
    <row r="45" spans="2:15" x14ac:dyDescent="0.2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</row>
    <row r="46" spans="2:15" x14ac:dyDescent="0.2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</row>
    <row r="47" spans="2:15" x14ac:dyDescent="0.2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</row>
    <row r="48" spans="2:15" x14ac:dyDescent="0.2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</row>
    <row r="49" spans="2:15" x14ac:dyDescent="0.2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2:15" x14ac:dyDescent="0.2"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</row>
    <row r="51" spans="2:15" x14ac:dyDescent="0.2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</row>
    <row r="52" spans="2:15" x14ac:dyDescent="0.2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</row>
    <row r="53" spans="2:15" x14ac:dyDescent="0.2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</row>
    <row r="54" spans="2:15" x14ac:dyDescent="0.2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</row>
    <row r="55" spans="2:15" x14ac:dyDescent="0.2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2:15" x14ac:dyDescent="0.2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</row>
    <row r="57" spans="2:15" x14ac:dyDescent="0.2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</row>
    <row r="58" spans="2:15" x14ac:dyDescent="0.2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</row>
    <row r="59" spans="2:15" x14ac:dyDescent="0.2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</row>
    <row r="60" spans="2:15" x14ac:dyDescent="0.2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</row>
    <row r="61" spans="2:15" x14ac:dyDescent="0.2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</row>
    <row r="62" spans="2:15" x14ac:dyDescent="0.2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</row>
    <row r="63" spans="2:15" x14ac:dyDescent="0.2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spans="2:15" x14ac:dyDescent="0.2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spans="2:15" x14ac:dyDescent="0.2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spans="2:15" x14ac:dyDescent="0.2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spans="2:15" x14ac:dyDescent="0.2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spans="2:15" x14ac:dyDescent="0.2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spans="2:15" x14ac:dyDescent="0.2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2:15" x14ac:dyDescent="0.2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2:15" x14ac:dyDescent="0.2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2:15" x14ac:dyDescent="0.2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2:15" x14ac:dyDescent="0.2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2:15" x14ac:dyDescent="0.2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2:15" x14ac:dyDescent="0.2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2:15" x14ac:dyDescent="0.2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2:15" x14ac:dyDescent="0.2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2:15" x14ac:dyDescent="0.2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2:15" x14ac:dyDescent="0.2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2:15" x14ac:dyDescent="0.2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2:15" x14ac:dyDescent="0.2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2:15" x14ac:dyDescent="0.2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2:15" x14ac:dyDescent="0.2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2:15" x14ac:dyDescent="0.2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2:15" x14ac:dyDescent="0.2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2:15" x14ac:dyDescent="0.2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2:15" x14ac:dyDescent="0.2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2:15" x14ac:dyDescent="0.2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2:15" x14ac:dyDescent="0.2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2:15" x14ac:dyDescent="0.2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2:15" x14ac:dyDescent="0.2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2:15" x14ac:dyDescent="0.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2:15" x14ac:dyDescent="0.2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2:15" x14ac:dyDescent="0.2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2:15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2:15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2:15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2:15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2:15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2:15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2:15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2:15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2:15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2:15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2:15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2:15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2:15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2:15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15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15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15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15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</sheetData>
  <mergeCells count="9">
    <mergeCell ref="B2:M2"/>
    <mergeCell ref="P2:AB2"/>
    <mergeCell ref="P5:AB5"/>
    <mergeCell ref="P23:S23"/>
    <mergeCell ref="P20:S20"/>
    <mergeCell ref="P17:AA17"/>
    <mergeCell ref="P11:Z11"/>
    <mergeCell ref="P8:Z8"/>
    <mergeCell ref="P14:AA14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Q28"/>
  <sheetViews>
    <sheetView topLeftCell="A6" zoomScale="80" zoomScaleNormal="80" workbookViewId="0">
      <selection activeCell="O56" sqref="O56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12.42578125" bestFit="1" customWidth="1"/>
    <col min="4" max="4" width="12.5703125" bestFit="1" customWidth="1"/>
    <col min="5" max="5" width="7.85546875" bestFit="1" customWidth="1"/>
    <col min="6" max="6" width="11.140625" bestFit="1" customWidth="1"/>
    <col min="7" max="8" width="10.28515625" bestFit="1" customWidth="1"/>
    <col min="9" max="9" width="12.42578125" bestFit="1" customWidth="1"/>
    <col min="10" max="10" width="12.28515625" bestFit="1" customWidth="1"/>
    <col min="11" max="11" width="11.5703125" bestFit="1" customWidth="1"/>
    <col min="12" max="12" width="11.85546875" bestFit="1" customWidth="1"/>
    <col min="13" max="13" width="12" bestFit="1" customWidth="1"/>
    <col min="14" max="15" width="12.5703125" bestFit="1" customWidth="1"/>
  </cols>
  <sheetData>
    <row r="1" spans="1:17" ht="21" thickBot="1" x14ac:dyDescent="0.35">
      <c r="A1" s="40" t="s">
        <v>111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34"/>
    </row>
    <row r="2" spans="1:17" ht="16.5" thickTop="1" x14ac:dyDescent="0.25">
      <c r="A2" s="14" t="s">
        <v>22</v>
      </c>
      <c r="B2" s="14" t="s">
        <v>44</v>
      </c>
      <c r="C2" s="14" t="s">
        <v>170</v>
      </c>
      <c r="D2" s="14" t="s">
        <v>172</v>
      </c>
      <c r="E2" s="11" t="s">
        <v>15</v>
      </c>
      <c r="F2" s="14" t="s">
        <v>84</v>
      </c>
      <c r="G2" s="14" t="s">
        <v>17</v>
      </c>
      <c r="H2" s="11" t="s">
        <v>13</v>
      </c>
      <c r="I2" s="14" t="s">
        <v>96</v>
      </c>
      <c r="J2" s="14" t="s">
        <v>46</v>
      </c>
      <c r="K2" s="14" t="s">
        <v>58</v>
      </c>
      <c r="L2" s="14" t="s">
        <v>43</v>
      </c>
      <c r="M2" s="30" t="s">
        <v>5</v>
      </c>
      <c r="N2" s="36" t="s">
        <v>160</v>
      </c>
      <c r="O2" s="14" t="s">
        <v>91</v>
      </c>
    </row>
    <row r="3" spans="1:17" ht="15.75" x14ac:dyDescent="0.25">
      <c r="A3" s="14">
        <f>SUM('2017'!H4+'2018'!P4+'2019'!P4)</f>
        <v>604</v>
      </c>
      <c r="B3" s="14">
        <f>SUM('2017'!I4+'2018'!Q4+'2019'!Q4)</f>
        <v>173</v>
      </c>
      <c r="C3" s="14">
        <f>SUM('2019'!R4)</f>
        <v>6</v>
      </c>
      <c r="D3" s="14">
        <f>SUM('2019'!S4)</f>
        <v>238</v>
      </c>
      <c r="E3" s="14">
        <f>SUM('2017'!J4+'2018'!R4+'2019'!T4)</f>
        <v>142</v>
      </c>
      <c r="F3" s="14">
        <f>SUM('2018'!S4+'2019'!U4)</f>
        <v>60</v>
      </c>
      <c r="G3" s="14">
        <f>SUM('2017'!K4+'2018'!T4+'2019'!V4)</f>
        <v>39</v>
      </c>
      <c r="H3" s="14">
        <f>SUM('2017'!L4+'2018'!U4+'2019'!W4)</f>
        <v>359</v>
      </c>
      <c r="I3" s="14">
        <f>SUM('2018'!V4)</f>
        <v>42</v>
      </c>
      <c r="J3" s="14">
        <f>SUM('2017'!M4+'2018'!W4+'2019'!X4)</f>
        <v>274</v>
      </c>
      <c r="K3" s="14">
        <f>SUM('2018'!Y4+'2019'!Y4)</f>
        <v>6</v>
      </c>
      <c r="L3" s="14">
        <f>SUM('2017'!N4+'2018'!X4+'2019'!Z4)</f>
        <v>115</v>
      </c>
      <c r="M3" s="14">
        <f>SUM('2017'!O4+'2018'!Z4+'2019'!AA4)</f>
        <v>976</v>
      </c>
      <c r="N3" s="14">
        <f>SUM('2019'!AB4)</f>
        <v>1</v>
      </c>
      <c r="O3" s="14">
        <f>SUM('2018'!AA4)</f>
        <v>2</v>
      </c>
    </row>
    <row r="4" spans="1:17" ht="21" customHeight="1" thickBot="1" x14ac:dyDescent="0.35">
      <c r="A4" s="41" t="s">
        <v>127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35"/>
      <c r="N4" s="35"/>
      <c r="O4" s="35"/>
    </row>
    <row r="5" spans="1:17" ht="16.5" thickTop="1" x14ac:dyDescent="0.25">
      <c r="A5" s="14" t="s">
        <v>22</v>
      </c>
      <c r="B5" s="14" t="s">
        <v>44</v>
      </c>
      <c r="C5" s="14" t="s">
        <v>170</v>
      </c>
      <c r="D5" s="14" t="s">
        <v>172</v>
      </c>
      <c r="E5" s="11" t="s">
        <v>15</v>
      </c>
      <c r="F5" s="14" t="s">
        <v>84</v>
      </c>
      <c r="G5" s="14" t="s">
        <v>17</v>
      </c>
      <c r="H5" s="11" t="s">
        <v>13</v>
      </c>
      <c r="I5" s="14" t="s">
        <v>96</v>
      </c>
      <c r="J5" s="14" t="s">
        <v>46</v>
      </c>
      <c r="K5" s="14" t="s">
        <v>58</v>
      </c>
      <c r="L5" s="14" t="s">
        <v>43</v>
      </c>
      <c r="M5" s="14" t="s">
        <v>5</v>
      </c>
      <c r="N5" s="14" t="s">
        <v>160</v>
      </c>
      <c r="O5" s="14" t="s">
        <v>91</v>
      </c>
    </row>
    <row r="6" spans="1:17" ht="15.75" x14ac:dyDescent="0.25">
      <c r="A6" s="23">
        <f t="shared" ref="A6:D6" si="0">SUM(A3/$B$26*100)</f>
        <v>19.88804741521238</v>
      </c>
      <c r="B6" s="23">
        <f t="shared" si="0"/>
        <v>5.6964109318406324</v>
      </c>
      <c r="C6" s="23">
        <f t="shared" si="0"/>
        <v>0.19756338491932832</v>
      </c>
      <c r="D6" s="23">
        <f t="shared" si="0"/>
        <v>7.8366809351333551</v>
      </c>
      <c r="E6" s="23">
        <f t="shared" ref="E6:O6" si="1">SUM(E3/$B$26*100)</f>
        <v>4.6756667764241024</v>
      </c>
      <c r="F6" s="23">
        <f t="shared" si="1"/>
        <v>1.975633849193283</v>
      </c>
      <c r="G6" s="23">
        <f t="shared" si="1"/>
        <v>1.2841620019756339</v>
      </c>
      <c r="H6" s="23">
        <f t="shared" si="1"/>
        <v>11.82087586433981</v>
      </c>
      <c r="I6" s="23">
        <f t="shared" si="1"/>
        <v>1.382943694435298</v>
      </c>
      <c r="J6" s="23">
        <f t="shared" si="1"/>
        <v>9.0220612446493256</v>
      </c>
      <c r="K6" s="23">
        <f t="shared" si="1"/>
        <v>0.19756338491932832</v>
      </c>
      <c r="L6" s="23">
        <f t="shared" si="1"/>
        <v>3.786631544287125</v>
      </c>
      <c r="M6" s="23">
        <f t="shared" si="1"/>
        <v>32.136977280210729</v>
      </c>
      <c r="N6" s="23">
        <f t="shared" si="1"/>
        <v>3.2927230819888048E-2</v>
      </c>
      <c r="O6" s="23">
        <f t="shared" si="1"/>
        <v>6.5854461639776096E-2</v>
      </c>
      <c r="P6" s="33"/>
    </row>
    <row r="7" spans="1:17" ht="21" customHeight="1" thickBot="1" x14ac:dyDescent="0.35">
      <c r="A7" s="40" t="s">
        <v>119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34"/>
      <c r="Q7" s="34"/>
    </row>
    <row r="8" spans="1:17" ht="16.5" customHeight="1" thickTop="1" x14ac:dyDescent="0.25">
      <c r="A8" s="14" t="s">
        <v>64</v>
      </c>
      <c r="B8" s="14" t="s">
        <v>112</v>
      </c>
      <c r="C8" s="14" t="s">
        <v>63</v>
      </c>
      <c r="D8" s="14" t="s">
        <v>125</v>
      </c>
      <c r="E8" s="14" t="s">
        <v>130</v>
      </c>
      <c r="F8" s="14" t="s">
        <v>114</v>
      </c>
      <c r="G8" s="14" t="s">
        <v>191</v>
      </c>
      <c r="H8" s="14" t="s">
        <v>62</v>
      </c>
      <c r="I8" s="14" t="s">
        <v>117</v>
      </c>
      <c r="J8" s="14" t="s">
        <v>116</v>
      </c>
      <c r="K8" s="14" t="s">
        <v>190</v>
      </c>
      <c r="L8" s="14" t="s">
        <v>113</v>
      </c>
      <c r="M8" s="14" t="s">
        <v>60</v>
      </c>
      <c r="N8" s="14" t="s">
        <v>115</v>
      </c>
      <c r="O8" s="14" t="s">
        <v>118</v>
      </c>
      <c r="P8" s="14" t="s">
        <v>132</v>
      </c>
      <c r="Q8" s="14" t="s">
        <v>61</v>
      </c>
    </row>
    <row r="9" spans="1:17" ht="15.75" customHeight="1" x14ac:dyDescent="0.25">
      <c r="A9" s="14">
        <f>SUM('2017'!I10+'2018'!R10+'2019'!P10)</f>
        <v>167</v>
      </c>
      <c r="B9" s="14">
        <f>SUM('2018'!P10)</f>
        <v>1</v>
      </c>
      <c r="C9" s="14">
        <f>SUM('2017'!H10+'2018'!Q10+'2019'!Q10)</f>
        <v>33</v>
      </c>
      <c r="D9" s="14">
        <f>SUM('2018'!S10+'2019'!R10)</f>
        <v>9</v>
      </c>
      <c r="E9" s="14">
        <f>SUM('2018'!T10)</f>
        <v>1</v>
      </c>
      <c r="F9" s="14">
        <f>SUM('2018'!U10)</f>
        <v>5</v>
      </c>
      <c r="G9" s="14">
        <f>SUM('2019'!S10)</f>
        <v>1</v>
      </c>
      <c r="H9" s="14">
        <f>SUM('2017'!K10+'2018'!V10+'2019'!T10)</f>
        <v>1084</v>
      </c>
      <c r="I9" s="14">
        <f>SUM('2018'!W10+'2019'!U10)</f>
        <v>18</v>
      </c>
      <c r="J9" s="14">
        <f>SUM('2018'!X10+'2019'!V10)</f>
        <v>6</v>
      </c>
      <c r="K9" s="14">
        <f>SUM('2019'!W10)</f>
        <v>2</v>
      </c>
      <c r="L9" s="14">
        <f>SUM('2018'!Y10)</f>
        <v>4</v>
      </c>
      <c r="M9" s="14">
        <f>SUM('2017'!J10+'2018'!Z10+'2019'!X10)</f>
        <v>1689</v>
      </c>
      <c r="N9" s="14">
        <f>SUM('2018'!AA10)</f>
        <v>1</v>
      </c>
      <c r="O9" s="14">
        <f>SUM('2018'!AB10)</f>
        <v>1</v>
      </c>
      <c r="P9" s="14">
        <f>SUM('2018'!AC10+'2019'!Y10)</f>
        <v>9</v>
      </c>
      <c r="Q9" s="14">
        <f>SUM('2017'!L10+'2018'!AD10+'2019'!Z10)</f>
        <v>6</v>
      </c>
    </row>
    <row r="10" spans="1:17" ht="21" customHeight="1" thickBot="1" x14ac:dyDescent="0.35">
      <c r="A10" s="41" t="s">
        <v>128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</row>
    <row r="11" spans="1:17" ht="16.5" thickTop="1" x14ac:dyDescent="0.25">
      <c r="A11" s="14" t="s">
        <v>64</v>
      </c>
      <c r="B11" s="14" t="s">
        <v>112</v>
      </c>
      <c r="C11" s="14" t="s">
        <v>63</v>
      </c>
      <c r="D11" s="14" t="s">
        <v>125</v>
      </c>
      <c r="E11" s="17" t="s">
        <v>130</v>
      </c>
      <c r="F11" s="14" t="s">
        <v>114</v>
      </c>
      <c r="G11" s="14" t="s">
        <v>191</v>
      </c>
      <c r="H11" s="14" t="s">
        <v>62</v>
      </c>
      <c r="I11" s="14" t="s">
        <v>117</v>
      </c>
      <c r="J11" s="14" t="s">
        <v>116</v>
      </c>
      <c r="K11" s="14" t="s">
        <v>190</v>
      </c>
      <c r="L11" s="14" t="s">
        <v>113</v>
      </c>
      <c r="M11" s="14" t="s">
        <v>60</v>
      </c>
      <c r="N11" s="14" t="s">
        <v>115</v>
      </c>
      <c r="O11" s="14" t="s">
        <v>118</v>
      </c>
      <c r="P11" s="17" t="s">
        <v>132</v>
      </c>
      <c r="Q11" s="17" t="s">
        <v>61</v>
      </c>
    </row>
    <row r="12" spans="1:17" ht="15.75" customHeight="1" x14ac:dyDescent="0.25">
      <c r="A12" s="23">
        <f>SUM(A9/$B$26*100)</f>
        <v>5.4988475469213043</v>
      </c>
      <c r="B12" s="23">
        <f>SUM(B9/$B$26*100)</f>
        <v>3.2927230819888048E-2</v>
      </c>
      <c r="C12" s="23">
        <f>SUM(C9/$B$26*100)</f>
        <v>1.0865986170563056</v>
      </c>
      <c r="D12" s="23">
        <f t="shared" ref="D12:G12" si="2">SUM(D9/$B$26*100)</f>
        <v>0.29634507737899246</v>
      </c>
      <c r="E12" s="23">
        <f t="shared" si="2"/>
        <v>3.2927230819888048E-2</v>
      </c>
      <c r="F12" s="23">
        <f t="shared" si="2"/>
        <v>0.16463615409944024</v>
      </c>
      <c r="G12" s="23">
        <f t="shared" si="2"/>
        <v>3.2927230819888048E-2</v>
      </c>
      <c r="H12" s="23">
        <f t="shared" ref="H12:Q12" si="3">SUM(H9/$B$26*100)</f>
        <v>35.693118208758648</v>
      </c>
      <c r="I12" s="23">
        <f t="shared" si="3"/>
        <v>0.59269015475798492</v>
      </c>
      <c r="J12" s="23">
        <f t="shared" si="3"/>
        <v>0.19756338491932832</v>
      </c>
      <c r="K12" s="23">
        <f t="shared" si="3"/>
        <v>6.5854461639776096E-2</v>
      </c>
      <c r="L12" s="23">
        <f t="shared" si="3"/>
        <v>0.13170892327955219</v>
      </c>
      <c r="M12" s="23">
        <f t="shared" si="3"/>
        <v>55.614092854790911</v>
      </c>
      <c r="N12" s="23">
        <f t="shared" si="3"/>
        <v>3.2927230819888048E-2</v>
      </c>
      <c r="O12" s="23">
        <f t="shared" si="3"/>
        <v>3.2927230819888048E-2</v>
      </c>
      <c r="P12" s="23">
        <f t="shared" si="3"/>
        <v>0.29634507737899246</v>
      </c>
      <c r="Q12" s="23">
        <f t="shared" si="3"/>
        <v>0.19756338491932832</v>
      </c>
    </row>
    <row r="13" spans="1:17" ht="21" thickBot="1" x14ac:dyDescent="0.35">
      <c r="A13" s="40" t="s">
        <v>139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</row>
    <row r="14" spans="1:17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7" ht="15.75" x14ac:dyDescent="0.25">
      <c r="A15" s="14">
        <f>SUM('2018'!P16+'2019'!P16)</f>
        <v>107</v>
      </c>
      <c r="B15" s="14">
        <f>SUM('2018'!Q16+'2019'!Q16)</f>
        <v>173</v>
      </c>
      <c r="C15" s="14">
        <f>SUM('2018'!R16+'2019'!R16)</f>
        <v>252</v>
      </c>
      <c r="D15" s="14">
        <f>SUM('2018'!S16+'2019'!S16)</f>
        <v>157</v>
      </c>
      <c r="E15" s="14">
        <f>SUM('2018'!T16+'2019'!T16)</f>
        <v>195</v>
      </c>
      <c r="F15" s="14">
        <f>SUM('2018'!U16+'2019'!U16)</f>
        <v>254</v>
      </c>
      <c r="G15" s="14">
        <f>SUM('2018'!V16+'2019'!V16)</f>
        <v>318</v>
      </c>
      <c r="H15" s="14">
        <f>SUM('2018'!W16+'2019'!W16)</f>
        <v>111</v>
      </c>
      <c r="I15" s="14">
        <f>SUM('2017'!H16+'2018'!X16+'2019'!X16)</f>
        <v>262</v>
      </c>
      <c r="J15" s="14">
        <f>SUM('2017'!I16+'2018'!Y16+'2019'!Y16)</f>
        <v>756</v>
      </c>
      <c r="K15" s="14">
        <f>SUM('2017'!J16+'2018'!Z16+'2019'!Z16)</f>
        <v>384</v>
      </c>
      <c r="L15" s="14">
        <f>SUM('2017'!K16+'2018'!AA16+'2019'!AA16)</f>
        <v>68</v>
      </c>
    </row>
    <row r="16" spans="1:17" ht="21" thickBot="1" x14ac:dyDescent="0.35">
      <c r="A16" s="41" t="s">
        <v>140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3.5232136977280213</v>
      </c>
      <c r="B18" s="23">
        <f t="shared" ref="B18:L18" si="4">SUM(B15/$B$26*100)</f>
        <v>5.6964109318406324</v>
      </c>
      <c r="C18" s="23">
        <f t="shared" si="4"/>
        <v>8.2976621666117882</v>
      </c>
      <c r="D18" s="23">
        <f t="shared" si="4"/>
        <v>5.1695752387224232</v>
      </c>
      <c r="E18" s="23">
        <f t="shared" si="4"/>
        <v>6.4208100098781697</v>
      </c>
      <c r="F18" s="23">
        <f t="shared" si="4"/>
        <v>8.3635166282515652</v>
      </c>
      <c r="G18" s="23">
        <f t="shared" si="4"/>
        <v>10.470859400724398</v>
      </c>
      <c r="H18" s="23">
        <f t="shared" si="4"/>
        <v>3.6549226210075734</v>
      </c>
      <c r="I18" s="23">
        <f t="shared" si="4"/>
        <v>8.6269344748106693</v>
      </c>
      <c r="J18" s="23">
        <f t="shared" si="4"/>
        <v>24.892986499835366</v>
      </c>
      <c r="K18" s="23">
        <f t="shared" si="4"/>
        <v>12.644056634837012</v>
      </c>
      <c r="L18" s="23">
        <f t="shared" si="4"/>
        <v>2.2390516957523872</v>
      </c>
    </row>
    <row r="19" spans="1:12" ht="21" thickBot="1" x14ac:dyDescent="0.35">
      <c r="A19" s="40" t="s">
        <v>138</v>
      </c>
      <c r="B19" s="40"/>
      <c r="C19" s="40"/>
      <c r="D19" s="40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SUM('2018'!P22+'2019'!P22)</f>
        <v>604</v>
      </c>
      <c r="B21" s="14">
        <f>SUM('2018'!Q22+'2019'!Q22)</f>
        <v>683</v>
      </c>
      <c r="C21" s="14">
        <f>SUM('2017'!H22+'2018'!R22+'2019'!R22)</f>
        <v>1402</v>
      </c>
      <c r="D21" s="14">
        <f>SUM('2017'!I22+'2018'!S22+'2019'!S22)</f>
        <v>348</v>
      </c>
    </row>
    <row r="22" spans="1:12" ht="21" thickBot="1" x14ac:dyDescent="0.35">
      <c r="A22" s="41" t="s">
        <v>145</v>
      </c>
      <c r="B22" s="41"/>
      <c r="C22" s="41"/>
      <c r="D22" s="41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19.88804741521238</v>
      </c>
      <c r="B24" s="23">
        <f t="shared" ref="B24:D24" si="5">SUM(B21/$B$26*100)</f>
        <v>22.489298649983535</v>
      </c>
      <c r="C24" s="23">
        <f t="shared" si="5"/>
        <v>46.163977609483041</v>
      </c>
      <c r="D24" s="23">
        <f t="shared" si="5"/>
        <v>11.45867632532104</v>
      </c>
    </row>
    <row r="26" spans="1:12" ht="15.75" x14ac:dyDescent="0.25">
      <c r="A26" s="18" t="s">
        <v>135</v>
      </c>
      <c r="B26" s="21">
        <f>SUM('2017'!F43+'2018'!N94+'2019'!N91)</f>
        <v>3037</v>
      </c>
    </row>
    <row r="27" spans="1:12" ht="15.75" x14ac:dyDescent="0.25">
      <c r="A27" s="18" t="s">
        <v>136</v>
      </c>
      <c r="B27" s="22">
        <f>SUM('2017'!F44+'2018'!N95+'2019'!N92)</f>
        <v>216</v>
      </c>
    </row>
    <row r="28" spans="1:12" ht="15.75" x14ac:dyDescent="0.25">
      <c r="A28" s="18" t="s">
        <v>137</v>
      </c>
      <c r="B28" s="22">
        <f>SUM(B26/B27)</f>
        <v>14.060185185185185</v>
      </c>
    </row>
  </sheetData>
  <sortState ref="A3:L3">
    <sortCondition descending="1" ref="A3"/>
  </sortState>
  <mergeCells count="8">
    <mergeCell ref="A1:N1"/>
    <mergeCell ref="A16:L16"/>
    <mergeCell ref="A13:L13"/>
    <mergeCell ref="A19:D19"/>
    <mergeCell ref="A22:D22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2017</vt:lpstr>
      <vt:lpstr>2018</vt:lpstr>
      <vt:lpstr>2019</vt:lpstr>
      <vt:lpstr>2020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2020-01-26T03:30:48Z</dcterms:modified>
</cp:coreProperties>
</file>