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4E000402-0122-4D1E-A37C-795AF264C6B8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Overall Stats" sheetId="4" r:id="rId5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7" i="5" l="1"/>
  <c r="L86" i="5"/>
  <c r="N85" i="5"/>
  <c r="K86" i="5" l="1"/>
  <c r="Q16" i="2" l="1"/>
  <c r="N86" i="5" l="1"/>
  <c r="J86" i="5" l="1"/>
  <c r="I86" i="5" l="1"/>
  <c r="H86" i="5" l="1"/>
  <c r="B86" i="5" l="1"/>
  <c r="D91" i="5"/>
  <c r="D92" i="5"/>
  <c r="C91" i="5"/>
  <c r="B91" i="5"/>
  <c r="G86" i="5" l="1"/>
  <c r="C92" i="5" s="1"/>
  <c r="F86" i="5" l="1"/>
  <c r="E86" i="5" l="1"/>
  <c r="D86" i="5" l="1"/>
  <c r="B92" i="5" s="1"/>
  <c r="C86" i="5" l="1"/>
  <c r="E92" i="5" l="1"/>
  <c r="F92" i="5" s="1"/>
  <c r="B27" i="4" l="1"/>
  <c r="Q9" i="4"/>
  <c r="P9" i="4"/>
  <c r="M9" i="4"/>
  <c r="K9" i="4"/>
  <c r="J9" i="4"/>
  <c r="I9" i="4"/>
  <c r="H9" i="4"/>
  <c r="G9" i="4"/>
  <c r="D9" i="4"/>
  <c r="C9" i="4"/>
  <c r="A9" i="4"/>
  <c r="U16" i="3"/>
  <c r="Q22" i="3" s="1"/>
  <c r="Q25" i="3" s="1"/>
  <c r="AA16" i="3"/>
  <c r="AA19" i="3" s="1"/>
  <c r="Z16" i="3"/>
  <c r="Y16" i="3"/>
  <c r="X16" i="3"/>
  <c r="W16" i="3"/>
  <c r="V16" i="3"/>
  <c r="T16" i="3"/>
  <c r="S16" i="3"/>
  <c r="R16" i="3"/>
  <c r="Q16" i="3"/>
  <c r="P16" i="3"/>
  <c r="N91" i="3"/>
  <c r="V13" i="3" s="1"/>
  <c r="AB4" i="3"/>
  <c r="N3" i="4" s="1"/>
  <c r="AA4" i="3"/>
  <c r="AA7" i="3" s="1"/>
  <c r="Z4" i="3"/>
  <c r="Y4" i="3"/>
  <c r="X4" i="3"/>
  <c r="W4" i="3"/>
  <c r="V4" i="3"/>
  <c r="U4" i="3"/>
  <c r="U7" i="3" s="1"/>
  <c r="T4" i="3"/>
  <c r="S4" i="3"/>
  <c r="R4" i="3"/>
  <c r="C3" i="4" s="1"/>
  <c r="Q4" i="3"/>
  <c r="P4" i="3"/>
  <c r="P7" i="3" s="1"/>
  <c r="N93" i="3"/>
  <c r="P13" i="3" l="1"/>
  <c r="P19" i="3"/>
  <c r="W19" i="3"/>
  <c r="X7" i="3"/>
  <c r="AB7" i="3"/>
  <c r="W13" i="3"/>
  <c r="P22" i="3"/>
  <c r="P25" i="3" s="1"/>
  <c r="U19" i="3"/>
  <c r="Q13" i="3"/>
  <c r="V7" i="3"/>
  <c r="W7" i="3"/>
  <c r="Q19" i="3"/>
  <c r="S7" i="3"/>
  <c r="U13" i="3"/>
  <c r="S19" i="3"/>
  <c r="Z19" i="3"/>
  <c r="V19" i="3"/>
  <c r="Q7" i="3"/>
  <c r="Y13" i="3"/>
  <c r="X19" i="3"/>
  <c r="Y19" i="3"/>
  <c r="Y7" i="3"/>
  <c r="T7" i="3"/>
  <c r="Z7" i="3"/>
  <c r="S13" i="3"/>
  <c r="T19" i="3"/>
  <c r="Z13" i="3"/>
  <c r="T13" i="3"/>
  <c r="R22" i="3"/>
  <c r="R25" i="3" s="1"/>
  <c r="S22" i="3"/>
  <c r="S25" i="3" s="1"/>
  <c r="R7" i="3"/>
  <c r="X13" i="3"/>
  <c r="R13" i="3"/>
  <c r="R19" i="3"/>
  <c r="D3" i="4"/>
  <c r="K16" i="1"/>
  <c r="L15" i="4" s="1"/>
  <c r="M88" i="5" s="1"/>
  <c r="J16" i="1"/>
  <c r="I16" i="1"/>
  <c r="H16" i="1"/>
  <c r="V16" i="2"/>
  <c r="G15" i="4" s="1"/>
  <c r="H88" i="5" s="1"/>
  <c r="AA16" i="2"/>
  <c r="Z16" i="2"/>
  <c r="Y16" i="2"/>
  <c r="X16" i="2"/>
  <c r="W16" i="2"/>
  <c r="H15" i="4" s="1"/>
  <c r="I88" i="5" s="1"/>
  <c r="U16" i="2"/>
  <c r="F15" i="4" s="1"/>
  <c r="G88" i="5" s="1"/>
  <c r="T16" i="2"/>
  <c r="E15" i="4" s="1"/>
  <c r="F88" i="5" s="1"/>
  <c r="S16" i="2"/>
  <c r="D15" i="4" s="1"/>
  <c r="E88" i="5" s="1"/>
  <c r="R16" i="2"/>
  <c r="C15" i="4" s="1"/>
  <c r="D88" i="5" s="1"/>
  <c r="B15" i="4"/>
  <c r="C88" i="5" s="1"/>
  <c r="P16" i="2"/>
  <c r="A15" i="4" s="1"/>
  <c r="B88" i="5" s="1"/>
  <c r="I15" i="4" l="1"/>
  <c r="J88" i="5" s="1"/>
  <c r="K15" i="4"/>
  <c r="L88" i="5" s="1"/>
  <c r="J15" i="4"/>
  <c r="K88" i="5" s="1"/>
  <c r="R22" i="2"/>
  <c r="S22" i="2"/>
  <c r="H22" i="1"/>
  <c r="C21" i="4" s="1"/>
  <c r="I22" i="1"/>
  <c r="D21" i="4" s="1"/>
  <c r="E91" i="5" s="1"/>
  <c r="F91" i="5" s="1"/>
  <c r="P22" i="2"/>
  <c r="A21" i="4" s="1"/>
  <c r="Q22" i="2"/>
  <c r="B21" i="4" s="1"/>
  <c r="E9" i="4"/>
  <c r="O9" i="4"/>
  <c r="N9" i="4"/>
  <c r="F9" i="4"/>
  <c r="L9" i="4"/>
  <c r="B9" i="4"/>
  <c r="O4" i="1"/>
  <c r="N4" i="1"/>
  <c r="M4" i="1"/>
  <c r="L4" i="1"/>
  <c r="K4" i="1"/>
  <c r="J4" i="1"/>
  <c r="I4" i="1"/>
  <c r="H4" i="1"/>
  <c r="F45" i="1"/>
  <c r="N89" i="5" l="1"/>
  <c r="N88" i="5" s="1"/>
  <c r="B3" i="4"/>
  <c r="T4" i="2"/>
  <c r="G3" i="4" s="1"/>
  <c r="AA4" i="2"/>
  <c r="O3" i="4" s="1"/>
  <c r="V4" i="2"/>
  <c r="I3" i="4" s="1"/>
  <c r="Y4" i="2"/>
  <c r="K3" i="4" s="1"/>
  <c r="Z4" i="2"/>
  <c r="M3" i="4" s="1"/>
  <c r="X4" i="2"/>
  <c r="L3" i="4" s="1"/>
  <c r="W4" i="2"/>
  <c r="J3" i="4" s="1"/>
  <c r="U4" i="2"/>
  <c r="H3" i="4" s="1"/>
  <c r="S4" i="2"/>
  <c r="F3" i="4" s="1"/>
  <c r="R4" i="2"/>
  <c r="E3" i="4" s="1"/>
  <c r="Q4" i="2"/>
  <c r="P4" i="2"/>
  <c r="A3" i="4" s="1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s="1"/>
  <c r="K6" i="4" l="1"/>
  <c r="K12" i="4"/>
  <c r="N6" i="4"/>
  <c r="C6" i="4"/>
  <c r="G12" i="4"/>
  <c r="D6" i="4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L12" i="4"/>
  <c r="I12" i="4"/>
  <c r="H12" i="4"/>
  <c r="A6" i="4"/>
  <c r="H6" i="4"/>
  <c r="C12" i="4"/>
  <c r="O12" i="4"/>
  <c r="M6" i="4"/>
  <c r="J12" i="4"/>
  <c r="M12" i="4"/>
  <c r="P12" i="4"/>
  <c r="O6" i="4"/>
  <c r="N12" i="4"/>
  <c r="A12" i="4"/>
  <c r="F6" i="4"/>
  <c r="B28" i="4"/>
  <c r="Q12" i="4"/>
  <c r="D12" i="4"/>
  <c r="G6" i="4"/>
  <c r="B6" i="4"/>
  <c r="J6" i="4"/>
  <c r="E6" i="4"/>
  <c r="B12" i="4"/>
  <c r="L6" i="4"/>
  <c r="E12" i="4"/>
  <c r="I6" i="4"/>
  <c r="F12" i="4"/>
</calcChain>
</file>

<file path=xl/sharedStrings.xml><?xml version="1.0" encoding="utf-8"?>
<sst xmlns="http://schemas.openxmlformats.org/spreadsheetml/2006/main" count="1099" uniqueCount="249">
  <si>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</si>
  <si>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</si>
  <si>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</si>
  <si>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</si>
  <si>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</si>
  <si>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</si>
  <si>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</si>
  <si>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</si>
  <si>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</si>
  <si>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</si>
  <si>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</si>
  <si>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</si>
  <si>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</si>
  <si>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</si>
  <si>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</si>
  <si>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</si>
  <si>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</si>
  <si>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</si>
  <si>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</si>
  <si>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</si>
  <si>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</si>
  <si>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</si>
  <si>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</si>
  <si>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</si>
  <si>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</si>
  <si>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</si>
  <si>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</si>
  <si>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</si>
  <si>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</si>
  <si>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</si>
  <si>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</si>
  <si>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</si>
  <si>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</si>
  <si>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</si>
  <si>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</si>
  <si>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</si>
  <si>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</si>
  <si>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</si>
  <si>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</si>
  <si>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</si>
  <si>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</si>
  <si>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</si>
  <si>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</si>
  <si>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</si>
  <si>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</si>
  <si>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</si>
  <si>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</si>
  <si>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</si>
  <si>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</si>
  <si>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</si>
  <si>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</si>
  <si>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</si>
  <si>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</si>
  <si>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</si>
  <si>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</si>
  <si>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</si>
  <si>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</si>
  <si>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</si>
  <si>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</si>
  <si>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</si>
  <si>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</si>
  <si>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</si>
  <si>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</si>
  <si>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</si>
  <si>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</si>
  <si>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</si>
  <si>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</si>
  <si>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</si>
  <si>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</si>
  <si>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</si>
  <si>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</si>
  <si>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</si>
  <si>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</si>
  <si>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</si>
  <si>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</si>
  <si>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</si>
  <si>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</si>
  <si>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</si>
  <si>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</si>
  <si>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</si>
  <si>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</si>
  <si>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</si>
  <si>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</si>
  <si>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</si>
  <si>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</si>
  <si>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</si>
  <si>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</si>
  <si>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</si>
  <si>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</si>
  <si>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</si>
  <si>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</si>
  <si>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</si>
  <si>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</si>
  <si>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</si>
  <si>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</si>
  <si>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</si>
  <si>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</si>
  <si>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</si>
  <si>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</si>
  <si>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</si>
  <si>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</si>
  <si>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</si>
  <si>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</si>
  <si>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</si>
  <si>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</si>
  <si>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</si>
  <si>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</si>
  <si>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</si>
  <si>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</si>
  <si>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</si>
  <si>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</si>
  <si>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</si>
  <si>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</si>
  <si>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</si>
  <si>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</si>
  <si>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</si>
  <si>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</si>
  <si>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</si>
  <si>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</si>
  <si>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</si>
  <si>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</si>
  <si>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</si>
  <si>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</si>
  <si>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</si>
  <si>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</si>
  <si>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</si>
  <si>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</si>
  <si>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</si>
  <si>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</si>
  <si>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</si>
  <si>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</si>
  <si>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</si>
  <si>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</si>
  <si>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</si>
  <si>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</si>
  <si>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</si>
  <si>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</si>
  <si>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</si>
  <si>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</si>
  <si>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</si>
  <si>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</si>
  <si>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</si>
  <si>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</si>
  <si>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</si>
  <si>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</si>
  <si>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</si>
  <si>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</si>
  <si>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</si>
  <si>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</si>
  <si>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</si>
  <si>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</si>
  <si>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</si>
  <si>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</si>
  <si>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</si>
  <si>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</si>
  <si>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</si>
  <si>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</si>
  <si>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</si>
  <si>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</si>
  <si>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</si>
  <si>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</si>
  <si>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</si>
  <si>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</si>
  <si>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</si>
  <si>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</si>
  <si>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</si>
  <si>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</si>
  <si>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</si>
  <si>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</si>
  <si>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</si>
  <si>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</si>
  <si>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</si>
  <si>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</si>
  <si>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</si>
  <si>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</si>
  <si>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</si>
  <si>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</si>
  <si>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</si>
  <si>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</si>
  <si>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</si>
  <si>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</si>
  <si>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</si>
  <si>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</si>
  <si>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</si>
  <si>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</si>
  <si>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</si>
  <si>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</si>
  <si>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</si>
  <si>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</si>
  <si>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</si>
  <si>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</si>
  <si>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</si>
  <si>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</si>
  <si>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</si>
  <si>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</si>
  <si>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</si>
  <si>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</si>
  <si>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</si>
  <si>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</si>
  <si>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</si>
  <si>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</si>
  <si>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</si>
  <si>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</si>
  <si>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</si>
  <si>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</si>
  <si>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</si>
  <si>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</si>
  <si>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</si>
  <si>
    <t>1 LM Bass</t>
  </si>
  <si>
    <t>Farmington</t>
  </si>
  <si>
    <t>2 Cutthroat 4 Rainbow</t>
  </si>
  <si>
    <t>Willard</t>
  </si>
  <si>
    <t>1 Crappie</t>
  </si>
  <si>
    <t>1 Carp 16 Crappie 1 Perch</t>
  </si>
  <si>
    <t>1 Carp 2 Crappie</t>
  </si>
  <si>
    <t>30 Cutthroat 1 Kokanee</t>
  </si>
  <si>
    <t>62 Cutthroat 1 Kokanee</t>
  </si>
  <si>
    <t>33 Cutthroat</t>
  </si>
  <si>
    <t>70 Cutthroat 1 Kokanee</t>
  </si>
  <si>
    <t>50 Cutthroat</t>
  </si>
  <si>
    <t>SEASON PROJECTION</t>
  </si>
  <si>
    <t>SEASON TOTAL</t>
  </si>
  <si>
    <t>SEASON</t>
  </si>
  <si>
    <t>SUMMER</t>
  </si>
  <si>
    <t>WINTER</t>
  </si>
  <si>
    <t>SPRING</t>
  </si>
  <si>
    <t>FALL</t>
  </si>
  <si>
    <t>3 Chub 16 Cutthroat</t>
  </si>
  <si>
    <t>4 BH. Catfish 8 C. Catfish</t>
  </si>
  <si>
    <t>96 Cutthroat</t>
  </si>
  <si>
    <t>57 Cutthroat</t>
  </si>
  <si>
    <t>61 Cutthroat</t>
  </si>
  <si>
    <t>1 Bluegill 30 Crappie 29 Perch</t>
  </si>
  <si>
    <t>1 BH. Catfish 105 Crappie 1 Perch</t>
  </si>
  <si>
    <t>6 Perch</t>
  </si>
  <si>
    <t>Ibantik</t>
  </si>
  <si>
    <t>1 Brook</t>
  </si>
  <si>
    <t>47 Cutthroat 3 Rainbow</t>
  </si>
  <si>
    <t>11 Rainbow 1 Wiper</t>
  </si>
  <si>
    <t>3 Bluegill 12 Rainbow</t>
  </si>
  <si>
    <t>19 BH. Catfish 23 Crappie 83 Perch</t>
  </si>
  <si>
    <t>1 Bluegill 5 Rainbow</t>
  </si>
  <si>
    <t>100 Cutthroat</t>
  </si>
  <si>
    <t>2 Bluegill 2 LM Bass 1 Rainbow</t>
  </si>
  <si>
    <t>118 Cutthroat 3 Rainbow</t>
  </si>
  <si>
    <t>36 Cutthroat 1 Rainbow</t>
  </si>
  <si>
    <t>91 Cutthroat</t>
  </si>
  <si>
    <t>1 ALBO Rainbow 46 Rainbow</t>
  </si>
  <si>
    <t>85 Cutthroat 3 Rainbow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</si>
</sst>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Stats'!$A$2:$O$2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Stats'!$A$3:$O$3</c:f>
              <c:numCache>
                <c:formatCode>General</c:formatCode>
                <c:ptCount val="15"/>
                <c:pt idx="0">
                  <c:v>604</c:v>
                </c:pt>
                <c:pt idx="1">
                  <c:v>173</c:v>
                </c:pt>
                <c:pt idx="2">
                  <c:v>6</c:v>
                </c:pt>
                <c:pt idx="3">
                  <c:v>238</c:v>
                </c:pt>
                <c:pt idx="4">
                  <c:v>142</c:v>
                </c:pt>
                <c:pt idx="5">
                  <c:v>60</c:v>
                </c:pt>
                <c:pt idx="6">
                  <c:v>39</c:v>
                </c:pt>
                <c:pt idx="7">
                  <c:v>359</c:v>
                </c:pt>
                <c:pt idx="8">
                  <c:v>42</c:v>
                </c:pt>
                <c:pt idx="9">
                  <c:v>274</c:v>
                </c:pt>
                <c:pt idx="10">
                  <c:v>6</c:v>
                </c:pt>
                <c:pt idx="11">
                  <c:v>115</c:v>
                </c:pt>
                <c:pt idx="12">
                  <c:v>976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cat>
            <c:strRef>
              <c:f>'Overall Stats'!$A$5:$O$5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Stats'!$A$6:$O$6</c:f>
              <c:numCache>
                <c:formatCode>0.00</c:formatCode>
                <c:ptCount val="15"/>
                <c:pt idx="0">
                  <c:v>19.88804741521238</c:v>
                </c:pt>
                <c:pt idx="1">
                  <c:v>5.6964109318406324</c:v>
                </c:pt>
                <c:pt idx="2">
                  <c:v>0.19756338491932832</c:v>
                </c:pt>
                <c:pt idx="3">
                  <c:v>7.8366809351333551</c:v>
                </c:pt>
                <c:pt idx="4">
                  <c:v>4.6756667764241024</c:v>
                </c:pt>
                <c:pt idx="5">
                  <c:v>1.975633849193283</c:v>
                </c:pt>
                <c:pt idx="6">
                  <c:v>1.2841620019756339</c:v>
                </c:pt>
                <c:pt idx="7">
                  <c:v>11.82087586433981</c:v>
                </c:pt>
                <c:pt idx="8">
                  <c:v>1.382943694435298</c:v>
                </c:pt>
                <c:pt idx="9">
                  <c:v>9.0220612446493256</c:v>
                </c:pt>
                <c:pt idx="10">
                  <c:v>0.19756338491932832</c:v>
                </c:pt>
                <c:pt idx="11">
                  <c:v>3.786631544287125</c:v>
                </c:pt>
                <c:pt idx="12">
                  <c:v>32.136977280210729</c:v>
                </c:pt>
                <c:pt idx="13">
                  <c:v>3.2927230819888048E-2</c:v>
                </c:pt>
                <c:pt idx="14">
                  <c:v>6.5854461639776096E-2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Stats'!$A$8:$Q$8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Stats'!$A$9:$Q$9</c:f>
              <c:numCache>
                <c:formatCode>General</c:formatCode>
                <c:ptCount val="17"/>
                <c:pt idx="0">
                  <c:v>167</c:v>
                </c:pt>
                <c:pt idx="1">
                  <c:v>1</c:v>
                </c:pt>
                <c:pt idx="2">
                  <c:v>33</c:v>
                </c:pt>
                <c:pt idx="3">
                  <c:v>9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1084</c:v>
                </c:pt>
                <c:pt idx="8">
                  <c:v>18</c:v>
                </c:pt>
                <c:pt idx="9">
                  <c:v>6</c:v>
                </c:pt>
                <c:pt idx="10">
                  <c:v>2</c:v>
                </c:pt>
                <c:pt idx="11">
                  <c:v>4</c:v>
                </c:pt>
                <c:pt idx="12">
                  <c:v>1689</c:v>
                </c:pt>
                <c:pt idx="13">
                  <c:v>1</c:v>
                </c:pt>
                <c:pt idx="14">
                  <c:v>1</c:v>
                </c:pt>
                <c:pt idx="15">
                  <c:v>9</c:v>
                </c:pt>
                <c:pt idx="1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cat>
            <c:strRef>
              <c:f>'Overall Stats'!$A$11:$Q$11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Stats'!$A$12:$Q$12</c:f>
              <c:numCache>
                <c:formatCode>0.00</c:formatCode>
                <c:ptCount val="17"/>
                <c:pt idx="0">
                  <c:v>5.4988475469213043</c:v>
                </c:pt>
                <c:pt idx="1">
                  <c:v>3.2927230819888048E-2</c:v>
                </c:pt>
                <c:pt idx="2">
                  <c:v>1.0865986170563056</c:v>
                </c:pt>
                <c:pt idx="3">
                  <c:v>0.29634507737899246</c:v>
                </c:pt>
                <c:pt idx="4">
                  <c:v>3.2927230819888048E-2</c:v>
                </c:pt>
                <c:pt idx="5">
                  <c:v>0.16463615409944024</c:v>
                </c:pt>
                <c:pt idx="6">
                  <c:v>3.2927230819888048E-2</c:v>
                </c:pt>
                <c:pt idx="7">
                  <c:v>35.693118208758648</c:v>
                </c:pt>
                <c:pt idx="8">
                  <c:v>0.59269015475798492</c:v>
                </c:pt>
                <c:pt idx="9">
                  <c:v>0.19756338491932832</c:v>
                </c:pt>
                <c:pt idx="10">
                  <c:v>6.5854461639776096E-2</c:v>
                </c:pt>
                <c:pt idx="11">
                  <c:v>0.13170892327955219</c:v>
                </c:pt>
                <c:pt idx="12">
                  <c:v>55.614092854790911</c:v>
                </c:pt>
                <c:pt idx="13">
                  <c:v>3.2927230819888048E-2</c:v>
                </c:pt>
                <c:pt idx="14">
                  <c:v>3.2927230819888048E-2</c:v>
                </c:pt>
                <c:pt idx="15">
                  <c:v>0.29634507737899246</c:v>
                </c:pt>
                <c:pt idx="16">
                  <c:v>0.19756338491932832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107</c:v>
                </c:pt>
                <c:pt idx="1">
                  <c:v>173</c:v>
                </c:pt>
                <c:pt idx="2">
                  <c:v>252</c:v>
                </c:pt>
                <c:pt idx="3">
                  <c:v>157</c:v>
                </c:pt>
                <c:pt idx="4">
                  <c:v>195</c:v>
                </c:pt>
                <c:pt idx="5">
                  <c:v>254</c:v>
                </c:pt>
                <c:pt idx="6">
                  <c:v>318</c:v>
                </c:pt>
                <c:pt idx="7">
                  <c:v>111</c:v>
                </c:pt>
                <c:pt idx="8">
                  <c:v>262</c:v>
                </c:pt>
                <c:pt idx="9">
                  <c:v>756</c:v>
                </c:pt>
                <c:pt idx="10">
                  <c:v>384</c:v>
                </c:pt>
                <c:pt idx="1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3.5232136977280213</c:v>
                </c:pt>
                <c:pt idx="1">
                  <c:v>5.6964109318406324</c:v>
                </c:pt>
                <c:pt idx="2">
                  <c:v>8.2976621666117882</c:v>
                </c:pt>
                <c:pt idx="3">
                  <c:v>5.1695752387224232</c:v>
                </c:pt>
                <c:pt idx="4">
                  <c:v>6.4208100098781697</c:v>
                </c:pt>
                <c:pt idx="5">
                  <c:v>8.3635166282515652</c:v>
                </c:pt>
                <c:pt idx="6">
                  <c:v>10.470859400724398</c:v>
                </c:pt>
                <c:pt idx="7">
                  <c:v>3.6549226210075734</c:v>
                </c:pt>
                <c:pt idx="8">
                  <c:v>8.6269344748106693</c:v>
                </c:pt>
                <c:pt idx="9">
                  <c:v>24.892986499835366</c:v>
                </c:pt>
                <c:pt idx="10">
                  <c:v>12.644056634837012</c:v>
                </c:pt>
                <c:pt idx="11">
                  <c:v>2.2390516957523872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604</c:v>
                </c:pt>
                <c:pt idx="1">
                  <c:v>683</c:v>
                </c:pt>
                <c:pt idx="2">
                  <c:v>1402</c:v>
                </c:pt>
                <c:pt idx="3">
                  <c:v>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19.88804741521238</c:v>
                </c:pt>
                <c:pt idx="1">
                  <c:v>22.489298649983535</c:v>
                </c:pt>
                <c:pt idx="2">
                  <c:v>46.163977609483041</c:v>
                </c:pt>
                <c:pt idx="3">
                  <c:v>11.45867632532104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topLeftCell="H1"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38" t="s">
        <v>8</v>
      </c>
      <c r="C2" s="38"/>
      <c r="D2" s="38"/>
      <c r="E2" s="38"/>
      <c r="F2" s="7" t="s">
        <v>6</v>
      </c>
      <c r="G2" s="7" t="s">
        <v>7</v>
      </c>
      <c r="H2" s="39" t="s">
        <v>111</v>
      </c>
      <c r="I2" s="39"/>
      <c r="J2" s="39"/>
      <c r="K2" s="39"/>
      <c r="L2" s="39"/>
      <c r="M2" s="39"/>
      <c r="N2" s="39"/>
      <c r="O2" s="3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40" t="s">
        <v>127</v>
      </c>
      <c r="I5" s="40"/>
      <c r="J5" s="40"/>
      <c r="K5" s="40"/>
      <c r="L5" s="40"/>
      <c r="M5" s="40"/>
      <c r="N5" s="40"/>
      <c r="O5" s="4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39" t="s">
        <v>119</v>
      </c>
      <c r="I8" s="39"/>
      <c r="J8" s="39"/>
      <c r="K8" s="39"/>
      <c r="L8" s="3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40" t="s">
        <v>128</v>
      </c>
      <c r="I11" s="40"/>
      <c r="J11" s="40"/>
      <c r="K11" s="40"/>
      <c r="L11" s="4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39" t="s">
        <v>139</v>
      </c>
      <c r="I14" s="39"/>
      <c r="J14" s="39"/>
      <c r="K14" s="3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40" t="s">
        <v>140</v>
      </c>
      <c r="I17" s="40"/>
      <c r="J17" s="40"/>
      <c r="K17" s="4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39" t="s">
        <v>138</v>
      </c>
      <c r="I20" s="39"/>
      <c r="J20" s="39"/>
      <c r="K20" s="3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40" t="s">
        <v>145</v>
      </c>
      <c r="I23" s="40"/>
      <c r="J23" s="40"/>
      <c r="K23" s="4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A30" zoomScale="80" zoomScaleNormal="80" workbookViewId="0">
      <selection activeCell="Q16" sqref="Q16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8" t="s">
        <v>8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7" t="s">
        <v>6</v>
      </c>
      <c r="O2" s="7" t="s">
        <v>7</v>
      </c>
      <c r="P2" s="41" t="s">
        <v>111</v>
      </c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40" t="s">
        <v>127</v>
      </c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39" t="s">
        <v>119</v>
      </c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40" t="s">
        <v>128</v>
      </c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39" t="s">
        <v>139</v>
      </c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40" t="s">
        <v>140</v>
      </c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39" t="s">
        <v>138</v>
      </c>
      <c r="Q20" s="39"/>
      <c r="R20" s="39"/>
      <c r="S20" s="3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40" t="s">
        <v>145</v>
      </c>
      <c r="Q23" s="40"/>
      <c r="R23" s="40"/>
      <c r="S23" s="4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zoomScale="80" zoomScaleNormal="80" workbookViewId="0">
      <selection activeCell="A94" sqref="A9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8" t="s">
        <v>8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7" t="s">
        <v>6</v>
      </c>
      <c r="O2" s="7" t="s">
        <v>7</v>
      </c>
      <c r="P2" s="39" t="s">
        <v>111</v>
      </c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40" t="s">
        <v>127</v>
      </c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39" t="s">
        <v>119</v>
      </c>
      <c r="Q8" s="39"/>
      <c r="R8" s="39"/>
      <c r="S8" s="39"/>
      <c r="T8" s="39"/>
      <c r="U8" s="39"/>
      <c r="V8" s="39"/>
      <c r="W8" s="39"/>
      <c r="X8" s="39"/>
      <c r="Y8" s="39"/>
      <c r="Z8" s="39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40" t="s">
        <v>128</v>
      </c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39" t="s">
        <v>139</v>
      </c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40" t="s">
        <v>140</v>
      </c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39" t="s">
        <v>138</v>
      </c>
      <c r="Q20" s="39"/>
      <c r="R20" s="39"/>
      <c r="S20" s="3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40" t="s">
        <v>145</v>
      </c>
      <c r="Q23" s="40"/>
      <c r="R23" s="40"/>
      <c r="S23" s="4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557"/>
  <sheetViews>
    <sheetView tabSelected="1" topLeftCell="A59" workbookViewId="0">
      <selection activeCell="A93" sqref="A93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8" style="1" bestFit="1" customWidth="1"/>
    <col min="16" max="16" width="9" style="1" bestFit="1" customWidth="1"/>
    <col min="17" max="17" width="14.140625" style="1" bestFit="1" customWidth="1"/>
    <col min="18" max="18" width="12.5703125" style="1" bestFit="1" customWidth="1"/>
    <col min="19" max="19" width="11.7109375" style="1" customWidth="1"/>
    <col min="20" max="21" width="10.28515625" style="1" bestFit="1" customWidth="1"/>
    <col min="22" max="22" width="10.140625" style="1" bestFit="1" customWidth="1"/>
    <col min="23" max="23" width="10" style="1" bestFit="1" customWidth="1"/>
    <col min="24" max="24" width="12.42578125" style="1" bestFit="1" customWidth="1"/>
    <col min="25" max="25" width="10.28515625" style="1" bestFit="1" customWidth="1"/>
    <col min="26" max="26" width="12" style="1" bestFit="1" customWidth="1"/>
    <col min="27" max="27" width="11.85546875" style="1" bestFit="1" customWidth="1"/>
    <col min="28" max="28" width="7.5703125" style="1" bestFit="1" customWidth="1"/>
    <col min="29" max="16384" width="9.140625" style="1"/>
  </cols>
  <sheetData>
    <row r="1" spans="1:30" ht="27" x14ac:dyDescent="0.5">
      <c r="A1" s="2" t="s">
        <v>200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38" t="s">
        <v>8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28" t="s">
        <v>6</v>
      </c>
      <c r="O2" s="28" t="s">
        <v>7</v>
      </c>
      <c r="P2" s="39" t="s">
        <v>111</v>
      </c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43</v>
      </c>
      <c r="Z3" s="14" t="s">
        <v>5</v>
      </c>
      <c r="AA3" s="14" t="s">
        <v>58</v>
      </c>
      <c r="AB3" s="30" t="s">
        <v>160</v>
      </c>
      <c r="AC3" s="31"/>
      <c r="AD3" s="31"/>
    </row>
    <row r="4" spans="1:30" ht="15.75" x14ac:dyDescent="0.25">
      <c r="A4" s="1" t="s">
        <v>17</v>
      </c>
      <c r="B4" s="14">
        <v>18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/>
      <c r="Q4"/>
      <c r="R4"/>
      <c r="S4"/>
      <c r="T4"/>
      <c r="U4"/>
      <c r="V4"/>
      <c r="W4"/>
      <c r="X4"/>
      <c r="Y4"/>
      <c r="Z4"/>
      <c r="AA4"/>
      <c r="AB4"/>
      <c r="AC4" s="31"/>
      <c r="AD4" s="31"/>
    </row>
    <row r="5" spans="1:30" ht="21" thickBot="1" x14ac:dyDescent="0.35">
      <c r="A5" s="1" t="s">
        <v>5</v>
      </c>
      <c r="B5" s="14">
        <v>19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7</v>
      </c>
      <c r="O5" s="14" t="s">
        <v>85</v>
      </c>
      <c r="P5" s="40" t="s">
        <v>127</v>
      </c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31"/>
      <c r="AD5" s="31"/>
    </row>
    <row r="6" spans="1:30" ht="16.5" thickTop="1" x14ac:dyDescent="0.25">
      <c r="A6" s="1" t="s">
        <v>5</v>
      </c>
      <c r="B6" s="14">
        <v>20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13</v>
      </c>
      <c r="O6" s="14" t="s">
        <v>198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43</v>
      </c>
      <c r="Z6" s="14" t="s">
        <v>5</v>
      </c>
      <c r="AA6" s="14" t="s">
        <v>58</v>
      </c>
      <c r="AB6" s="17" t="s">
        <v>160</v>
      </c>
      <c r="AC6" s="31"/>
      <c r="AD6" s="31"/>
    </row>
    <row r="7" spans="1:30" ht="15.75" x14ac:dyDescent="0.25">
      <c r="A7" s="1" t="s">
        <v>17</v>
      </c>
      <c r="B7" s="14">
        <v>25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16</v>
      </c>
      <c r="O7" s="14" t="s">
        <v>28</v>
      </c>
      <c r="P7" s="14"/>
      <c r="Q7" s="14"/>
      <c r="T7" s="11"/>
      <c r="U7" s="14"/>
      <c r="V7" s="14"/>
      <c r="W7" s="11"/>
      <c r="X7" s="14"/>
      <c r="Y7" s="14"/>
      <c r="Z7" s="14"/>
      <c r="AA7" s="14"/>
      <c r="AB7" s="30"/>
      <c r="AC7" s="31"/>
      <c r="AD7" s="31"/>
    </row>
    <row r="8" spans="1:30" ht="21" thickBot="1" x14ac:dyDescent="0.35">
      <c r="A8" s="1" t="s">
        <v>5</v>
      </c>
      <c r="B8" s="14"/>
      <c r="C8" s="14">
        <v>1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7</v>
      </c>
      <c r="O8" s="14" t="s">
        <v>85</v>
      </c>
      <c r="P8" s="39" t="s">
        <v>119</v>
      </c>
      <c r="Q8" s="39"/>
      <c r="R8" s="39"/>
      <c r="S8" s="39"/>
      <c r="T8" s="39"/>
      <c r="U8" s="39"/>
      <c r="V8" s="39"/>
      <c r="W8" s="39"/>
      <c r="X8" s="39"/>
      <c r="Y8" s="39"/>
      <c r="Z8" s="39"/>
      <c r="AA8" s="32"/>
      <c r="AB8" s="30"/>
      <c r="AC8" s="31"/>
      <c r="AD8" s="31"/>
    </row>
    <row r="9" spans="1:30" ht="16.5" thickTop="1" x14ac:dyDescent="0.25">
      <c r="A9" s="1" t="s">
        <v>17</v>
      </c>
      <c r="B9" s="14"/>
      <c r="C9" s="14">
        <v>2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20</v>
      </c>
      <c r="O9" s="14" t="s">
        <v>69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1"/>
      <c r="AD9" s="31"/>
    </row>
    <row r="10" spans="1:30" ht="15.75" x14ac:dyDescent="0.25">
      <c r="A10" s="1" t="s">
        <v>17</v>
      </c>
      <c r="B10" s="14"/>
      <c r="C10" s="14">
        <v>8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14</v>
      </c>
      <c r="O10" s="14" t="s">
        <v>67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31"/>
      <c r="AB10" s="30"/>
      <c r="AC10" s="31"/>
      <c r="AD10" s="31"/>
    </row>
    <row r="11" spans="1:30" ht="21" thickBot="1" x14ac:dyDescent="0.35">
      <c r="A11" s="1" t="s">
        <v>17</v>
      </c>
      <c r="B11" s="14"/>
      <c r="C11" s="14">
        <v>9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21</v>
      </c>
      <c r="O11" s="14" t="s">
        <v>199</v>
      </c>
      <c r="P11" s="40" t="s">
        <v>128</v>
      </c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32"/>
      <c r="AB11" s="30"/>
      <c r="AC11" s="31"/>
      <c r="AD11" s="31"/>
    </row>
    <row r="12" spans="1:30" ht="16.5" thickTop="1" x14ac:dyDescent="0.25">
      <c r="A12" s="1" t="s">
        <v>5</v>
      </c>
      <c r="B12" s="14"/>
      <c r="C12" s="14">
        <v>15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>
        <v>11</v>
      </c>
      <c r="O12" s="14" t="s">
        <v>193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1"/>
      <c r="AD12" s="31"/>
    </row>
    <row r="13" spans="1:30" ht="15.75" x14ac:dyDescent="0.25">
      <c r="A13" s="1" t="s">
        <v>172</v>
      </c>
      <c r="B13" s="14"/>
      <c r="C13" s="14">
        <v>20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>
        <v>2</v>
      </c>
      <c r="O13" s="14" t="s">
        <v>41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30"/>
      <c r="AB13" s="30"/>
      <c r="AC13" s="31"/>
      <c r="AD13" s="31"/>
    </row>
    <row r="14" spans="1:30" ht="21" thickBot="1" x14ac:dyDescent="0.35">
      <c r="A14" s="1" t="s">
        <v>172</v>
      </c>
      <c r="B14" s="14"/>
      <c r="C14" s="14">
        <v>21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>
        <v>17</v>
      </c>
      <c r="O14" s="14" t="s">
        <v>83</v>
      </c>
      <c r="P14" s="39" t="s">
        <v>139</v>
      </c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0"/>
      <c r="AC14" s="31"/>
      <c r="AD14" s="31"/>
    </row>
    <row r="15" spans="1:30" ht="16.5" thickTop="1" x14ac:dyDescent="0.25">
      <c r="A15" s="1" t="s">
        <v>13</v>
      </c>
      <c r="B15" s="14"/>
      <c r="C15" s="14">
        <v>23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>
        <v>56</v>
      </c>
      <c r="O15" s="14" t="s">
        <v>201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172</v>
      </c>
      <c r="B16" s="14"/>
      <c r="C16" s="14">
        <v>26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>
        <v>28</v>
      </c>
      <c r="O16" s="14" t="s">
        <v>202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30"/>
      <c r="AC16" s="31"/>
      <c r="AD16" s="31"/>
    </row>
    <row r="17" spans="1:30" ht="21" thickBot="1" x14ac:dyDescent="0.35">
      <c r="A17" s="1" t="s">
        <v>13</v>
      </c>
      <c r="B17" s="14"/>
      <c r="C17" s="14"/>
      <c r="D17" s="14">
        <v>2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29</v>
      </c>
      <c r="O17" s="14" t="s">
        <v>203</v>
      </c>
      <c r="P17" s="40" t="s">
        <v>140</v>
      </c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30"/>
      <c r="AC17" s="31"/>
      <c r="AD17" s="31"/>
    </row>
    <row r="18" spans="1:30" ht="16.5" thickTop="1" x14ac:dyDescent="0.25">
      <c r="A18" s="1" t="s">
        <v>5</v>
      </c>
      <c r="B18" s="14"/>
      <c r="C18" s="14"/>
      <c r="D18" s="14">
        <v>3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21</v>
      </c>
      <c r="O18" s="14" t="s">
        <v>204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13</v>
      </c>
      <c r="B19" s="14"/>
      <c r="C19" s="14"/>
      <c r="D19" s="14">
        <v>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61</v>
      </c>
      <c r="O19" s="14" t="s">
        <v>205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30"/>
      <c r="AC19" s="31"/>
      <c r="AD19" s="31"/>
    </row>
    <row r="20" spans="1:30" ht="21" thickBot="1" x14ac:dyDescent="0.35">
      <c r="A20" s="1" t="s">
        <v>15</v>
      </c>
      <c r="B20" s="14"/>
      <c r="C20" s="14"/>
      <c r="D20" s="14">
        <v>15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206</v>
      </c>
      <c r="P20" s="39" t="s">
        <v>138</v>
      </c>
      <c r="Q20" s="39"/>
      <c r="R20" s="39"/>
      <c r="S20" s="39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5</v>
      </c>
      <c r="B21" s="14"/>
      <c r="C21" s="14"/>
      <c r="D21" s="14">
        <v>16</v>
      </c>
      <c r="E21" s="14"/>
      <c r="F21" s="14"/>
      <c r="G21" s="14"/>
      <c r="H21" s="14"/>
      <c r="I21" s="14"/>
      <c r="J21" s="14"/>
      <c r="K21" s="14"/>
      <c r="L21" s="14"/>
      <c r="M21" s="14"/>
      <c r="N21" s="14">
        <v>7</v>
      </c>
      <c r="O21" s="14" t="s">
        <v>207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22</v>
      </c>
      <c r="B22" s="14"/>
      <c r="C22" s="14"/>
      <c r="D22" s="14">
        <v>20</v>
      </c>
      <c r="E22" s="14"/>
      <c r="F22" s="14"/>
      <c r="G22" s="14"/>
      <c r="H22" s="14"/>
      <c r="I22" s="14"/>
      <c r="J22" s="14"/>
      <c r="K22" s="14"/>
      <c r="L22" s="14"/>
      <c r="M22" s="14"/>
      <c r="N22" s="14">
        <v>5</v>
      </c>
      <c r="O22" s="14" t="s">
        <v>23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" t="s">
        <v>22</v>
      </c>
      <c r="B23" s="14"/>
      <c r="C23" s="14"/>
      <c r="D23" s="14">
        <v>22</v>
      </c>
      <c r="E23" s="14"/>
      <c r="F23" s="14"/>
      <c r="G23" s="14"/>
      <c r="H23" s="14"/>
      <c r="I23" s="14"/>
      <c r="J23" s="14"/>
      <c r="K23" s="14"/>
      <c r="L23" s="14"/>
      <c r="M23" s="14"/>
      <c r="N23" s="14">
        <v>4</v>
      </c>
      <c r="O23" s="14" t="s">
        <v>59</v>
      </c>
      <c r="P23" s="40" t="s">
        <v>145</v>
      </c>
      <c r="Q23" s="40"/>
      <c r="R23" s="40"/>
      <c r="S23" s="40"/>
      <c r="T23" s="14"/>
      <c r="U23" s="14"/>
      <c r="V23" s="14"/>
      <c r="W23" s="14"/>
      <c r="X23" s="14"/>
      <c r="Y23" s="14"/>
      <c r="Z23" s="14"/>
      <c r="AA23" s="14"/>
      <c r="AB23" s="30"/>
      <c r="AC23" s="31"/>
      <c r="AD23" s="31"/>
    </row>
    <row r="24" spans="1:30" ht="16.5" thickTop="1" x14ac:dyDescent="0.25">
      <c r="A24" s="1" t="s">
        <v>15</v>
      </c>
      <c r="B24" s="14"/>
      <c r="C24" s="14"/>
      <c r="D24" s="14">
        <v>23</v>
      </c>
      <c r="E24" s="14"/>
      <c r="F24" s="14"/>
      <c r="G24" s="14"/>
      <c r="H24" s="14"/>
      <c r="I24" s="14"/>
      <c r="J24" s="14"/>
      <c r="K24" s="14"/>
      <c r="L24" s="14"/>
      <c r="M24" s="14"/>
      <c r="N24" s="14">
        <v>1</v>
      </c>
      <c r="O24" s="14" t="s">
        <v>16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  <c r="AD24" s="31"/>
    </row>
    <row r="25" spans="1:30" ht="15.75" x14ac:dyDescent="0.25">
      <c r="A25" s="1" t="s">
        <v>84</v>
      </c>
      <c r="B25" s="14"/>
      <c r="C25" s="14"/>
      <c r="D25" s="14">
        <v>26</v>
      </c>
      <c r="E25" s="14"/>
      <c r="F25" s="14"/>
      <c r="G25" s="14"/>
      <c r="H25" s="14"/>
      <c r="I25" s="14"/>
      <c r="J25" s="14"/>
      <c r="K25" s="14"/>
      <c r="L25" s="14"/>
      <c r="M25" s="14"/>
      <c r="N25" s="14">
        <v>2</v>
      </c>
      <c r="O25" s="14" t="s">
        <v>41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30"/>
      <c r="AC25" s="31"/>
      <c r="AD25" s="31"/>
    </row>
    <row r="26" spans="1:30" ht="15.75" x14ac:dyDescent="0.25">
      <c r="A26" s="1" t="s">
        <v>13</v>
      </c>
      <c r="B26" s="14"/>
      <c r="C26" s="14"/>
      <c r="D26" s="14">
        <v>27</v>
      </c>
      <c r="E26" s="14"/>
      <c r="F26" s="14"/>
      <c r="G26" s="14"/>
      <c r="H26" s="14"/>
      <c r="I26" s="14"/>
      <c r="J26" s="14"/>
      <c r="K26" s="14"/>
      <c r="L26" s="14"/>
      <c r="M26" s="14"/>
      <c r="N26" s="14">
        <v>17</v>
      </c>
      <c r="O26" s="14" t="s">
        <v>83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30"/>
      <c r="AC26" s="31"/>
      <c r="AD26" s="31"/>
    </row>
    <row r="27" spans="1:30" ht="15.75" x14ac:dyDescent="0.25">
      <c r="A27" s="1" t="s">
        <v>5</v>
      </c>
      <c r="B27" s="14"/>
      <c r="C27" s="14"/>
      <c r="D27" s="14">
        <v>29</v>
      </c>
      <c r="E27" s="14"/>
      <c r="F27" s="14"/>
      <c r="G27" s="14"/>
      <c r="H27" s="14"/>
      <c r="I27" s="14"/>
      <c r="J27" s="14"/>
      <c r="K27" s="14"/>
      <c r="L27" s="14"/>
      <c r="M27" s="14"/>
      <c r="N27" s="14">
        <v>18</v>
      </c>
      <c r="O27" s="14" t="s">
        <v>152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0"/>
      <c r="AC27" s="31"/>
      <c r="AD27" s="31"/>
    </row>
    <row r="28" spans="1:30" ht="15.75" x14ac:dyDescent="0.25">
      <c r="A28" s="1" t="s">
        <v>13</v>
      </c>
      <c r="B28" s="14"/>
      <c r="C28" s="14"/>
      <c r="D28" s="14">
        <v>31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8</v>
      </c>
      <c r="O28" s="14" t="s">
        <v>66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30"/>
      <c r="AC28" s="31"/>
      <c r="AD28" s="31"/>
    </row>
    <row r="29" spans="1:30" ht="15.75" x14ac:dyDescent="0.25">
      <c r="A29" s="1" t="s">
        <v>84</v>
      </c>
      <c r="B29" s="14"/>
      <c r="C29" s="14"/>
      <c r="D29" s="14"/>
      <c r="E29" s="14">
        <v>2</v>
      </c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30"/>
      <c r="AC29" s="31"/>
      <c r="AD29" s="31"/>
    </row>
    <row r="30" spans="1:30" ht="15.75" x14ac:dyDescent="0.25">
      <c r="A30" s="1" t="s">
        <v>84</v>
      </c>
      <c r="B30" s="14"/>
      <c r="C30" s="14"/>
      <c r="D30" s="14"/>
      <c r="E30" s="14">
        <v>3</v>
      </c>
      <c r="F30" s="14"/>
      <c r="G30" s="14"/>
      <c r="H30" s="14"/>
      <c r="I30" s="14"/>
      <c r="J30" s="14"/>
      <c r="K30" s="14"/>
      <c r="L30" s="14"/>
      <c r="M30" s="14"/>
      <c r="N30" s="14">
        <v>1</v>
      </c>
      <c r="O30" s="14" t="s">
        <v>208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30"/>
      <c r="AC30" s="31"/>
      <c r="AD30" s="31"/>
    </row>
    <row r="31" spans="1:30" ht="15.75" x14ac:dyDescent="0.25">
      <c r="A31" s="1" t="s">
        <v>84</v>
      </c>
      <c r="B31" s="14"/>
      <c r="C31" s="14"/>
      <c r="D31" s="14"/>
      <c r="E31" s="14">
        <v>8</v>
      </c>
      <c r="F31" s="14"/>
      <c r="G31" s="14"/>
      <c r="H31" s="14"/>
      <c r="I31" s="14"/>
      <c r="J31" s="14"/>
      <c r="K31" s="14"/>
      <c r="L31" s="14"/>
      <c r="M31" s="14"/>
      <c r="N31" s="14">
        <v>1</v>
      </c>
      <c r="O31" s="14" t="s">
        <v>18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30"/>
      <c r="AC31" s="31"/>
      <c r="AD31" s="31"/>
    </row>
    <row r="32" spans="1:30" ht="15.75" x14ac:dyDescent="0.25">
      <c r="A32" s="1" t="s">
        <v>209</v>
      </c>
      <c r="B32" s="14"/>
      <c r="C32" s="14"/>
      <c r="D32" s="14"/>
      <c r="E32" s="14">
        <v>9</v>
      </c>
      <c r="F32" s="14"/>
      <c r="G32" s="14"/>
      <c r="H32" s="14"/>
      <c r="I32" s="14"/>
      <c r="J32" s="14"/>
      <c r="K32" s="14"/>
      <c r="L32" s="14"/>
      <c r="M32" s="14"/>
      <c r="N32" s="14">
        <v>4</v>
      </c>
      <c r="O32" s="14" t="s">
        <v>59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30"/>
      <c r="AC32" s="31"/>
      <c r="AD32" s="31"/>
    </row>
    <row r="33" spans="1:30" ht="15.75" x14ac:dyDescent="0.25">
      <c r="A33" s="1" t="s">
        <v>172</v>
      </c>
      <c r="B33" s="14"/>
      <c r="C33" s="14"/>
      <c r="D33" s="14"/>
      <c r="E33" s="14">
        <v>10</v>
      </c>
      <c r="F33" s="14"/>
      <c r="G33" s="14"/>
      <c r="H33" s="14"/>
      <c r="I33" s="14"/>
      <c r="J33" s="14"/>
      <c r="K33" s="14"/>
      <c r="L33" s="14"/>
      <c r="M33" s="14"/>
      <c r="N33" s="14">
        <v>6</v>
      </c>
      <c r="O33" s="14" t="s">
        <v>25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30"/>
      <c r="AC33" s="31"/>
      <c r="AD33" s="31"/>
    </row>
    <row r="34" spans="1:30" ht="15.75" x14ac:dyDescent="0.25">
      <c r="A34" s="1" t="s">
        <v>46</v>
      </c>
      <c r="B34" s="14"/>
      <c r="C34" s="14"/>
      <c r="D34" s="14"/>
      <c r="E34" s="14">
        <v>18</v>
      </c>
      <c r="F34" s="14"/>
      <c r="G34" s="14"/>
      <c r="H34" s="14"/>
      <c r="I34" s="14"/>
      <c r="J34" s="14"/>
      <c r="K34" s="14"/>
      <c r="L34" s="14"/>
      <c r="M34" s="14"/>
      <c r="N34" s="14">
        <v>6</v>
      </c>
      <c r="O34" s="14" t="s">
        <v>210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30"/>
      <c r="AC34" s="31"/>
      <c r="AD34" s="31"/>
    </row>
    <row r="35" spans="1:30" ht="15.75" x14ac:dyDescent="0.25">
      <c r="A35" s="1" t="s">
        <v>22</v>
      </c>
      <c r="B35" s="14"/>
      <c r="C35" s="14"/>
      <c r="D35" s="14"/>
      <c r="E35" s="14">
        <v>19</v>
      </c>
      <c r="F35" s="14"/>
      <c r="G35" s="14"/>
      <c r="H35" s="14"/>
      <c r="I35" s="14"/>
      <c r="J35" s="14"/>
      <c r="K35" s="14"/>
      <c r="L35" s="14"/>
      <c r="M35" s="14"/>
      <c r="N35" s="14">
        <v>1</v>
      </c>
      <c r="O35" s="14" t="s">
        <v>18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30"/>
      <c r="AC35" s="31"/>
      <c r="AD35" s="31"/>
    </row>
    <row r="36" spans="1:30" ht="15.75" x14ac:dyDescent="0.25">
      <c r="A36" s="1" t="s">
        <v>22</v>
      </c>
      <c r="B36" s="14"/>
      <c r="C36" s="14"/>
      <c r="D36" s="14"/>
      <c r="E36" s="14">
        <v>20</v>
      </c>
      <c r="F36" s="14"/>
      <c r="G36" s="14"/>
      <c r="H36" s="14"/>
      <c r="I36" s="14"/>
      <c r="J36" s="14"/>
      <c r="K36" s="14"/>
      <c r="L36" s="14"/>
      <c r="M36" s="14"/>
      <c r="N36" s="14">
        <v>2</v>
      </c>
      <c r="O36" s="14" t="s">
        <v>41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30"/>
      <c r="AC36" s="31"/>
      <c r="AD36" s="31"/>
    </row>
    <row r="37" spans="1:30" ht="15.75" x14ac:dyDescent="0.25">
      <c r="A37" s="1" t="s">
        <v>46</v>
      </c>
      <c r="B37" s="14"/>
      <c r="C37" s="14"/>
      <c r="D37" s="14"/>
      <c r="E37" s="14">
        <v>22</v>
      </c>
      <c r="F37" s="14"/>
      <c r="G37" s="14"/>
      <c r="H37" s="14"/>
      <c r="I37" s="14"/>
      <c r="J37" s="14"/>
      <c r="K37" s="14"/>
      <c r="L37" s="14"/>
      <c r="M37" s="14"/>
      <c r="N37" s="14">
        <v>2</v>
      </c>
      <c r="O37" s="14" t="s">
        <v>41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30"/>
      <c r="AC37" s="31"/>
      <c r="AD37" s="31"/>
    </row>
    <row r="38" spans="1:30" ht="15.75" x14ac:dyDescent="0.25">
      <c r="A38" s="1" t="s">
        <v>211</v>
      </c>
      <c r="B38" s="14"/>
      <c r="C38" s="14"/>
      <c r="D38" s="14"/>
      <c r="E38" s="14">
        <v>29</v>
      </c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212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30"/>
      <c r="AC38" s="31"/>
      <c r="AD38" s="31"/>
    </row>
    <row r="39" spans="1:30" ht="15.75" x14ac:dyDescent="0.25">
      <c r="A39" s="1" t="s">
        <v>58</v>
      </c>
      <c r="B39" s="14"/>
      <c r="C39" s="14"/>
      <c r="D39" s="14"/>
      <c r="E39" s="14"/>
      <c r="F39" s="14">
        <v>6</v>
      </c>
      <c r="G39" s="14"/>
      <c r="H39" s="14"/>
      <c r="I39" s="14"/>
      <c r="J39" s="14"/>
      <c r="K39" s="14"/>
      <c r="L39" s="14"/>
      <c r="M39" s="14"/>
      <c r="N39" s="14">
        <v>1</v>
      </c>
      <c r="O39" s="14" t="s">
        <v>212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30"/>
      <c r="AC39" s="31"/>
      <c r="AD39" s="31"/>
    </row>
    <row r="40" spans="1:30" ht="15.75" x14ac:dyDescent="0.25">
      <c r="A40" s="1" t="s">
        <v>58</v>
      </c>
      <c r="B40" s="14"/>
      <c r="C40" s="14"/>
      <c r="D40" s="14"/>
      <c r="E40" s="14"/>
      <c r="F40" s="14">
        <v>8</v>
      </c>
      <c r="G40" s="14"/>
      <c r="H40" s="14"/>
      <c r="I40" s="14"/>
      <c r="J40" s="14"/>
      <c r="K40" s="14"/>
      <c r="L40" s="14"/>
      <c r="M40" s="14"/>
      <c r="N40" s="14">
        <v>18</v>
      </c>
      <c r="O40" s="14" t="s">
        <v>213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30"/>
      <c r="AC40" s="31"/>
      <c r="AD40" s="31"/>
    </row>
    <row r="41" spans="1:30" ht="15.75" x14ac:dyDescent="0.25">
      <c r="A41" s="1" t="s">
        <v>58</v>
      </c>
      <c r="B41" s="14"/>
      <c r="C41" s="14"/>
      <c r="D41" s="14"/>
      <c r="E41" s="14"/>
      <c r="F41" s="14">
        <v>14</v>
      </c>
      <c r="G41" s="14"/>
      <c r="H41" s="14"/>
      <c r="I41" s="14"/>
      <c r="J41" s="14"/>
      <c r="K41" s="14"/>
      <c r="L41" s="14"/>
      <c r="M41" s="14"/>
      <c r="N41" s="14">
        <v>3</v>
      </c>
      <c r="O41" s="14" t="s">
        <v>214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30"/>
      <c r="AC41" s="31"/>
      <c r="AD41" s="31"/>
    </row>
    <row r="42" spans="1:30" ht="15.75" x14ac:dyDescent="0.25">
      <c r="A42" s="1" t="s">
        <v>44</v>
      </c>
      <c r="B42" s="14"/>
      <c r="C42" s="14"/>
      <c r="D42" s="14"/>
      <c r="E42" s="14"/>
      <c r="F42" s="14">
        <v>28</v>
      </c>
      <c r="G42" s="14"/>
      <c r="H42" s="14"/>
      <c r="I42" s="14"/>
      <c r="J42" s="14"/>
      <c r="K42" s="14"/>
      <c r="L42" s="14"/>
      <c r="M42" s="14"/>
      <c r="N42" s="14">
        <v>29</v>
      </c>
      <c r="O42" s="14" t="s">
        <v>203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30"/>
      <c r="AC42" s="31"/>
      <c r="AD42" s="31"/>
    </row>
    <row r="43" spans="1:30" ht="15.75" x14ac:dyDescent="0.25">
      <c r="A43" s="1" t="s">
        <v>44</v>
      </c>
      <c r="B43" s="14"/>
      <c r="C43" s="14"/>
      <c r="D43" s="14"/>
      <c r="E43" s="14"/>
      <c r="F43" s="14"/>
      <c r="G43" s="14">
        <v>2</v>
      </c>
      <c r="H43" s="14"/>
      <c r="I43" s="14"/>
      <c r="J43" s="14"/>
      <c r="K43" s="14"/>
      <c r="L43" s="14"/>
      <c r="M43" s="14"/>
      <c r="N43" s="14">
        <v>19</v>
      </c>
      <c r="O43" s="14" t="s">
        <v>149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30"/>
      <c r="AC43" s="31"/>
      <c r="AD43" s="31"/>
    </row>
    <row r="44" spans="1:30" ht="15.75" x14ac:dyDescent="0.25">
      <c r="A44" s="1" t="s">
        <v>5</v>
      </c>
      <c r="B44" s="14"/>
      <c r="C44" s="14"/>
      <c r="D44" s="14"/>
      <c r="E44" s="14"/>
      <c r="F44" s="14"/>
      <c r="G44" s="14">
        <v>4</v>
      </c>
      <c r="H44" s="14"/>
      <c r="I44" s="14"/>
      <c r="J44" s="14"/>
      <c r="K44" s="14"/>
      <c r="L44" s="14"/>
      <c r="M44" s="14"/>
      <c r="N44" s="14">
        <v>31</v>
      </c>
      <c r="O44" s="14" t="s">
        <v>215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30"/>
      <c r="AC44" s="31"/>
      <c r="AD44" s="31"/>
    </row>
    <row r="45" spans="1:30" ht="15.75" x14ac:dyDescent="0.25">
      <c r="A45" s="1" t="s">
        <v>5</v>
      </c>
      <c r="B45" s="14"/>
      <c r="C45" s="14"/>
      <c r="D45" s="14"/>
      <c r="E45" s="14"/>
      <c r="F45" s="14"/>
      <c r="G45" s="14">
        <v>5</v>
      </c>
      <c r="H45" s="14"/>
      <c r="I45" s="14"/>
      <c r="J45" s="14"/>
      <c r="K45" s="14"/>
      <c r="L45" s="14"/>
      <c r="M45" s="14"/>
      <c r="N45" s="14">
        <v>20</v>
      </c>
      <c r="O45" s="14" t="s">
        <v>126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0"/>
      <c r="AC45" s="31"/>
      <c r="AD45" s="31"/>
    </row>
    <row r="46" spans="1:30" ht="15.75" x14ac:dyDescent="0.25">
      <c r="A46" s="1" t="s">
        <v>5</v>
      </c>
      <c r="B46" s="14"/>
      <c r="C46" s="14"/>
      <c r="D46" s="14"/>
      <c r="E46" s="14"/>
      <c r="F46" s="14"/>
      <c r="G46" s="14">
        <v>11</v>
      </c>
      <c r="H46" s="14"/>
      <c r="I46" s="14"/>
      <c r="J46" s="14"/>
      <c r="K46" s="14"/>
      <c r="L46" s="14"/>
      <c r="M46" s="14"/>
      <c r="N46" s="14">
        <v>63</v>
      </c>
      <c r="O46" s="14" t="s">
        <v>216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30"/>
      <c r="AC46" s="31"/>
      <c r="AD46" s="31"/>
    </row>
    <row r="47" spans="1:30" ht="15.75" x14ac:dyDescent="0.25">
      <c r="A47" s="1" t="s">
        <v>5</v>
      </c>
      <c r="B47" s="14"/>
      <c r="C47" s="14"/>
      <c r="D47" s="14"/>
      <c r="E47" s="14"/>
      <c r="F47" s="14"/>
      <c r="G47" s="14">
        <v>12</v>
      </c>
      <c r="H47" s="14"/>
      <c r="I47" s="14"/>
      <c r="J47" s="14"/>
      <c r="K47" s="14"/>
      <c r="L47" s="14"/>
      <c r="M47" s="14"/>
      <c r="N47" s="14">
        <v>33</v>
      </c>
      <c r="O47" s="14" t="s">
        <v>217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30"/>
      <c r="AC47" s="31"/>
      <c r="AD47" s="31"/>
    </row>
    <row r="48" spans="1:30" ht="15.75" x14ac:dyDescent="0.25">
      <c r="A48" s="1" t="s">
        <v>43</v>
      </c>
      <c r="B48" s="14"/>
      <c r="C48" s="14"/>
      <c r="D48" s="14"/>
      <c r="E48" s="14"/>
      <c r="F48" s="14"/>
      <c r="G48" s="14">
        <v>18</v>
      </c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30"/>
      <c r="AC48" s="31"/>
      <c r="AD48" s="31"/>
    </row>
    <row r="49" spans="1:30" ht="15.75" x14ac:dyDescent="0.25">
      <c r="A49" s="1" t="s">
        <v>44</v>
      </c>
      <c r="B49" s="14"/>
      <c r="C49" s="14"/>
      <c r="D49" s="14"/>
      <c r="E49" s="14"/>
      <c r="F49" s="14"/>
      <c r="G49" s="14">
        <v>24</v>
      </c>
      <c r="H49" s="14"/>
      <c r="I49" s="14"/>
      <c r="J49" s="14"/>
      <c r="K49" s="14"/>
      <c r="L49" s="14"/>
      <c r="M49" s="14"/>
      <c r="N49" s="14">
        <v>3</v>
      </c>
      <c r="O49" s="14" t="s">
        <v>79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30"/>
      <c r="AC49" s="31"/>
      <c r="AD49" s="31"/>
    </row>
    <row r="50" spans="1:30" ht="15.75" x14ac:dyDescent="0.25">
      <c r="A50" s="1" t="s">
        <v>5</v>
      </c>
      <c r="B50" s="14"/>
      <c r="C50" s="14"/>
      <c r="D50" s="14"/>
      <c r="E50" s="14"/>
      <c r="F50" s="14"/>
      <c r="G50" s="14"/>
      <c r="H50" s="14">
        <v>2</v>
      </c>
      <c r="I50" s="14"/>
      <c r="J50" s="14"/>
      <c r="K50" s="14"/>
      <c r="L50" s="14"/>
      <c r="M50" s="14"/>
      <c r="N50" s="14">
        <v>71</v>
      </c>
      <c r="O50" s="14" t="s">
        <v>218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30"/>
      <c r="AC50" s="31"/>
      <c r="AD50" s="31"/>
    </row>
    <row r="51" spans="1:30" ht="15.75" x14ac:dyDescent="0.25">
      <c r="A51" s="1" t="s">
        <v>5</v>
      </c>
      <c r="B51" s="14"/>
      <c r="C51" s="14"/>
      <c r="D51" s="14"/>
      <c r="E51" s="14"/>
      <c r="F51" s="14"/>
      <c r="G51" s="14"/>
      <c r="H51" s="14">
        <v>3</v>
      </c>
      <c r="I51" s="14"/>
      <c r="J51" s="14"/>
      <c r="K51" s="14"/>
      <c r="L51" s="14"/>
      <c r="M51" s="14"/>
      <c r="N51" s="14">
        <v>50</v>
      </c>
      <c r="O51" s="14" t="s">
        <v>219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30"/>
      <c r="AC51" s="31"/>
      <c r="AD51" s="31"/>
    </row>
    <row r="52" spans="1:30" ht="15.75" x14ac:dyDescent="0.25">
      <c r="A52" s="1" t="s">
        <v>46</v>
      </c>
      <c r="B52" s="14"/>
      <c r="C52" s="14"/>
      <c r="D52" s="14"/>
      <c r="E52" s="14"/>
      <c r="F52" s="14"/>
      <c r="G52" s="14"/>
      <c r="H52" s="14">
        <v>8</v>
      </c>
      <c r="I52" s="14"/>
      <c r="J52" s="14"/>
      <c r="K52" s="14"/>
      <c r="L52" s="14"/>
      <c r="M52" s="14"/>
      <c r="N52" s="14">
        <v>19</v>
      </c>
      <c r="O52" s="14" t="s">
        <v>227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30"/>
      <c r="AC52" s="31"/>
      <c r="AD52" s="31"/>
    </row>
    <row r="53" spans="1:30" ht="15.75" x14ac:dyDescent="0.25">
      <c r="A53" s="1" t="s">
        <v>13</v>
      </c>
      <c r="B53" s="14"/>
      <c r="C53" s="14"/>
      <c r="D53" s="14"/>
      <c r="E53" s="14"/>
      <c r="F53" s="14"/>
      <c r="G53" s="14"/>
      <c r="H53" s="14">
        <v>14</v>
      </c>
      <c r="I53" s="14"/>
      <c r="J53" s="14"/>
      <c r="K53" s="14"/>
      <c r="L53" s="14"/>
      <c r="M53" s="14"/>
      <c r="N53" s="14">
        <v>12</v>
      </c>
      <c r="O53" s="14" t="s">
        <v>228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30"/>
      <c r="AC53" s="31"/>
      <c r="AD53" s="31"/>
    </row>
    <row r="54" spans="1:30" ht="15.75" x14ac:dyDescent="0.25">
      <c r="A54" s="1" t="s">
        <v>5</v>
      </c>
      <c r="B54" s="14"/>
      <c r="C54" s="14"/>
      <c r="D54" s="14"/>
      <c r="E54" s="14"/>
      <c r="F54" s="14"/>
      <c r="G54" s="14"/>
      <c r="H54" s="14">
        <v>17</v>
      </c>
      <c r="I54" s="14"/>
      <c r="J54" s="14"/>
      <c r="K54" s="14"/>
      <c r="L54" s="14"/>
      <c r="M54" s="14"/>
      <c r="N54" s="14">
        <v>96</v>
      </c>
      <c r="O54" s="14" t="s">
        <v>229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30"/>
      <c r="AC54" s="31"/>
      <c r="AD54" s="31"/>
    </row>
    <row r="55" spans="1:30" ht="15.75" x14ac:dyDescent="0.25">
      <c r="A55" s="1" t="s">
        <v>5</v>
      </c>
      <c r="B55" s="14"/>
      <c r="C55" s="14"/>
      <c r="D55" s="14"/>
      <c r="E55" s="14"/>
      <c r="F55" s="14"/>
      <c r="G55" s="14"/>
      <c r="H55" s="14">
        <v>18</v>
      </c>
      <c r="I55" s="14"/>
      <c r="J55" s="14"/>
      <c r="K55" s="14"/>
      <c r="L55" s="14"/>
      <c r="M55" s="14"/>
      <c r="N55" s="14">
        <v>56</v>
      </c>
      <c r="O55" s="14" t="s">
        <v>164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30"/>
      <c r="AC55" s="31"/>
      <c r="AD55" s="31"/>
    </row>
    <row r="56" spans="1:30" ht="15.75" x14ac:dyDescent="0.25">
      <c r="A56" s="1" t="s">
        <v>5</v>
      </c>
      <c r="B56" s="14"/>
      <c r="C56" s="14"/>
      <c r="D56" s="14"/>
      <c r="E56" s="14"/>
      <c r="F56" s="14"/>
      <c r="G56" s="14"/>
      <c r="H56" s="14"/>
      <c r="I56" s="14">
        <v>1</v>
      </c>
      <c r="J56" s="14"/>
      <c r="K56" s="14"/>
      <c r="L56" s="14"/>
      <c r="M56" s="14"/>
      <c r="N56" s="14">
        <v>57</v>
      </c>
      <c r="O56" s="14" t="s">
        <v>230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30"/>
      <c r="AC56" s="31"/>
      <c r="AD56" s="31"/>
    </row>
    <row r="57" spans="1:30" ht="15.75" x14ac:dyDescent="0.25">
      <c r="A57" s="1" t="s">
        <v>5</v>
      </c>
      <c r="B57" s="14"/>
      <c r="C57" s="14"/>
      <c r="D57" s="14"/>
      <c r="E57" s="14"/>
      <c r="F57" s="14"/>
      <c r="G57" s="14"/>
      <c r="H57" s="14"/>
      <c r="I57" s="14">
        <v>2</v>
      </c>
      <c r="J57" s="14"/>
      <c r="K57" s="14"/>
      <c r="L57" s="14"/>
      <c r="M57" s="14"/>
      <c r="N57" s="14">
        <v>61</v>
      </c>
      <c r="O57" s="14" t="s">
        <v>231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30"/>
      <c r="AC57" s="31"/>
      <c r="AD57" s="31"/>
    </row>
    <row r="58" spans="1:30" ht="15.75" x14ac:dyDescent="0.25">
      <c r="A58" s="1" t="s">
        <v>58</v>
      </c>
      <c r="B58" s="14"/>
      <c r="C58" s="14"/>
      <c r="D58" s="14"/>
      <c r="E58" s="14"/>
      <c r="F58" s="14"/>
      <c r="G58" s="14"/>
      <c r="H58" s="14"/>
      <c r="I58" s="14">
        <v>12</v>
      </c>
      <c r="J58" s="14"/>
      <c r="K58" s="14"/>
      <c r="L58" s="14"/>
      <c r="M58" s="14"/>
      <c r="N58" s="14">
        <v>60</v>
      </c>
      <c r="O58" s="14" t="s">
        <v>232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30"/>
      <c r="AC58" s="31"/>
      <c r="AD58" s="31"/>
    </row>
    <row r="59" spans="1:30" ht="15.75" x14ac:dyDescent="0.25">
      <c r="A59" s="1" t="s">
        <v>58</v>
      </c>
      <c r="B59" s="14"/>
      <c r="C59" s="14"/>
      <c r="D59" s="14"/>
      <c r="E59" s="14"/>
      <c r="F59" s="14"/>
      <c r="G59" s="14"/>
      <c r="H59" s="14"/>
      <c r="I59" s="14">
        <v>27</v>
      </c>
      <c r="J59" s="14"/>
      <c r="K59" s="14"/>
      <c r="L59" s="14"/>
      <c r="M59" s="14"/>
      <c r="N59" s="14">
        <v>107</v>
      </c>
      <c r="O59" s="14" t="s">
        <v>233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30"/>
      <c r="AC59" s="31"/>
      <c r="AD59" s="31"/>
    </row>
    <row r="60" spans="1:30" ht="15.75" x14ac:dyDescent="0.25">
      <c r="A60" s="1" t="s">
        <v>172</v>
      </c>
      <c r="B60" s="14"/>
      <c r="C60" s="14"/>
      <c r="D60" s="14"/>
      <c r="E60" s="14"/>
      <c r="F60" s="14"/>
      <c r="G60" s="14"/>
      <c r="H60" s="14"/>
      <c r="I60" s="14"/>
      <c r="J60" s="14">
        <v>2</v>
      </c>
      <c r="K60" s="14"/>
      <c r="L60" s="14"/>
      <c r="M60" s="14"/>
      <c r="N60" s="14">
        <v>6</v>
      </c>
      <c r="O60" s="14" t="s">
        <v>234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30"/>
      <c r="AC60" s="31"/>
      <c r="AD60" s="31"/>
    </row>
    <row r="61" spans="1:30" ht="15.75" x14ac:dyDescent="0.25">
      <c r="A61" s="1" t="s">
        <v>235</v>
      </c>
      <c r="B61" s="14"/>
      <c r="C61" s="14"/>
      <c r="D61" s="14"/>
      <c r="E61" s="14"/>
      <c r="F61" s="14"/>
      <c r="G61" s="14"/>
      <c r="H61" s="14"/>
      <c r="I61" s="14"/>
      <c r="J61" s="14">
        <v>12</v>
      </c>
      <c r="K61" s="14"/>
      <c r="L61" s="14"/>
      <c r="M61" s="14"/>
      <c r="N61" s="14">
        <v>1</v>
      </c>
      <c r="O61" s="14" t="s">
        <v>236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30"/>
      <c r="AC61" s="31"/>
      <c r="AD61" s="31"/>
    </row>
    <row r="62" spans="1:30" ht="15.75" x14ac:dyDescent="0.25">
      <c r="A62" s="1" t="s">
        <v>5</v>
      </c>
      <c r="B62" s="14"/>
      <c r="C62" s="14"/>
      <c r="D62" s="14"/>
      <c r="E62" s="14"/>
      <c r="F62" s="14"/>
      <c r="G62" s="14"/>
      <c r="H62" s="14"/>
      <c r="I62" s="14"/>
      <c r="J62" s="14">
        <v>13</v>
      </c>
      <c r="K62" s="14"/>
      <c r="L62" s="14"/>
      <c r="M62" s="14"/>
      <c r="N62" s="14">
        <v>50</v>
      </c>
      <c r="O62" s="14" t="s">
        <v>237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30"/>
      <c r="AC62" s="31"/>
      <c r="AD62" s="31"/>
    </row>
    <row r="63" spans="1:30" ht="15.75" x14ac:dyDescent="0.25">
      <c r="A63" s="1" t="s">
        <v>22</v>
      </c>
      <c r="B63" s="14"/>
      <c r="C63" s="14"/>
      <c r="D63" s="14"/>
      <c r="E63" s="14"/>
      <c r="F63" s="14"/>
      <c r="G63" s="14"/>
      <c r="H63" s="14"/>
      <c r="I63" s="14"/>
      <c r="J63" s="14">
        <v>14</v>
      </c>
      <c r="K63" s="14"/>
      <c r="L63" s="14"/>
      <c r="M63" s="14"/>
      <c r="N63" s="14">
        <v>12</v>
      </c>
      <c r="O63" s="14" t="s">
        <v>238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30"/>
      <c r="AC63" s="31"/>
      <c r="AD63" s="31"/>
    </row>
    <row r="64" spans="1:30" ht="15.75" x14ac:dyDescent="0.25">
      <c r="A64" s="1" t="s">
        <v>22</v>
      </c>
      <c r="B64" s="14"/>
      <c r="C64" s="14"/>
      <c r="D64" s="14"/>
      <c r="E64" s="14"/>
      <c r="F64" s="14"/>
      <c r="G64" s="14"/>
      <c r="H64" s="14"/>
      <c r="I64" s="14"/>
      <c r="J64" s="14">
        <v>15</v>
      </c>
      <c r="K64" s="14"/>
      <c r="L64" s="14"/>
      <c r="M64" s="14"/>
      <c r="N64" s="14">
        <v>9</v>
      </c>
      <c r="O64" s="14" t="s">
        <v>34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30"/>
      <c r="AC64" s="31"/>
      <c r="AD64" s="31"/>
    </row>
    <row r="65" spans="1:30" ht="15.75" x14ac:dyDescent="0.25">
      <c r="A65" s="1" t="s">
        <v>15</v>
      </c>
      <c r="B65" s="14"/>
      <c r="C65" s="14"/>
      <c r="D65" s="14"/>
      <c r="E65" s="14"/>
      <c r="F65" s="14"/>
      <c r="G65" s="14"/>
      <c r="H65" s="14"/>
      <c r="I65" s="14"/>
      <c r="J65" s="14">
        <v>16</v>
      </c>
      <c r="K65" s="14"/>
      <c r="L65" s="14"/>
      <c r="M65" s="14"/>
      <c r="N65" s="14">
        <v>15</v>
      </c>
      <c r="O65" s="14" t="s">
        <v>239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30"/>
      <c r="AC65" s="31"/>
      <c r="AD65" s="31"/>
    </row>
    <row r="66" spans="1:30" ht="15.75" x14ac:dyDescent="0.25">
      <c r="A66" s="1" t="s">
        <v>15</v>
      </c>
      <c r="B66" s="14"/>
      <c r="C66" s="14"/>
      <c r="D66" s="14"/>
      <c r="E66" s="14"/>
      <c r="F66" s="14"/>
      <c r="G66" s="14"/>
      <c r="H66" s="14"/>
      <c r="I66" s="14"/>
      <c r="J66" s="14">
        <v>21</v>
      </c>
      <c r="K66" s="14"/>
      <c r="L66" s="14"/>
      <c r="M66" s="14"/>
      <c r="N66" s="14">
        <v>5</v>
      </c>
      <c r="O66" s="14" t="s">
        <v>10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30"/>
      <c r="AC66" s="31"/>
      <c r="AD66" s="31"/>
    </row>
    <row r="67" spans="1:30" ht="15.75" x14ac:dyDescent="0.25">
      <c r="A67" s="1" t="s">
        <v>58</v>
      </c>
      <c r="B67" s="14"/>
      <c r="C67" s="14"/>
      <c r="D67" s="14"/>
      <c r="E67" s="14"/>
      <c r="F67" s="14"/>
      <c r="G67" s="14"/>
      <c r="H67" s="14"/>
      <c r="I67" s="14"/>
      <c r="J67" s="14">
        <v>22</v>
      </c>
      <c r="K67" s="14"/>
      <c r="L67" s="14"/>
      <c r="M67" s="14"/>
      <c r="N67" s="14">
        <v>125</v>
      </c>
      <c r="O67" s="14" t="s">
        <v>240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30"/>
      <c r="AC67" s="31"/>
      <c r="AD67" s="31"/>
    </row>
    <row r="68" spans="1:30" ht="15.75" x14ac:dyDescent="0.25">
      <c r="A68" s="1" t="s">
        <v>22</v>
      </c>
      <c r="B68" s="14"/>
      <c r="C68" s="14"/>
      <c r="D68" s="14"/>
      <c r="E68" s="14"/>
      <c r="F68" s="14"/>
      <c r="G68" s="14"/>
      <c r="H68" s="14"/>
      <c r="I68" s="14"/>
      <c r="J68" s="14">
        <v>23</v>
      </c>
      <c r="K68" s="14"/>
      <c r="L68" s="14"/>
      <c r="M68" s="14"/>
      <c r="N68" s="14">
        <v>6</v>
      </c>
      <c r="O68" s="14" t="s">
        <v>241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30"/>
      <c r="AC68" s="31"/>
      <c r="AD68" s="31"/>
    </row>
    <row r="69" spans="1:30" ht="15.75" x14ac:dyDescent="0.25">
      <c r="A69" s="1" t="s">
        <v>5</v>
      </c>
      <c r="B69" s="14"/>
      <c r="C69" s="14"/>
      <c r="D69" s="14"/>
      <c r="E69" s="14"/>
      <c r="F69" s="14"/>
      <c r="G69" s="14"/>
      <c r="H69" s="14"/>
      <c r="I69" s="14"/>
      <c r="J69" s="14">
        <v>27</v>
      </c>
      <c r="K69" s="14"/>
      <c r="L69" s="14"/>
      <c r="M69" s="14"/>
      <c r="N69" s="14">
        <v>100</v>
      </c>
      <c r="O69" s="14" t="s">
        <v>242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30"/>
      <c r="AC69" s="31"/>
      <c r="AD69" s="31"/>
    </row>
    <row r="70" spans="1:30" ht="15.75" x14ac:dyDescent="0.25">
      <c r="A70" s="1" t="s">
        <v>22</v>
      </c>
      <c r="B70" s="14"/>
      <c r="C70" s="14"/>
      <c r="D70" s="14"/>
      <c r="E70" s="14"/>
      <c r="F70" s="14"/>
      <c r="G70" s="14"/>
      <c r="H70" s="14"/>
      <c r="I70" s="14"/>
      <c r="J70" s="14">
        <v>28</v>
      </c>
      <c r="K70" s="14"/>
      <c r="L70" s="14"/>
      <c r="M70" s="14"/>
      <c r="N70" s="14">
        <v>5</v>
      </c>
      <c r="O70" s="14" t="s">
        <v>243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30"/>
      <c r="AC70" s="31"/>
      <c r="AD70" s="31"/>
    </row>
    <row r="71" spans="1:30" ht="15.75" x14ac:dyDescent="0.25">
      <c r="A71" s="1" t="s">
        <v>84</v>
      </c>
      <c r="B71" s="14"/>
      <c r="C71" s="14"/>
      <c r="D71" s="14"/>
      <c r="E71" s="14"/>
      <c r="F71" s="14"/>
      <c r="G71" s="14"/>
      <c r="H71" s="14"/>
      <c r="I71" s="14"/>
      <c r="J71" s="14">
        <v>29</v>
      </c>
      <c r="K71" s="14"/>
      <c r="L71" s="14"/>
      <c r="M71" s="14"/>
      <c r="N71" s="14">
        <v>11</v>
      </c>
      <c r="O71" s="14" t="s">
        <v>45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30"/>
      <c r="AC71" s="31"/>
      <c r="AD71" s="31"/>
    </row>
    <row r="72" spans="1:30" ht="15.75" x14ac:dyDescent="0.25">
      <c r="A72" s="1" t="s">
        <v>84</v>
      </c>
      <c r="B72" s="14"/>
      <c r="C72" s="14"/>
      <c r="D72" s="14"/>
      <c r="E72" s="14"/>
      <c r="F72" s="14"/>
      <c r="G72" s="14"/>
      <c r="H72" s="14"/>
      <c r="I72" s="14"/>
      <c r="J72" s="14">
        <v>30</v>
      </c>
      <c r="K72" s="14"/>
      <c r="L72" s="14"/>
      <c r="M72" s="14"/>
      <c r="N72" s="14">
        <v>4</v>
      </c>
      <c r="O72" s="14" t="s">
        <v>59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30"/>
      <c r="AC72" s="31"/>
      <c r="AD72" s="31"/>
    </row>
    <row r="73" spans="1:30" ht="15.75" x14ac:dyDescent="0.25">
      <c r="A73" s="1" t="s">
        <v>15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5</v>
      </c>
      <c r="L73" s="14"/>
      <c r="M73" s="14"/>
      <c r="N73" s="14">
        <v>1</v>
      </c>
      <c r="O73" s="14" t="s">
        <v>18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30"/>
      <c r="AC73" s="31"/>
      <c r="AD73" s="31"/>
    </row>
    <row r="74" spans="1:30" ht="15.75" x14ac:dyDescent="0.25">
      <c r="A74" s="1" t="s">
        <v>5</v>
      </c>
      <c r="B74" s="14"/>
      <c r="C74" s="14"/>
      <c r="D74" s="14"/>
      <c r="E74" s="14"/>
      <c r="F74" s="14"/>
      <c r="G74" s="14"/>
      <c r="H74" s="14"/>
      <c r="I74" s="14"/>
      <c r="J74" s="14"/>
      <c r="K74" s="14">
        <v>6</v>
      </c>
      <c r="L74" s="14"/>
      <c r="M74" s="14"/>
      <c r="N74" s="14">
        <v>121</v>
      </c>
      <c r="O74" s="14" t="s">
        <v>244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30"/>
      <c r="AC74" s="31"/>
      <c r="AD74" s="31"/>
    </row>
    <row r="75" spans="1:30" ht="15.75" x14ac:dyDescent="0.25">
      <c r="A75" s="1" t="s">
        <v>5</v>
      </c>
      <c r="B75" s="14"/>
      <c r="C75" s="14"/>
      <c r="D75" s="14"/>
      <c r="E75" s="14"/>
      <c r="F75" s="14"/>
      <c r="G75" s="14"/>
      <c r="H75" s="14"/>
      <c r="I75" s="14"/>
      <c r="J75" s="14"/>
      <c r="K75" s="14">
        <v>7</v>
      </c>
      <c r="L75" s="14"/>
      <c r="M75" s="14"/>
      <c r="N75" s="14">
        <v>37</v>
      </c>
      <c r="O75" s="14" t="s">
        <v>245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30"/>
      <c r="AC75" s="31"/>
      <c r="AD75" s="31"/>
    </row>
    <row r="76" spans="1:30" ht="15.75" x14ac:dyDescent="0.25">
      <c r="A76" s="1" t="s">
        <v>22</v>
      </c>
      <c r="B76" s="14"/>
      <c r="C76" s="14"/>
      <c r="D76" s="14"/>
      <c r="E76" s="14"/>
      <c r="F76" s="14"/>
      <c r="G76" s="14"/>
      <c r="H76" s="14"/>
      <c r="I76" s="14"/>
      <c r="J76" s="14"/>
      <c r="K76" s="14">
        <v>12</v>
      </c>
      <c r="L76" s="14"/>
      <c r="M76" s="14"/>
      <c r="N76" s="14">
        <v>7</v>
      </c>
      <c r="O76" s="14" t="s">
        <v>68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30"/>
      <c r="AC76" s="31"/>
      <c r="AD76" s="31"/>
    </row>
    <row r="77" spans="1:30" ht="15.75" x14ac:dyDescent="0.25">
      <c r="A77" s="1" t="s">
        <v>22</v>
      </c>
      <c r="B77" s="14"/>
      <c r="C77" s="14"/>
      <c r="D77" s="14"/>
      <c r="E77" s="14"/>
      <c r="F77" s="14"/>
      <c r="G77" s="14"/>
      <c r="H77" s="14"/>
      <c r="I77" s="14"/>
      <c r="J77" s="14"/>
      <c r="K77" s="14">
        <v>13</v>
      </c>
      <c r="L77" s="14"/>
      <c r="M77" s="14"/>
      <c r="N77" s="14">
        <v>3</v>
      </c>
      <c r="O77" s="14" t="s">
        <v>79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30"/>
      <c r="AC77" s="31"/>
      <c r="AD77" s="31"/>
    </row>
    <row r="78" spans="1:30" ht="15.75" x14ac:dyDescent="0.25">
      <c r="A78" s="1" t="s">
        <v>5</v>
      </c>
      <c r="B78" s="14"/>
      <c r="C78" s="14"/>
      <c r="D78" s="14"/>
      <c r="E78" s="14"/>
      <c r="F78" s="14"/>
      <c r="G78" s="14"/>
      <c r="H78" s="14"/>
      <c r="I78" s="14"/>
      <c r="J78" s="14"/>
      <c r="K78" s="14">
        <v>20</v>
      </c>
      <c r="L78" s="14"/>
      <c r="M78" s="14"/>
      <c r="N78" s="14">
        <v>91</v>
      </c>
      <c r="O78" s="14" t="s">
        <v>246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30"/>
      <c r="AC78" s="31"/>
      <c r="AD78" s="31"/>
    </row>
    <row r="79" spans="1:30" ht="15.75" x14ac:dyDescent="0.25">
      <c r="A79" s="1" t="s">
        <v>209</v>
      </c>
      <c r="B79" s="14"/>
      <c r="C79" s="14"/>
      <c r="D79" s="14"/>
      <c r="E79" s="14"/>
      <c r="F79" s="14"/>
      <c r="G79" s="14"/>
      <c r="H79" s="14"/>
      <c r="I79" s="14"/>
      <c r="J79" s="14"/>
      <c r="K79" s="14">
        <v>21</v>
      </c>
      <c r="L79" s="14"/>
      <c r="M79" s="14"/>
      <c r="N79" s="14">
        <v>47</v>
      </c>
      <c r="O79" s="14" t="s">
        <v>247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30"/>
      <c r="AC79" s="31"/>
      <c r="AD79" s="31"/>
    </row>
    <row r="80" spans="1:30" ht="15.75" x14ac:dyDescent="0.25">
      <c r="A80" s="1" t="s">
        <v>209</v>
      </c>
      <c r="B80" s="14"/>
      <c r="C80" s="14"/>
      <c r="D80" s="14"/>
      <c r="E80" s="14"/>
      <c r="F80" s="14"/>
      <c r="G80" s="14"/>
      <c r="H80" s="14"/>
      <c r="I80" s="14"/>
      <c r="J80" s="14"/>
      <c r="K80" s="14">
        <v>26</v>
      </c>
      <c r="L80" s="14"/>
      <c r="M80" s="14"/>
      <c r="N80" s="14">
        <v>8</v>
      </c>
      <c r="O80" s="14" t="s">
        <v>66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30"/>
      <c r="AC80" s="31"/>
      <c r="AD80" s="31"/>
    </row>
    <row r="81" spans="1:30" ht="15.75" x14ac:dyDescent="0.25">
      <c r="A81" s="1" t="s">
        <v>209</v>
      </c>
      <c r="B81" s="14"/>
      <c r="C81" s="14"/>
      <c r="D81" s="14"/>
      <c r="E81" s="14"/>
      <c r="F81" s="14"/>
      <c r="G81" s="14"/>
      <c r="H81" s="14"/>
      <c r="I81" s="14"/>
      <c r="J81" s="14"/>
      <c r="K81" s="14">
        <v>27</v>
      </c>
      <c r="L81" s="14"/>
      <c r="M81" s="14"/>
      <c r="N81" s="14">
        <v>2</v>
      </c>
      <c r="O81" s="14" t="s">
        <v>41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30"/>
      <c r="AC81" s="31"/>
      <c r="AD81" s="31"/>
    </row>
    <row r="82" spans="1:30" ht="15.75" x14ac:dyDescent="0.25">
      <c r="A82" s="1" t="s">
        <v>209</v>
      </c>
      <c r="B82" s="14"/>
      <c r="C82" s="14"/>
      <c r="D82" s="14"/>
      <c r="E82" s="14"/>
      <c r="F82" s="14"/>
      <c r="G82" s="14"/>
      <c r="H82" s="14"/>
      <c r="I82" s="14"/>
      <c r="J82" s="14"/>
      <c r="K82" s="14">
        <v>28</v>
      </c>
      <c r="L82" s="14"/>
      <c r="M82" s="14"/>
      <c r="N82" s="14">
        <v>16</v>
      </c>
      <c r="O82" s="14" t="s">
        <v>28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30"/>
      <c r="AC82" s="31"/>
      <c r="AD82" s="31"/>
    </row>
    <row r="83" spans="1:30" ht="15.75" x14ac:dyDescent="0.25">
      <c r="A83" s="1" t="s">
        <v>209</v>
      </c>
      <c r="B83" s="14"/>
      <c r="C83" s="14"/>
      <c r="D83" s="14"/>
      <c r="E83" s="14"/>
      <c r="F83" s="14"/>
      <c r="G83" s="14"/>
      <c r="H83" s="14"/>
      <c r="I83" s="14"/>
      <c r="J83" s="14"/>
      <c r="K83" s="14">
        <v>30</v>
      </c>
      <c r="L83" s="14"/>
      <c r="M83" s="14"/>
      <c r="N83" s="14">
        <v>1</v>
      </c>
      <c r="O83" s="14" t="s">
        <v>18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30"/>
      <c r="AC83" s="31"/>
      <c r="AD83" s="31"/>
    </row>
    <row r="84" spans="1:30" ht="15.75" x14ac:dyDescent="0.25">
      <c r="A84" s="1" t="s">
        <v>5</v>
      </c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>
        <v>3</v>
      </c>
      <c r="M84" s="14"/>
      <c r="N84" s="14">
        <v>88</v>
      </c>
      <c r="O84" s="14" t="s">
        <v>248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30"/>
      <c r="AC84" s="31"/>
      <c r="AD84" s="31"/>
    </row>
    <row r="85" spans="1:30" ht="15.75" x14ac:dyDescent="0.25">
      <c r="A85" s="18" t="s">
        <v>135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9">
        <f>SUM(N4:N84)</f>
        <v>2003</v>
      </c>
      <c r="O85" s="14"/>
      <c r="T85" s="14"/>
      <c r="U85" s="14"/>
      <c r="V85" s="14"/>
      <c r="W85" s="14"/>
      <c r="X85" s="14"/>
      <c r="Y85" s="14"/>
      <c r="Z85" s="14"/>
      <c r="AA85" s="14"/>
      <c r="AB85"/>
      <c r="AC85" s="31"/>
      <c r="AD85" s="31"/>
    </row>
    <row r="86" spans="1:30" ht="20.25" x14ac:dyDescent="0.3">
      <c r="A86" s="18" t="s">
        <v>195</v>
      </c>
      <c r="B86" s="36">
        <f>SUM(N4:N7)</f>
        <v>41</v>
      </c>
      <c r="C86" s="36">
        <f>SUM(N8:N16)</f>
        <v>176</v>
      </c>
      <c r="D86" s="36">
        <f>SUM(N17:N28)</f>
        <v>175</v>
      </c>
      <c r="E86" s="36">
        <f>SUM(N29:N38)</f>
        <v>25</v>
      </c>
      <c r="F86" s="36">
        <f>SUM(N39:N42)</f>
        <v>51</v>
      </c>
      <c r="G86" s="36">
        <f>SUM(N43:N49)</f>
        <v>175</v>
      </c>
      <c r="H86" s="36">
        <f>SUM(N50:N55)</f>
        <v>304</v>
      </c>
      <c r="I86" s="36">
        <f>SUM(N56:N59)</f>
        <v>285</v>
      </c>
      <c r="J86" s="36">
        <f>SUM(N60:N72)</f>
        <v>349</v>
      </c>
      <c r="K86" s="36">
        <f>SUM(N73:N83)</f>
        <v>334</v>
      </c>
      <c r="L86" s="36">
        <f>SUM(N84)</f>
        <v>88</v>
      </c>
      <c r="M86" s="36">
        <v>0</v>
      </c>
      <c r="N86" s="20">
        <f>SUM(N87*12)</f>
        <v>2185.090909090909</v>
      </c>
      <c r="O86" s="14"/>
      <c r="T86" s="14"/>
      <c r="U86" s="14"/>
      <c r="V86" s="14"/>
      <c r="W86" s="14"/>
      <c r="X86" s="14"/>
      <c r="Y86" s="14"/>
      <c r="Z86" s="14"/>
      <c r="AA86" s="14"/>
      <c r="AB86" s="32"/>
      <c r="AC86" s="31"/>
      <c r="AD86" s="31"/>
    </row>
    <row r="87" spans="1:30" ht="15.75" x14ac:dyDescent="0.25">
      <c r="A87" s="18" t="s">
        <v>196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20">
        <f>AVERAGE(B86:L86)</f>
        <v>182.09090909090909</v>
      </c>
      <c r="O87" s="14"/>
      <c r="T87" s="14"/>
      <c r="U87" s="14"/>
      <c r="V87" s="14"/>
      <c r="W87" s="14"/>
      <c r="X87" s="14"/>
      <c r="Y87" s="14"/>
      <c r="Z87" s="14"/>
      <c r="AA87" s="14"/>
      <c r="AB87" s="30"/>
      <c r="AC87" s="31"/>
      <c r="AD87" s="31"/>
    </row>
    <row r="88" spans="1:30" ht="20.25" x14ac:dyDescent="0.3">
      <c r="A88" s="18" t="s">
        <v>194</v>
      </c>
      <c r="B88" s="35">
        <f>SUM('Overall Stats'!A15/2)</f>
        <v>53.5</v>
      </c>
      <c r="C88" s="35">
        <f>SUM('Overall Stats'!B15/2)</f>
        <v>86.5</v>
      </c>
      <c r="D88" s="35">
        <f>SUM('Overall Stats'!C15/2)</f>
        <v>126</v>
      </c>
      <c r="E88" s="35">
        <f>SUM('Overall Stats'!D15/2)</f>
        <v>78.5</v>
      </c>
      <c r="F88" s="35">
        <f>SUM('Overall Stats'!E15/2)</f>
        <v>97.5</v>
      </c>
      <c r="G88" s="35">
        <f>SUM('Overall Stats'!F15/2)</f>
        <v>127</v>
      </c>
      <c r="H88" s="35">
        <f>SUM('Overall Stats'!G15/2)</f>
        <v>159</v>
      </c>
      <c r="I88" s="35">
        <f>SUM('Overall Stats'!H15/2)</f>
        <v>55.5</v>
      </c>
      <c r="J88" s="35">
        <f>SUM('Overall Stats'!I15/3)</f>
        <v>87.333333333333329</v>
      </c>
      <c r="K88" s="35">
        <f>SUM('Overall Stats'!J15/3)</f>
        <v>252</v>
      </c>
      <c r="L88" s="35">
        <f>SUM('Overall Stats'!K15/3)</f>
        <v>128</v>
      </c>
      <c r="M88" s="35">
        <f>SUM('Overall Stats'!L15/3)</f>
        <v>22.666666666666668</v>
      </c>
      <c r="N88" s="20">
        <f>SUM(N89*12)</f>
        <v>1273.5000000000002</v>
      </c>
      <c r="O88" s="14"/>
      <c r="T88" s="14"/>
      <c r="U88" s="14"/>
      <c r="V88" s="14"/>
      <c r="W88" s="14"/>
      <c r="X88" s="14"/>
      <c r="Y88" s="14"/>
      <c r="Z88" s="14"/>
      <c r="AA88" s="14"/>
      <c r="AB88" s="14"/>
      <c r="AC88" s="32"/>
      <c r="AD88" s="32"/>
    </row>
    <row r="89" spans="1:30" ht="20.25" x14ac:dyDescent="0.3">
      <c r="A89" s="29" t="s">
        <v>197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20">
        <f>AVERAGE(B88:M88)</f>
        <v>106.12500000000001</v>
      </c>
      <c r="O89" s="14"/>
      <c r="T89" s="14"/>
      <c r="U89" s="14"/>
      <c r="V89" s="14"/>
      <c r="W89" s="14"/>
      <c r="X89" s="14"/>
      <c r="Y89" s="14"/>
      <c r="Z89" s="14"/>
      <c r="AA89" s="14"/>
      <c r="AB89" s="32"/>
      <c r="AC89" s="30"/>
      <c r="AD89" s="30"/>
    </row>
    <row r="90" spans="1:30" ht="20.25" x14ac:dyDescent="0.3">
      <c r="A90" s="29" t="s">
        <v>222</v>
      </c>
      <c r="B90" s="19" t="s">
        <v>225</v>
      </c>
      <c r="C90" s="19" t="s">
        <v>223</v>
      </c>
      <c r="D90" s="19" t="s">
        <v>226</v>
      </c>
      <c r="E90" s="19" t="s">
        <v>224</v>
      </c>
      <c r="F90" s="19" t="s">
        <v>135</v>
      </c>
      <c r="G90" s="14"/>
      <c r="H90" s="14"/>
      <c r="I90" s="14"/>
      <c r="J90" s="14"/>
      <c r="K90" s="14"/>
      <c r="L90" s="14"/>
      <c r="M90" s="14"/>
      <c r="N90" s="20"/>
      <c r="O90" s="14"/>
      <c r="T90" s="14"/>
      <c r="U90" s="14"/>
      <c r="V90" s="14"/>
      <c r="W90" s="14"/>
      <c r="X90" s="14"/>
      <c r="Y90" s="14"/>
      <c r="Z90" s="14"/>
      <c r="AA90" s="14"/>
      <c r="AB90" s="32"/>
      <c r="AC90" s="30"/>
      <c r="AD90" s="30"/>
    </row>
    <row r="91" spans="1:30" ht="15.75" x14ac:dyDescent="0.25">
      <c r="A91" s="18" t="s">
        <v>220</v>
      </c>
      <c r="B91" s="35">
        <f>SUM('Overall Stats'!A21/2)</f>
        <v>302</v>
      </c>
      <c r="C91" s="35">
        <f>SUM('Overall Stats'!B21/2)</f>
        <v>341.5</v>
      </c>
      <c r="D91" s="35">
        <f>SUM('Overall Stats'!C21/3)</f>
        <v>467.33333333333331</v>
      </c>
      <c r="E91" s="35">
        <f>SUM('Overall Stats'!D21/2)</f>
        <v>174</v>
      </c>
      <c r="F91" s="35">
        <f>SUM(B91:E91)</f>
        <v>1284.8333333333333</v>
      </c>
      <c r="G91" s="37"/>
      <c r="O91" s="14"/>
      <c r="AB91" s="30"/>
      <c r="AC91" s="30"/>
      <c r="AD91" s="30"/>
    </row>
    <row r="92" spans="1:30" ht="20.25" x14ac:dyDescent="0.3">
      <c r="A92" s="18" t="s">
        <v>221</v>
      </c>
      <c r="B92" s="36">
        <f>SUM(D86:F86)</f>
        <v>251</v>
      </c>
      <c r="C92" s="36">
        <f>SUM(G86:I86)</f>
        <v>764</v>
      </c>
      <c r="D92" s="36">
        <f>SUM(J86:L86)</f>
        <v>771</v>
      </c>
      <c r="E92" s="36">
        <f>SUM(B86:C86,M86)</f>
        <v>217</v>
      </c>
      <c r="F92" s="36">
        <f>SUM(B92:E92)</f>
        <v>2003</v>
      </c>
      <c r="G92" s="14"/>
      <c r="H92" s="14"/>
      <c r="I92" s="14"/>
      <c r="J92" s="14"/>
      <c r="K92" s="14"/>
      <c r="L92" s="14"/>
      <c r="M92" s="14"/>
      <c r="N92" s="14"/>
      <c r="O92" s="14"/>
      <c r="AB92" s="14"/>
      <c r="AC92" s="32"/>
      <c r="AD92" s="32"/>
    </row>
    <row r="93" spans="1:30" x14ac:dyDescent="0.2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AB93" s="14"/>
      <c r="AC93" s="30"/>
      <c r="AD93" s="30"/>
    </row>
    <row r="94" spans="1:30" x14ac:dyDescent="0.2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AB94" s="14"/>
      <c r="AC94" s="30"/>
      <c r="AD94" s="30"/>
    </row>
    <row r="95" spans="1:30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AB95" s="14"/>
      <c r="AC95" s="30"/>
      <c r="AD95" s="30"/>
    </row>
    <row r="96" spans="1:30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AB96" s="14"/>
      <c r="AC96" s="30"/>
      <c r="AD96" s="30"/>
    </row>
    <row r="97" spans="2:30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AB97" s="14"/>
      <c r="AC97" s="30"/>
      <c r="AD97" s="30"/>
    </row>
    <row r="98" spans="2:30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AB98" s="14"/>
      <c r="AC98" s="30"/>
      <c r="AD98" s="30"/>
    </row>
    <row r="99" spans="2:30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AB99" s="14"/>
      <c r="AC99" s="30"/>
      <c r="AD99" s="30"/>
    </row>
    <row r="100" spans="2:30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AB100" s="14"/>
      <c r="AC100" s="30"/>
      <c r="AD100" s="30"/>
    </row>
    <row r="101" spans="2:30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AB101" s="14"/>
      <c r="AC101" s="30"/>
      <c r="AD101" s="30"/>
    </row>
    <row r="102" spans="2:30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AB102" s="14"/>
      <c r="AC102" s="30"/>
      <c r="AD102" s="30"/>
    </row>
    <row r="103" spans="2:30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30"/>
      <c r="AD103" s="30"/>
    </row>
    <row r="104" spans="2:30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AC104" s="30"/>
      <c r="AD104" s="30"/>
    </row>
    <row r="105" spans="2:30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AC105" s="30"/>
      <c r="AD105" s="30"/>
    </row>
    <row r="106" spans="2:30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2:30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2:30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30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30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30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30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2:15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2:15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2:15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2:15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2:15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2:15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2:15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spans="2:15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spans="2:15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 spans="2:15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  <row r="505" spans="2:15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</row>
    <row r="506" spans="2:15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</row>
    <row r="507" spans="2:15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</row>
    <row r="508" spans="2:15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</row>
    <row r="509" spans="2:15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</row>
    <row r="510" spans="2:15" x14ac:dyDescent="0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</row>
    <row r="511" spans="2:15" x14ac:dyDescent="0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</row>
    <row r="512" spans="2:15" x14ac:dyDescent="0.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</row>
    <row r="513" spans="2:15" x14ac:dyDescent="0.2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</row>
    <row r="514" spans="2:15" x14ac:dyDescent="0.2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</row>
    <row r="515" spans="2:15" x14ac:dyDescent="0.2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</row>
    <row r="516" spans="2:15" x14ac:dyDescent="0.2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</row>
    <row r="517" spans="2:15" x14ac:dyDescent="0.2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</row>
    <row r="518" spans="2:15" x14ac:dyDescent="0.2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</row>
    <row r="519" spans="2:15" x14ac:dyDescent="0.2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</row>
    <row r="520" spans="2:15" x14ac:dyDescent="0.2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</row>
    <row r="521" spans="2:15" x14ac:dyDescent="0.2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</row>
    <row r="522" spans="2:15" x14ac:dyDescent="0.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</row>
    <row r="523" spans="2:15" x14ac:dyDescent="0.2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</row>
    <row r="524" spans="2:15" x14ac:dyDescent="0.2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</row>
    <row r="525" spans="2:15" x14ac:dyDescent="0.2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</row>
    <row r="526" spans="2:15" x14ac:dyDescent="0.2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</row>
    <row r="527" spans="2:15" x14ac:dyDescent="0.2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</row>
    <row r="528" spans="2:15" x14ac:dyDescent="0.2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</row>
    <row r="529" spans="2:15" x14ac:dyDescent="0.2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</row>
    <row r="530" spans="2:15" x14ac:dyDescent="0.2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</row>
    <row r="531" spans="2:15" x14ac:dyDescent="0.2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</row>
    <row r="532" spans="2:15" x14ac:dyDescent="0.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</row>
    <row r="533" spans="2:15" x14ac:dyDescent="0.2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</row>
    <row r="534" spans="2:15" x14ac:dyDescent="0.2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</row>
    <row r="535" spans="2:15" x14ac:dyDescent="0.2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</row>
    <row r="536" spans="2:15" x14ac:dyDescent="0.2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</row>
    <row r="537" spans="2:15" x14ac:dyDescent="0.2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</row>
    <row r="538" spans="2:15" x14ac:dyDescent="0.2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</row>
    <row r="539" spans="2:15" x14ac:dyDescent="0.2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</row>
    <row r="540" spans="2:15" x14ac:dyDescent="0.2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</row>
    <row r="541" spans="2:15" x14ac:dyDescent="0.2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</row>
    <row r="542" spans="2:15" x14ac:dyDescent="0.2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</row>
    <row r="543" spans="2:15" x14ac:dyDescent="0.2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</row>
    <row r="544" spans="2:15" x14ac:dyDescent="0.2"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</row>
    <row r="545" spans="2:15" x14ac:dyDescent="0.2"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</row>
    <row r="546" spans="2:15" x14ac:dyDescent="0.2"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</row>
    <row r="547" spans="2:15" x14ac:dyDescent="0.2"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</row>
    <row r="548" spans="2:15" x14ac:dyDescent="0.2"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</row>
    <row r="549" spans="2:15" x14ac:dyDescent="0.2"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</row>
    <row r="550" spans="2:15" x14ac:dyDescent="0.2"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</row>
    <row r="551" spans="2:15" x14ac:dyDescent="0.2"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</row>
    <row r="552" spans="2:15" x14ac:dyDescent="0.2"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</row>
    <row r="553" spans="2:15" x14ac:dyDescent="0.2"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</row>
    <row r="554" spans="2:15" x14ac:dyDescent="0.2"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</row>
    <row r="555" spans="2:15" x14ac:dyDescent="0.2"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</row>
    <row r="556" spans="2:15" x14ac:dyDescent="0.2"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</row>
    <row r="557" spans="2:15" x14ac:dyDescent="0.2"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</row>
  </sheetData>
  <mergeCells count="9">
    <mergeCell ref="P20:S20"/>
    <mergeCell ref="P23:S23"/>
    <mergeCell ref="P17:AA17"/>
    <mergeCell ref="P14:AA14"/>
    <mergeCell ref="B2:M2"/>
    <mergeCell ref="P2:AB2"/>
    <mergeCell ref="P5:AB5"/>
    <mergeCell ref="P8:Z8"/>
    <mergeCell ref="P11:Z11"/>
  </mergeCells>
  <conditionalFormatting sqref="B92">
    <cfRule type="cellIs" dxfId="11" priority="10" operator="lessThan">
      <formula>$B$91</formula>
    </cfRule>
    <cfRule type="cellIs" dxfId="10" priority="11" operator="greaterThan">
      <formula>$B$91</formula>
    </cfRule>
    <cfRule type="cellIs" dxfId="9" priority="12" operator="greaterThan">
      <formula>$B$91</formula>
    </cfRule>
    <cfRule type="cellIs" dxfId="8" priority="13" operator="greaterThan">
      <formula>$B$91</formula>
    </cfRule>
  </conditionalFormatting>
  <conditionalFormatting sqref="C92">
    <cfRule type="cellIs" dxfId="7" priority="8" operator="lessThan">
      <formula>$C$91</formula>
    </cfRule>
    <cfRule type="cellIs" dxfId="6" priority="9" operator="greaterThan">
      <formula>$C$91</formula>
    </cfRule>
  </conditionalFormatting>
  <conditionalFormatting sqref="D92">
    <cfRule type="cellIs" dxfId="5" priority="6" operator="lessThan">
      <formula>$D$91</formula>
    </cfRule>
    <cfRule type="cellIs" dxfId="4" priority="7" operator="greaterThan">
      <formula>$D$91</formula>
    </cfRule>
  </conditionalFormatting>
  <conditionalFormatting sqref="E92">
    <cfRule type="cellIs" dxfId="3" priority="4" operator="lessThan">
      <formula>$E$91</formula>
    </cfRule>
    <cfRule type="cellIs" dxfId="2" priority="5" operator="greaterThan">
      <formula>$E$91</formula>
    </cfRule>
  </conditionalFormatting>
  <conditionalFormatting sqref="F92">
    <cfRule type="cellIs" dxfId="1" priority="2" operator="lessThan">
      <formula>$F$91</formula>
    </cfRule>
    <cfRule type="cellIs" dxfId="0" priority="3" operator="greaterThan">
      <formula>$F$91</formula>
    </cfRule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Q28"/>
  <sheetViews>
    <sheetView zoomScale="80" zoomScaleNormal="80" workbookViewId="0">
      <selection activeCell="C28" sqref="C28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12.42578125" bestFit="1" customWidth="1"/>
    <col min="4" max="4" width="12.5703125" bestFit="1" customWidth="1"/>
    <col min="5" max="5" width="7.85546875" bestFit="1" customWidth="1"/>
    <col min="6" max="6" width="11.140625" bestFit="1" customWidth="1"/>
    <col min="7" max="8" width="10.28515625" bestFit="1" customWidth="1"/>
    <col min="9" max="9" width="12.42578125" bestFit="1" customWidth="1"/>
    <col min="10" max="10" width="12.28515625" bestFit="1" customWidth="1"/>
    <col min="11" max="11" width="11.5703125" bestFit="1" customWidth="1"/>
    <col min="12" max="12" width="11.85546875" bestFit="1" customWidth="1"/>
    <col min="13" max="13" width="12" bestFit="1" customWidth="1"/>
    <col min="14" max="15" width="12.5703125" bestFit="1" customWidth="1"/>
  </cols>
  <sheetData>
    <row r="1" spans="1:17" ht="21" thickBot="1" x14ac:dyDescent="0.35">
      <c r="A1" s="39" t="s">
        <v>111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</row>
    <row r="2" spans="1:17" ht="16.5" thickTop="1" x14ac:dyDescent="0.25">
      <c r="A2" s="14" t="s">
        <v>22</v>
      </c>
      <c r="B2" s="14" t="s">
        <v>44</v>
      </c>
      <c r="C2" s="14" t="s">
        <v>170</v>
      </c>
      <c r="D2" s="14" t="s">
        <v>172</v>
      </c>
      <c r="E2" s="11" t="s">
        <v>15</v>
      </c>
      <c r="F2" s="14" t="s">
        <v>84</v>
      </c>
      <c r="G2" s="14" t="s">
        <v>17</v>
      </c>
      <c r="H2" s="11" t="s">
        <v>13</v>
      </c>
      <c r="I2" s="14" t="s">
        <v>96</v>
      </c>
      <c r="J2" s="14" t="s">
        <v>46</v>
      </c>
      <c r="K2" s="14" t="s">
        <v>58</v>
      </c>
      <c r="L2" s="14" t="s">
        <v>43</v>
      </c>
      <c r="M2" s="30" t="s">
        <v>5</v>
      </c>
      <c r="N2" s="34" t="s">
        <v>160</v>
      </c>
      <c r="O2" s="14" t="s">
        <v>91</v>
      </c>
    </row>
    <row r="3" spans="1:17" ht="15.75" x14ac:dyDescent="0.25">
      <c r="A3" s="14">
        <f>SUM('2017'!H4+'2018'!P4+'2019'!P4)</f>
        <v>604</v>
      </c>
      <c r="B3" s="14">
        <f>SUM('2017'!I4+'2018'!Q4+'2019'!Q4)</f>
        <v>173</v>
      </c>
      <c r="C3" s="14">
        <f>SUM('2019'!R4)</f>
        <v>6</v>
      </c>
      <c r="D3" s="14">
        <f>SUM('2019'!S4)</f>
        <v>238</v>
      </c>
      <c r="E3" s="14">
        <f>SUM('2017'!J4+'2018'!R4+'2019'!T4)</f>
        <v>142</v>
      </c>
      <c r="F3" s="14">
        <f>SUM('2018'!S4+'2019'!U4)</f>
        <v>60</v>
      </c>
      <c r="G3" s="14">
        <f>SUM('2017'!K4+'2018'!T4+'2019'!V4)</f>
        <v>39</v>
      </c>
      <c r="H3" s="14">
        <f>SUM('2017'!L4+'2018'!U4+'2019'!W4)</f>
        <v>359</v>
      </c>
      <c r="I3" s="14">
        <f>SUM('2018'!V4)</f>
        <v>42</v>
      </c>
      <c r="J3" s="14">
        <f>SUM('2017'!M4+'2018'!W4+'2019'!X4)</f>
        <v>274</v>
      </c>
      <c r="K3" s="14">
        <f>SUM('2018'!Y4+'2019'!Y4)</f>
        <v>6</v>
      </c>
      <c r="L3" s="14">
        <f>SUM('2017'!N4+'2018'!X4+'2019'!Z4)</f>
        <v>115</v>
      </c>
      <c r="M3" s="14">
        <f>SUM('2017'!O4+'2018'!Z4+'2019'!AA4)</f>
        <v>976</v>
      </c>
      <c r="N3" s="14">
        <f>SUM('2019'!AB4)</f>
        <v>1</v>
      </c>
      <c r="O3" s="14">
        <f>SUM('2018'!AA4)</f>
        <v>2</v>
      </c>
    </row>
    <row r="4" spans="1:17" ht="21" customHeight="1" thickBot="1" x14ac:dyDescent="0.35">
      <c r="A4" s="40" t="s">
        <v>127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</row>
    <row r="5" spans="1:17" ht="16.5" thickTop="1" x14ac:dyDescent="0.25">
      <c r="A5" s="14" t="s">
        <v>22</v>
      </c>
      <c r="B5" s="14" t="s">
        <v>44</v>
      </c>
      <c r="C5" s="14" t="s">
        <v>170</v>
      </c>
      <c r="D5" s="14" t="s">
        <v>172</v>
      </c>
      <c r="E5" s="11" t="s">
        <v>15</v>
      </c>
      <c r="F5" s="14" t="s">
        <v>84</v>
      </c>
      <c r="G5" s="14" t="s">
        <v>17</v>
      </c>
      <c r="H5" s="11" t="s">
        <v>13</v>
      </c>
      <c r="I5" s="14" t="s">
        <v>96</v>
      </c>
      <c r="J5" s="14" t="s">
        <v>46</v>
      </c>
      <c r="K5" s="14" t="s">
        <v>58</v>
      </c>
      <c r="L5" s="14" t="s">
        <v>43</v>
      </c>
      <c r="M5" s="14" t="s">
        <v>5</v>
      </c>
      <c r="N5" s="14" t="s">
        <v>160</v>
      </c>
      <c r="O5" s="14" t="s">
        <v>91</v>
      </c>
    </row>
    <row r="6" spans="1:17" ht="15.75" x14ac:dyDescent="0.25">
      <c r="A6" s="23">
        <f t="shared" ref="A6:D6" si="0">SUM(A3/$B$26*100)</f>
        <v>19.88804741521238</v>
      </c>
      <c r="B6" s="23">
        <f t="shared" si="0"/>
        <v>5.6964109318406324</v>
      </c>
      <c r="C6" s="23">
        <f t="shared" si="0"/>
        <v>0.19756338491932832</v>
      </c>
      <c r="D6" s="23">
        <f t="shared" si="0"/>
        <v>7.8366809351333551</v>
      </c>
      <c r="E6" s="23">
        <f t="shared" ref="E6:O6" si="1">SUM(E3/$B$26*100)</f>
        <v>4.6756667764241024</v>
      </c>
      <c r="F6" s="23">
        <f t="shared" si="1"/>
        <v>1.975633849193283</v>
      </c>
      <c r="G6" s="23">
        <f t="shared" si="1"/>
        <v>1.2841620019756339</v>
      </c>
      <c r="H6" s="23">
        <f t="shared" si="1"/>
        <v>11.82087586433981</v>
      </c>
      <c r="I6" s="23">
        <f t="shared" si="1"/>
        <v>1.382943694435298</v>
      </c>
      <c r="J6" s="23">
        <f t="shared" si="1"/>
        <v>9.0220612446493256</v>
      </c>
      <c r="K6" s="23">
        <f t="shared" si="1"/>
        <v>0.19756338491932832</v>
      </c>
      <c r="L6" s="23">
        <f t="shared" si="1"/>
        <v>3.786631544287125</v>
      </c>
      <c r="M6" s="23">
        <f t="shared" si="1"/>
        <v>32.136977280210729</v>
      </c>
      <c r="N6" s="23">
        <f t="shared" si="1"/>
        <v>3.2927230819888048E-2</v>
      </c>
      <c r="O6" s="23">
        <f t="shared" si="1"/>
        <v>6.5854461639776096E-2</v>
      </c>
      <c r="P6" s="33"/>
    </row>
    <row r="7" spans="1:17" ht="21" customHeight="1" thickBot="1" x14ac:dyDescent="0.35">
      <c r="A7" s="39" t="s">
        <v>119</v>
      </c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</row>
    <row r="8" spans="1:17" ht="16.5" customHeight="1" thickTop="1" x14ac:dyDescent="0.25">
      <c r="A8" s="14" t="s">
        <v>64</v>
      </c>
      <c r="B8" s="14" t="s">
        <v>112</v>
      </c>
      <c r="C8" s="14" t="s">
        <v>63</v>
      </c>
      <c r="D8" s="14" t="s">
        <v>125</v>
      </c>
      <c r="E8" s="14" t="s">
        <v>130</v>
      </c>
      <c r="F8" s="14" t="s">
        <v>114</v>
      </c>
      <c r="G8" s="14" t="s">
        <v>191</v>
      </c>
      <c r="H8" s="14" t="s">
        <v>62</v>
      </c>
      <c r="I8" s="14" t="s">
        <v>117</v>
      </c>
      <c r="J8" s="14" t="s">
        <v>116</v>
      </c>
      <c r="K8" s="14" t="s">
        <v>190</v>
      </c>
      <c r="L8" s="14" t="s">
        <v>113</v>
      </c>
      <c r="M8" s="14" t="s">
        <v>60</v>
      </c>
      <c r="N8" s="14" t="s">
        <v>115</v>
      </c>
      <c r="O8" s="14" t="s">
        <v>118</v>
      </c>
      <c r="P8" s="14" t="s">
        <v>132</v>
      </c>
      <c r="Q8" s="14" t="s">
        <v>61</v>
      </c>
    </row>
    <row r="9" spans="1:17" ht="15.75" customHeight="1" x14ac:dyDescent="0.25">
      <c r="A9" s="14">
        <f>SUM('2017'!I10+'2018'!R10+'2019'!P10)</f>
        <v>167</v>
      </c>
      <c r="B9" s="14">
        <f>SUM('2018'!P10)</f>
        <v>1</v>
      </c>
      <c r="C9" s="14">
        <f>SUM('2017'!H10+'2018'!Q10+'2019'!Q10)</f>
        <v>33</v>
      </c>
      <c r="D9" s="14">
        <f>SUM('2018'!S10+'2019'!R10)</f>
        <v>9</v>
      </c>
      <c r="E9" s="14">
        <f>SUM('2018'!T10)</f>
        <v>1</v>
      </c>
      <c r="F9" s="14">
        <f>SUM('2018'!U10)</f>
        <v>5</v>
      </c>
      <c r="G9" s="14">
        <f>SUM('2019'!S10)</f>
        <v>1</v>
      </c>
      <c r="H9" s="14">
        <f>SUM('2017'!K10+'2018'!V10+'2019'!T10)</f>
        <v>1084</v>
      </c>
      <c r="I9" s="14">
        <f>SUM('2018'!W10+'2019'!U10)</f>
        <v>18</v>
      </c>
      <c r="J9" s="14">
        <f>SUM('2018'!X10+'2019'!V10)</f>
        <v>6</v>
      </c>
      <c r="K9" s="14">
        <f>SUM('2019'!W10)</f>
        <v>2</v>
      </c>
      <c r="L9" s="14">
        <f>SUM('2018'!Y10)</f>
        <v>4</v>
      </c>
      <c r="M9" s="14">
        <f>SUM('2017'!J10+'2018'!Z10+'2019'!X10)</f>
        <v>1689</v>
      </c>
      <c r="N9" s="14">
        <f>SUM('2018'!AA10)</f>
        <v>1</v>
      </c>
      <c r="O9" s="14">
        <f>SUM('2018'!AB10)</f>
        <v>1</v>
      </c>
      <c r="P9" s="14">
        <f>SUM('2018'!AC10+'2019'!Y10)</f>
        <v>9</v>
      </c>
      <c r="Q9" s="14">
        <f>SUM('2017'!L10+'2018'!AD10+'2019'!Z10)</f>
        <v>6</v>
      </c>
    </row>
    <row r="10" spans="1:17" ht="21" customHeight="1" thickBot="1" x14ac:dyDescent="0.35">
      <c r="A10" s="40" t="s">
        <v>128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</row>
    <row r="11" spans="1:17" ht="16.5" thickTop="1" x14ac:dyDescent="0.25">
      <c r="A11" s="14" t="s">
        <v>64</v>
      </c>
      <c r="B11" s="14" t="s">
        <v>112</v>
      </c>
      <c r="C11" s="14" t="s">
        <v>63</v>
      </c>
      <c r="D11" s="14" t="s">
        <v>125</v>
      </c>
      <c r="E11" s="17" t="s">
        <v>130</v>
      </c>
      <c r="F11" s="14" t="s">
        <v>114</v>
      </c>
      <c r="G11" s="14" t="s">
        <v>191</v>
      </c>
      <c r="H11" s="14" t="s">
        <v>62</v>
      </c>
      <c r="I11" s="14" t="s">
        <v>117</v>
      </c>
      <c r="J11" s="14" t="s">
        <v>116</v>
      </c>
      <c r="K11" s="14" t="s">
        <v>190</v>
      </c>
      <c r="L11" s="14" t="s">
        <v>113</v>
      </c>
      <c r="M11" s="14" t="s">
        <v>60</v>
      </c>
      <c r="N11" s="14" t="s">
        <v>115</v>
      </c>
      <c r="O11" s="14" t="s">
        <v>118</v>
      </c>
      <c r="P11" s="17" t="s">
        <v>132</v>
      </c>
      <c r="Q11" s="17" t="s">
        <v>61</v>
      </c>
    </row>
    <row r="12" spans="1:17" ht="15.75" customHeight="1" x14ac:dyDescent="0.25">
      <c r="A12" s="23">
        <f>SUM(A9/$B$26*100)</f>
        <v>5.4988475469213043</v>
      </c>
      <c r="B12" s="23">
        <f>SUM(B9/$B$26*100)</f>
        <v>3.2927230819888048E-2</v>
      </c>
      <c r="C12" s="23">
        <f>SUM(C9/$B$26*100)</f>
        <v>1.0865986170563056</v>
      </c>
      <c r="D12" s="23">
        <f t="shared" ref="D12:G12" si="2">SUM(D9/$B$26*100)</f>
        <v>0.29634507737899246</v>
      </c>
      <c r="E12" s="23">
        <f t="shared" si="2"/>
        <v>3.2927230819888048E-2</v>
      </c>
      <c r="F12" s="23">
        <f t="shared" si="2"/>
        <v>0.16463615409944024</v>
      </c>
      <c r="G12" s="23">
        <f t="shared" si="2"/>
        <v>3.2927230819888048E-2</v>
      </c>
      <c r="H12" s="23">
        <f t="shared" ref="H12:Q12" si="3">SUM(H9/$B$26*100)</f>
        <v>35.693118208758648</v>
      </c>
      <c r="I12" s="23">
        <f t="shared" si="3"/>
        <v>0.59269015475798492</v>
      </c>
      <c r="J12" s="23">
        <f t="shared" si="3"/>
        <v>0.19756338491932832</v>
      </c>
      <c r="K12" s="23">
        <f t="shared" si="3"/>
        <v>6.5854461639776096E-2</v>
      </c>
      <c r="L12" s="23">
        <f t="shared" si="3"/>
        <v>0.13170892327955219</v>
      </c>
      <c r="M12" s="23">
        <f t="shared" si="3"/>
        <v>55.614092854790911</v>
      </c>
      <c r="N12" s="23">
        <f t="shared" si="3"/>
        <v>3.2927230819888048E-2</v>
      </c>
      <c r="O12" s="23">
        <f t="shared" si="3"/>
        <v>3.2927230819888048E-2</v>
      </c>
      <c r="P12" s="23">
        <f t="shared" si="3"/>
        <v>0.29634507737899246</v>
      </c>
      <c r="Q12" s="23">
        <f t="shared" si="3"/>
        <v>0.19756338491932832</v>
      </c>
    </row>
    <row r="13" spans="1:17" ht="21" thickBot="1" x14ac:dyDescent="0.35">
      <c r="A13" s="39" t="s">
        <v>139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</row>
    <row r="14" spans="1:17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7" ht="15.75" x14ac:dyDescent="0.25">
      <c r="A15" s="14">
        <f>SUM('2018'!P16+'2019'!P16)</f>
        <v>107</v>
      </c>
      <c r="B15" s="14">
        <f>SUM('2018'!Q16+'2019'!Q16)</f>
        <v>173</v>
      </c>
      <c r="C15" s="14">
        <f>SUM('2018'!R16+'2019'!R16)</f>
        <v>252</v>
      </c>
      <c r="D15" s="14">
        <f>SUM('2018'!S16+'2019'!S16)</f>
        <v>157</v>
      </c>
      <c r="E15" s="14">
        <f>SUM('2018'!T16+'2019'!T16)</f>
        <v>195</v>
      </c>
      <c r="F15" s="14">
        <f>SUM('2018'!U16+'2019'!U16)</f>
        <v>254</v>
      </c>
      <c r="G15" s="14">
        <f>SUM('2018'!V16+'2019'!V16)</f>
        <v>318</v>
      </c>
      <c r="H15" s="14">
        <f>SUM('2018'!W16+'2019'!W16)</f>
        <v>111</v>
      </c>
      <c r="I15" s="14">
        <f>SUM('2017'!H16+'2018'!X16+'2019'!X16)</f>
        <v>262</v>
      </c>
      <c r="J15" s="14">
        <f>SUM('2017'!I16+'2018'!Y16+'2019'!Y16)</f>
        <v>756</v>
      </c>
      <c r="K15" s="14">
        <f>SUM('2017'!J16+'2018'!Z16+'2019'!Z16)</f>
        <v>384</v>
      </c>
      <c r="L15" s="14">
        <f>SUM('2017'!K16+'2018'!AA16+'2019'!AA16)</f>
        <v>68</v>
      </c>
    </row>
    <row r="16" spans="1:17" ht="21" thickBot="1" x14ac:dyDescent="0.35">
      <c r="A16" s="40" t="s">
        <v>140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3.5232136977280213</v>
      </c>
      <c r="B18" s="23">
        <f t="shared" ref="B18:L18" si="4">SUM(B15/$B$26*100)</f>
        <v>5.6964109318406324</v>
      </c>
      <c r="C18" s="23">
        <f t="shared" si="4"/>
        <v>8.2976621666117882</v>
      </c>
      <c r="D18" s="23">
        <f t="shared" si="4"/>
        <v>5.1695752387224232</v>
      </c>
      <c r="E18" s="23">
        <f t="shared" si="4"/>
        <v>6.4208100098781697</v>
      </c>
      <c r="F18" s="23">
        <f t="shared" si="4"/>
        <v>8.3635166282515652</v>
      </c>
      <c r="G18" s="23">
        <f t="shared" si="4"/>
        <v>10.470859400724398</v>
      </c>
      <c r="H18" s="23">
        <f t="shared" si="4"/>
        <v>3.6549226210075734</v>
      </c>
      <c r="I18" s="23">
        <f t="shared" si="4"/>
        <v>8.6269344748106693</v>
      </c>
      <c r="J18" s="23">
        <f t="shared" si="4"/>
        <v>24.892986499835366</v>
      </c>
      <c r="K18" s="23">
        <f t="shared" si="4"/>
        <v>12.644056634837012</v>
      </c>
      <c r="L18" s="23">
        <f t="shared" si="4"/>
        <v>2.2390516957523872</v>
      </c>
    </row>
    <row r="19" spans="1:12" ht="21" thickBot="1" x14ac:dyDescent="0.35">
      <c r="A19" s="39" t="s">
        <v>138</v>
      </c>
      <c r="B19" s="39"/>
      <c r="C19" s="39"/>
      <c r="D19" s="3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SUM('2018'!P22+'2019'!P22)</f>
        <v>604</v>
      </c>
      <c r="B21" s="14">
        <f>SUM('2018'!Q22+'2019'!Q22)</f>
        <v>683</v>
      </c>
      <c r="C21" s="14">
        <f>SUM('2017'!H22+'2018'!R22+'2019'!R22)</f>
        <v>1402</v>
      </c>
      <c r="D21" s="14">
        <f>SUM('2017'!I22+'2018'!S22+'2019'!S22)</f>
        <v>348</v>
      </c>
    </row>
    <row r="22" spans="1:12" ht="21" thickBot="1" x14ac:dyDescent="0.35">
      <c r="A22" s="40" t="s">
        <v>145</v>
      </c>
      <c r="B22" s="40"/>
      <c r="C22" s="40"/>
      <c r="D22" s="4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19.88804741521238</v>
      </c>
      <c r="B24" s="23">
        <f t="shared" ref="B24:D24" si="5">SUM(B21/$B$26*100)</f>
        <v>22.489298649983535</v>
      </c>
      <c r="C24" s="23">
        <f t="shared" si="5"/>
        <v>46.163977609483041</v>
      </c>
      <c r="D24" s="23">
        <f t="shared" si="5"/>
        <v>11.45867632532104</v>
      </c>
    </row>
    <row r="26" spans="1:12" ht="15.75" x14ac:dyDescent="0.25">
      <c r="A26" s="18" t="s">
        <v>135</v>
      </c>
      <c r="B26" s="21">
        <f>SUM('2017'!F43+'2018'!N94+'2019'!N91)</f>
        <v>3037</v>
      </c>
    </row>
    <row r="27" spans="1:12" ht="15.75" x14ac:dyDescent="0.25">
      <c r="A27" s="18" t="s">
        <v>136</v>
      </c>
      <c r="B27" s="22">
        <f>SUM('2017'!F44+'2018'!N95+'2019'!N92)</f>
        <v>216</v>
      </c>
    </row>
    <row r="28" spans="1:12" ht="15.75" x14ac:dyDescent="0.25">
      <c r="A28" s="18" t="s">
        <v>137</v>
      </c>
      <c r="B28" s="22">
        <f>SUM(B26/B27)</f>
        <v>14.060185185185185</v>
      </c>
    </row>
  </sheetData>
  <sortState xmlns:xlrd2="http://schemas.microsoft.com/office/spreadsheetml/2017/richdata2" ref="A3:L3">
    <sortCondition descending="1" ref="A3"/>
  </sortState>
  <mergeCells count="8">
    <mergeCell ref="A19:D19"/>
    <mergeCell ref="A22:D22"/>
    <mergeCell ref="A4:O4"/>
    <mergeCell ref="A1:O1"/>
    <mergeCell ref="A10:Q10"/>
    <mergeCell ref="A7:Q7"/>
    <mergeCell ref="A16:L16"/>
    <mergeCell ref="A13:L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2017</vt:lpstr>
      <vt:lpstr>2018</vt:lpstr>
      <vt:lpstr>2019</vt:lpstr>
      <vt:lpstr>2020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2020-11-04T05:15:21Z</dcterms:modified>
</cp:coreProperties>
</file>