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8F1BE3AA-75EA-4853-B953-72135AC6B07B}" xr6:coauthVersionLast="40" xr6:coauthVersionMax="40" xr10:uidLastSave="{00000000-0000-0000-0000-000000000000}"/>
  <bookViews>
    <workbookView xWindow="0" yWindow="0" windowWidth="20490" windowHeight="7530" activeTab="1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4" l="1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2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B6" i="4"/>
  <c r="C6" i="4"/>
  <c r="D6" i="4"/>
  <c r="E6" i="4"/>
  <c r="F6" i="4"/>
  <c r="G6" i="4"/>
  <c r="H6" i="4"/>
  <c r="I6" i="4"/>
  <c r="J6" i="4"/>
  <c r="K6" i="4"/>
  <c r="L6" i="4"/>
  <c r="A6" i="4"/>
  <c r="B16" i="4"/>
  <c r="B15" i="4"/>
  <c r="B14" i="4"/>
  <c r="L3" i="4"/>
  <c r="K3" i="4"/>
  <c r="J3" i="4"/>
  <c r="I3" i="4"/>
  <c r="H3" i="4"/>
  <c r="G3" i="4"/>
  <c r="F3" i="4"/>
  <c r="E3" i="4"/>
  <c r="D3" i="4"/>
  <c r="C3" i="4"/>
  <c r="B3" i="4"/>
  <c r="A3" i="4"/>
  <c r="I13" i="1"/>
  <c r="J13" i="1"/>
  <c r="K13" i="1"/>
  <c r="L13" i="1"/>
  <c r="H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AA4" i="2" l="1"/>
  <c r="Z4" i="2"/>
  <c r="Y4" i="2"/>
  <c r="X4" i="2"/>
  <c r="W4" i="2"/>
  <c r="V4" i="2"/>
  <c r="U4" i="2"/>
  <c r="T4" i="2"/>
  <c r="S4" i="2"/>
  <c r="R4" i="2"/>
  <c r="Q4" i="2"/>
  <c r="P4" i="2"/>
  <c r="N94" i="2" l="1"/>
  <c r="N96" i="2" l="1"/>
  <c r="V13" i="2"/>
  <c r="AB13" i="2"/>
  <c r="T13" i="2"/>
  <c r="Z13" i="2"/>
  <c r="Q7" i="2"/>
  <c r="U13" i="2"/>
  <c r="AA13" i="2"/>
  <c r="R7" i="2"/>
  <c r="Q13" i="2"/>
  <c r="W13" i="2"/>
  <c r="AC13" i="2"/>
  <c r="R13" i="2"/>
  <c r="X13" i="2"/>
  <c r="AD13" i="2"/>
  <c r="S13" i="2"/>
  <c r="Y13" i="2"/>
  <c r="P13" i="2"/>
  <c r="S7" i="2"/>
  <c r="AA7" i="2"/>
  <c r="W7" i="2"/>
  <c r="U7" i="2"/>
  <c r="V7" i="2"/>
  <c r="Z7" i="2"/>
  <c r="P7" i="2"/>
  <c r="Y7" i="2"/>
  <c r="T7" i="2"/>
  <c r="X7" i="2"/>
  <c r="N5" i="3"/>
  <c r="F43" i="1" l="1"/>
</calcChain>
</file>

<file path=xl/sharedStrings.xml><?xml version="1.0" encoding="utf-8"?>
<sst xmlns="http://schemas.openxmlformats.org/spreadsheetml/2006/main" count="514" uniqueCount="140">
  <si>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</si>
  <si>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</si>
  <si>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</si>
  <si>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</si>
  <si>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</si>
  <si>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</si>
  <si>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</si>
  <si>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</si>
  <si>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</si>
  <si>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</si>
  <si>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</si>
  <si>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</si>
  <si>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</si>
  <si>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</si>
  <si>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</si>
  <si>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</si>
  <si>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</si>
  <si>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</si>
  <si>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</si>
  <si>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</si>
  <si>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</si>
  <si>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</si>
  <si>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</si>
  <si>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</si>
  <si>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</si>
  <si>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</si>
  <si>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</si>
  <si>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</si>
  <si>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</si>
  <si>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</si>
  <si>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</si>
  <si>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</si>
  <si>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</si>
  <si>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</si>
  <si>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</si>
  <si>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</si>
  <si>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</si>
  <si>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</si>
  <si>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</si>
  <si>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</si>
  <si>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</si>
  <si>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</si>
  <si>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</si>
  <si>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</si>
  <si>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</si>
  <si>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</si>
  <si>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</si>
  <si>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</si>
  <si>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Stawberry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</si>
  <si>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</si>
  <si>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</si>
  <si>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</si>
  <si>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</si>
  <si>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</si>
  <si>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</si>
  <si>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</si>
  <si>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</si>
  <si>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</si>
  <si>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</si>
  <si>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</si>
  <si>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</si>
  <si>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</si>
  <si>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</si>
  <si>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</si>
  <si>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</si>
  <si>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</si>
  <si>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</si>
  <si>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</si>
  <si>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</si>
  <si>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</si>
  <si>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</si>
  <si>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</si>
  <si>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</si>
  <si>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</si>
  <si>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</si>
  <si>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</si>
  <si>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</si>
  <si>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</si>
  <si>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</si>
  <si>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</si>
  <si>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</si>
  <si>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</si>
  <si>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</si>
  <si>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</si>
  <si>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</si>
  <si>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</si>
  <si>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</si>
  <si>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</si>
  <si>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</si>
  <si>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</si>
  <si>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</si>
  <si>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</si>
  <si>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</si>
  <si>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</si>
  <si>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</si>
  <si>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</si>
  <si>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</si>
  <si>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</si>
  <si>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</si>
  <si>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</si>
  <si>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</si>
  <si>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</si>
  <si>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</si>
  <si>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</si>
  <si>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</si>
  <si>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</si>
  <si>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</si>
  <si>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</si>
  <si>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</si>
  <si>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</si>
  <si>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</si>
  <si>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</si>
  <si>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</si>
  <si>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</si>
  <si>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</si>
  <si>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</si>
  <si>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</si>
  <si>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</si>
  <si>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</si>
  <si>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</si>
  <si>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</si>
  <si>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</si>
  <si>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</si>
  <si>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</si>
  <si>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</si>
  <si>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</si>
  <si>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</si>
  <si>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</si>
  <si>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</si>
  <si>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</si>
  <si>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</si>
  <si>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</si>
  <si>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</si>
  <si>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</si>
  <si>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</si>
  <si>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</si>
  <si>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</si>
  <si>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</si>
  <si>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</si>
  <si>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Starwberry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</si>
</sst>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0070C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Starwberry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'Overall Stats'!$A$6:$L$6</c:f>
              <c:numCache>
                <c:formatCode>General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21.610461114934619</c:v>
                </c:pt>
                <c:pt idx="5">
                  <c:v>3.6476256022023401</c:v>
                </c:pt>
                <c:pt idx="6">
                  <c:v>3.0282174810736406</c:v>
                </c:pt>
                <c:pt idx="7">
                  <c:v>31.039229181004817</c:v>
                </c:pt>
                <c:pt idx="8">
                  <c:v>0.27529249827942187</c:v>
                </c:pt>
                <c:pt idx="9">
                  <c:v>2.8905712319339298</c:v>
                </c:pt>
                <c:pt idx="10">
                  <c:v>0.13764624913971094</c:v>
                </c:pt>
                <c:pt idx="11">
                  <c:v>0.68823124569855476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766</c:v>
                </c:pt>
                <c:pt idx="1">
                  <c:v>447</c:v>
                </c:pt>
                <c:pt idx="2">
                  <c:v>31</c:v>
                </c:pt>
                <c:pt idx="3">
                  <c:v>1</c:v>
                </c:pt>
                <c:pt idx="4">
                  <c:v>166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12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58C5-4260-8776-D0358EA7FF05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'Overall Stats'!$A$12:$O$12</c:f>
              <c:numCache>
                <c:formatCode>General</c:formatCode>
                <c:ptCount val="15"/>
                <c:pt idx="0">
                  <c:v>52.718513420509296</c:v>
                </c:pt>
                <c:pt idx="1">
                  <c:v>30.763936682725397</c:v>
                </c:pt>
                <c:pt idx="2">
                  <c:v>2.1335168616655196</c:v>
                </c:pt>
                <c:pt idx="3">
                  <c:v>6.8823124569855468E-2</c:v>
                </c:pt>
                <c:pt idx="4">
                  <c:v>11.424638678596008</c:v>
                </c:pt>
                <c:pt idx="5">
                  <c:v>0.27529249827942187</c:v>
                </c:pt>
                <c:pt idx="6">
                  <c:v>0.34411562284927738</c:v>
                </c:pt>
                <c:pt idx="7">
                  <c:v>0.55058499655884374</c:v>
                </c:pt>
                <c:pt idx="8">
                  <c:v>6.8823124569855468E-2</c:v>
                </c:pt>
                <c:pt idx="9">
                  <c:v>0.27529249827942187</c:v>
                </c:pt>
                <c:pt idx="10">
                  <c:v>0.27529249827942187</c:v>
                </c:pt>
                <c:pt idx="11">
                  <c:v>0.82587749483826567</c:v>
                </c:pt>
                <c:pt idx="12">
                  <c:v>6.8823124569855468E-2</c:v>
                </c:pt>
                <c:pt idx="13">
                  <c:v>6.8823124569855468E-2</c:v>
                </c:pt>
                <c:pt idx="14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Starwberry</c:v>
                </c:pt>
              </c:strCache>
            </c:strRef>
          </c:cat>
          <c:val>
            <c:numRef>
              <c:f>'2017'!$H$7:$O$7</c:f>
              <c:numCache>
                <c:formatCode>General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Bluegill</c:v>
                </c:pt>
                <c:pt idx="3">
                  <c:v>Wiper</c:v>
                </c:pt>
                <c:pt idx="4">
                  <c:v>Brown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236</c:v>
                </c:pt>
                <c:pt idx="1">
                  <c:v>65</c:v>
                </c:pt>
                <c:pt idx="2">
                  <c:v>86</c:v>
                </c:pt>
                <c:pt idx="3">
                  <c:v>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Bluegill</c:v>
                </c:pt>
                <c:pt idx="3">
                  <c:v>Wiper</c:v>
                </c:pt>
                <c:pt idx="4">
                  <c:v>Brown</c:v>
                </c:pt>
              </c:strCache>
            </c:strRef>
          </c:cat>
          <c:val>
            <c:numRef>
              <c:f>'2017'!$H$13:$L$13</c:f>
              <c:numCache>
                <c:formatCode>General</c:formatCode>
                <c:ptCount val="5"/>
                <c:pt idx="0">
                  <c:v>57.004830917874393</c:v>
                </c:pt>
                <c:pt idx="1">
                  <c:v>15.70048309178744</c:v>
                </c:pt>
                <c:pt idx="2">
                  <c:v>20.772946859903382</c:v>
                </c:pt>
                <c:pt idx="3">
                  <c:v>0.72463768115942029</c:v>
                </c:pt>
                <c:pt idx="4">
                  <c:v>5.7971014492753623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310</c:v>
                </c:pt>
                <c:pt idx="5">
                  <c:v>52</c:v>
                </c:pt>
                <c:pt idx="6">
                  <c:v>5</c:v>
                </c:pt>
                <c:pt idx="7">
                  <c:v>379</c:v>
                </c:pt>
                <c:pt idx="8">
                  <c:v>4</c:v>
                </c:pt>
                <c:pt idx="9">
                  <c:v>42</c:v>
                </c:pt>
                <c:pt idx="10">
                  <c:v>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'2018'!$P$7:$AA$7</c:f>
              <c:numCache>
                <c:formatCode>General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29.836381135707413</c:v>
                </c:pt>
                <c:pt idx="5">
                  <c:v>5.0048123195380168</c:v>
                </c:pt>
                <c:pt idx="6">
                  <c:v>0.48123195380173239</c:v>
                </c:pt>
                <c:pt idx="7">
                  <c:v>36.477382098171319</c:v>
                </c:pt>
                <c:pt idx="8">
                  <c:v>0.38498556304138598</c:v>
                </c:pt>
                <c:pt idx="9">
                  <c:v>4.0423484119345519</c:v>
                </c:pt>
                <c:pt idx="10">
                  <c:v>0.19249278152069299</c:v>
                </c:pt>
                <c:pt idx="11">
                  <c:v>0.86621751684311832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530</c:v>
                </c:pt>
                <c:pt idx="1">
                  <c:v>382</c:v>
                </c:pt>
                <c:pt idx="2">
                  <c:v>7</c:v>
                </c:pt>
                <c:pt idx="3">
                  <c:v>1</c:v>
                </c:pt>
                <c:pt idx="4">
                  <c:v>80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0A1C-4962-9344-81AE2C2AD4E6}"/>
              </c:ext>
            </c:extLst>
          </c:dPt>
          <c:cat>
            <c:strRef>
              <c:f>'2018'!$P$12:$AD$12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'2018'!$P$13:$AD$13</c:f>
              <c:numCache>
                <c:formatCode>General</c:formatCode>
                <c:ptCount val="15"/>
                <c:pt idx="0">
                  <c:v>51.010587102983642</c:v>
                </c:pt>
                <c:pt idx="1">
                  <c:v>36.766121270452359</c:v>
                </c:pt>
                <c:pt idx="2">
                  <c:v>0.67372473532242538</c:v>
                </c:pt>
                <c:pt idx="3">
                  <c:v>9.6246390760346495E-2</c:v>
                </c:pt>
                <c:pt idx="4">
                  <c:v>7.6997112608277183</c:v>
                </c:pt>
                <c:pt idx="5">
                  <c:v>0.38498556304138598</c:v>
                </c:pt>
                <c:pt idx="6">
                  <c:v>0.48123195380173239</c:v>
                </c:pt>
                <c:pt idx="7">
                  <c:v>0.76997112608277196</c:v>
                </c:pt>
                <c:pt idx="8">
                  <c:v>9.6246390760346495E-2</c:v>
                </c:pt>
                <c:pt idx="9">
                  <c:v>0.38498556304138598</c:v>
                </c:pt>
                <c:pt idx="10">
                  <c:v>9.6246390760346495E-2</c:v>
                </c:pt>
                <c:pt idx="11">
                  <c:v>1.1549566891241578</c:v>
                </c:pt>
                <c:pt idx="12">
                  <c:v>9.6246390760346495E-2</c:v>
                </c:pt>
                <c:pt idx="13">
                  <c:v>9.6246390760346495E-2</c:v>
                </c:pt>
                <c:pt idx="14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314</c:v>
                </c:pt>
                <c:pt idx="5">
                  <c:v>53</c:v>
                </c:pt>
                <c:pt idx="6">
                  <c:v>44</c:v>
                </c:pt>
                <c:pt idx="7">
                  <c:v>451</c:v>
                </c:pt>
                <c:pt idx="8">
                  <c:v>4</c:v>
                </c:pt>
                <c:pt idx="9">
                  <c:v>42</c:v>
                </c:pt>
                <c:pt idx="10">
                  <c:v>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5952</xdr:colOff>
      <xdr:row>14</xdr:row>
      <xdr:rowOff>15478</xdr:rowOff>
    </xdr:from>
    <xdr:to>
      <xdr:col>13</xdr:col>
      <xdr:colOff>690562</xdr:colOff>
      <xdr:row>25</xdr:row>
      <xdr:rowOff>8334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14</xdr:row>
      <xdr:rowOff>15478</xdr:rowOff>
    </xdr:from>
    <xdr:to>
      <xdr:col>23</xdr:col>
      <xdr:colOff>0</xdr:colOff>
      <xdr:row>25</xdr:row>
      <xdr:rowOff>8334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5952</xdr:colOff>
      <xdr:row>26</xdr:row>
      <xdr:rowOff>15478</xdr:rowOff>
    </xdr:from>
    <xdr:to>
      <xdr:col>13</xdr:col>
      <xdr:colOff>690562</xdr:colOff>
      <xdr:row>38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26</xdr:row>
      <xdr:rowOff>3572</xdr:rowOff>
    </xdr:from>
    <xdr:to>
      <xdr:col>22</xdr:col>
      <xdr:colOff>607217</xdr:colOff>
      <xdr:row>38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14</xdr:row>
      <xdr:rowOff>3810</xdr:rowOff>
    </xdr:from>
    <xdr:to>
      <xdr:col>22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7620</xdr:colOff>
      <xdr:row>14</xdr:row>
      <xdr:rowOff>3810</xdr:rowOff>
    </xdr:from>
    <xdr:to>
      <xdr:col>30</xdr:col>
      <xdr:colOff>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2522220</xdr:colOff>
      <xdr:row>29</xdr:row>
      <xdr:rowOff>3810</xdr:rowOff>
    </xdr:from>
    <xdr:to>
      <xdr:col>22</xdr:col>
      <xdr:colOff>7620</xdr:colOff>
      <xdr:row>43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29</xdr:row>
      <xdr:rowOff>3810</xdr:rowOff>
    </xdr:from>
    <xdr:to>
      <xdr:col>30</xdr:col>
      <xdr:colOff>0</xdr:colOff>
      <xdr:row>43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17</xdr:row>
      <xdr:rowOff>4762</xdr:rowOff>
    </xdr:from>
    <xdr:to>
      <xdr:col>5</xdr:col>
      <xdr:colOff>819149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4761</xdr:rowOff>
    </xdr:from>
    <xdr:to>
      <xdr:col>14</xdr:col>
      <xdr:colOff>9525</xdr:colOff>
      <xdr:row>31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4762</xdr:rowOff>
    </xdr:from>
    <xdr:to>
      <xdr:col>6</xdr:col>
      <xdr:colOff>9524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32</xdr:row>
      <xdr:rowOff>9526</xdr:rowOff>
    </xdr:from>
    <xdr:to>
      <xdr:col>14</xdr:col>
      <xdr:colOff>9525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A4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0" style="6" bestFit="1" customWidth="1"/>
    <col min="9" max="9" width="14.85546875" style="6" bestFit="1" customWidth="1"/>
    <col min="10" max="10" width="8.7109375" style="6" bestFit="1" customWidth="1"/>
    <col min="11" max="11" width="8.5703125" style="6" bestFit="1" customWidth="1"/>
    <col min="12" max="12" width="10.28515625" style="6" bestFit="1" customWidth="1"/>
    <col min="13" max="13" width="12.42578125" style="6" bestFit="1" customWidth="1"/>
    <col min="14" max="14" width="10.5703125" style="6" bestFit="1" customWidth="1"/>
    <col min="15" max="15" width="12.285156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2" t="s">
        <v>8</v>
      </c>
      <c r="C2" s="32"/>
      <c r="D2" s="32"/>
      <c r="E2" s="32"/>
      <c r="F2" s="7" t="s">
        <v>6</v>
      </c>
      <c r="G2" s="7" t="s">
        <v>7</v>
      </c>
      <c r="H2" s="31" t="s">
        <v>112</v>
      </c>
      <c r="I2" s="31"/>
      <c r="J2" s="31"/>
      <c r="K2" s="31"/>
      <c r="L2" s="31"/>
      <c r="M2" s="31"/>
      <c r="N2" s="31"/>
      <c r="O2" s="31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139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128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139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14">
        <f>SUM(H4/$F$43*100)</f>
        <v>57.246376811594203</v>
      </c>
      <c r="I7" s="14">
        <f t="shared" ref="I7:O7" si="0">SUM(I4/$F$43*100)</f>
        <v>2.6570048309178742</v>
      </c>
      <c r="J7" s="14">
        <f t="shared" si="0"/>
        <v>11.835748792270531</v>
      </c>
      <c r="K7" s="14">
        <f t="shared" si="0"/>
        <v>0.24154589371980675</v>
      </c>
      <c r="L7" s="14">
        <f t="shared" si="0"/>
        <v>0.96618357487922701</v>
      </c>
      <c r="M7" s="14">
        <f t="shared" si="0"/>
        <v>0.24154589371980675</v>
      </c>
      <c r="N7" s="14">
        <f t="shared" si="0"/>
        <v>9.4202898550724647</v>
      </c>
      <c r="O7" s="14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1" t="s">
        <v>120</v>
      </c>
      <c r="I8" s="31"/>
      <c r="J8" s="31"/>
      <c r="K8" s="31"/>
      <c r="L8" s="31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61</v>
      </c>
      <c r="I9" s="14" t="s">
        <v>63</v>
      </c>
      <c r="J9" s="14" t="s">
        <v>65</v>
      </c>
      <c r="K9" s="14" t="s">
        <v>62</v>
      </c>
      <c r="L9" s="14" t="s">
        <v>64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236</v>
      </c>
      <c r="I10" s="14">
        <v>65</v>
      </c>
      <c r="J10" s="14">
        <v>86</v>
      </c>
      <c r="K10" s="14">
        <v>3</v>
      </c>
      <c r="L10" s="14">
        <v>24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129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61</v>
      </c>
      <c r="I12" s="14" t="s">
        <v>63</v>
      </c>
      <c r="J12" s="14" t="s">
        <v>65</v>
      </c>
      <c r="K12" s="14" t="s">
        <v>62</v>
      </c>
      <c r="L12" s="14" t="s">
        <v>64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14">
        <f>SUM(H10/$F$43*100)</f>
        <v>57.004830917874393</v>
      </c>
      <c r="I13" s="14">
        <f t="shared" ref="I13:L13" si="1">SUM(I10/$F$43*100)</f>
        <v>15.70048309178744</v>
      </c>
      <c r="J13" s="14">
        <f t="shared" si="1"/>
        <v>20.772946859903382</v>
      </c>
      <c r="K13" s="14">
        <f t="shared" si="1"/>
        <v>0.72463768115942029</v>
      </c>
      <c r="L13" s="14">
        <f t="shared" si="1"/>
        <v>5.7971014492753623</v>
      </c>
    </row>
    <row r="14" spans="1:16" ht="15.75" x14ac:dyDescent="0.2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"/>
      <c r="I14" s="4"/>
      <c r="J14" s="4"/>
      <c r="K14" s="4"/>
      <c r="L14" s="4"/>
    </row>
    <row r="15" spans="1:16" ht="19.5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4"/>
      <c r="I15" s="4"/>
      <c r="J15" s="4"/>
      <c r="K15" s="4"/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4"/>
      <c r="I16" s="4"/>
      <c r="J16" s="4"/>
      <c r="K16" s="4"/>
      <c r="L16" s="4"/>
    </row>
    <row r="17" spans="1:12" ht="19.5" x14ac:dyDescent="0.4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"/>
      <c r="I17" s="4"/>
      <c r="J17" s="4"/>
      <c r="K17" s="4"/>
      <c r="L17" s="4"/>
    </row>
    <row r="18" spans="1:12" ht="19.5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4"/>
      <c r="I18" s="4"/>
      <c r="J18" s="4"/>
      <c r="K18" s="4"/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4"/>
      <c r="I19" s="4"/>
      <c r="J19" s="4"/>
      <c r="K19" s="4"/>
      <c r="L19" s="4"/>
    </row>
    <row r="20" spans="1:12" ht="19.5" x14ac:dyDescent="0.4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"/>
      <c r="I20" s="4"/>
      <c r="J20" s="4"/>
      <c r="K20" s="4"/>
      <c r="L20" s="4"/>
    </row>
    <row r="21" spans="1:12" ht="19.5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4"/>
      <c r="I21" s="4"/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4"/>
      <c r="I22" s="4"/>
      <c r="J22" s="4"/>
      <c r="K22" s="4"/>
      <c r="L22" s="4"/>
    </row>
    <row r="23" spans="1:12" ht="19.5" x14ac:dyDescent="0.4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"/>
      <c r="I23" s="4"/>
      <c r="J23" s="4"/>
      <c r="K23" s="4"/>
      <c r="L23" s="4"/>
    </row>
    <row r="24" spans="1:12" ht="19.5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/>
      <c r="I24" s="5"/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5"/>
      <c r="I25" s="5"/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49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60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24" t="s">
        <v>136</v>
      </c>
      <c r="B43" s="5"/>
      <c r="C43" s="4"/>
      <c r="D43" s="4"/>
      <c r="E43" s="4"/>
      <c r="F43" s="25">
        <f>SUM(F4:F42)</f>
        <v>414</v>
      </c>
      <c r="G43" s="4"/>
    </row>
    <row r="44" spans="1:7" ht="15.75" x14ac:dyDescent="0.25">
      <c r="A44" s="24" t="s">
        <v>137</v>
      </c>
      <c r="C44" s="4"/>
      <c r="D44" s="4"/>
      <c r="E44" s="4"/>
      <c r="F44" s="25">
        <v>39</v>
      </c>
      <c r="G44" s="4"/>
    </row>
    <row r="45" spans="1:7" ht="15.75" x14ac:dyDescent="0.25">
      <c r="A45" s="24" t="s">
        <v>138</v>
      </c>
      <c r="C45" s="4"/>
      <c r="D45" s="4"/>
      <c r="E45" s="4"/>
      <c r="F45" s="26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5">
    <mergeCell ref="H11:L11"/>
    <mergeCell ref="H8:L8"/>
    <mergeCell ref="H2:O2"/>
    <mergeCell ref="H5:O5"/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9"/>
  <sheetViews>
    <sheetView tabSelected="1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8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</cols>
  <sheetData>
    <row r="1" spans="1:31" ht="27" x14ac:dyDescent="0.5">
      <c r="A1" s="2" t="s">
        <v>50</v>
      </c>
      <c r="B1" s="3"/>
      <c r="C1" s="3"/>
      <c r="D1" s="3"/>
      <c r="E1" s="3"/>
      <c r="F1" s="4"/>
      <c r="G1" s="4"/>
    </row>
    <row r="2" spans="1:31" ht="21" thickBot="1" x14ac:dyDescent="0.35">
      <c r="A2" s="15" t="s">
        <v>0</v>
      </c>
      <c r="B2" s="32" t="s">
        <v>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15" t="s">
        <v>6</v>
      </c>
      <c r="O2" s="15" t="s">
        <v>7</v>
      </c>
      <c r="P2" s="33" t="s">
        <v>112</v>
      </c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31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1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81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SUM(N37:N65)</f>
        <v>310</v>
      </c>
      <c r="U4" s="14">
        <f>SUM(N68:N72)</f>
        <v>52</v>
      </c>
      <c r="V4" s="14">
        <f>SUM(N74:N75)</f>
        <v>5</v>
      </c>
      <c r="W4" s="14">
        <f>SUM(N76:N91)</f>
        <v>379</v>
      </c>
      <c r="X4" s="14">
        <f>SUM(N73)</f>
        <v>4</v>
      </c>
      <c r="Y4" s="14">
        <f>SUM(N66:N67)</f>
        <v>42</v>
      </c>
      <c r="Z4" s="14">
        <f>SUM(N92:N93)</f>
        <v>2</v>
      </c>
      <c r="AA4" s="14">
        <f>SUM(N36)</f>
        <v>9</v>
      </c>
    </row>
    <row r="5" spans="1:31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82</v>
      </c>
      <c r="P5" s="30" t="s">
        <v>128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1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1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14">
        <f>SUM(P4/$N94*100)</f>
        <v>14.436958614051973</v>
      </c>
      <c r="Q7" s="14">
        <f t="shared" ref="Q7:AA7" si="0">SUM(Q4/$N94*100)</f>
        <v>3.9461020211742062</v>
      </c>
      <c r="R7" s="14">
        <f t="shared" si="0"/>
        <v>3.5611164581328203</v>
      </c>
      <c r="S7" s="14">
        <f t="shared" si="0"/>
        <v>0.76997112608277196</v>
      </c>
      <c r="T7" s="14">
        <f t="shared" si="0"/>
        <v>29.836381135707413</v>
      </c>
      <c r="U7" s="14">
        <f t="shared" si="0"/>
        <v>5.0048123195380168</v>
      </c>
      <c r="V7" s="14">
        <f t="shared" si="0"/>
        <v>0.48123195380173239</v>
      </c>
      <c r="W7" s="14">
        <f t="shared" si="0"/>
        <v>36.477382098171319</v>
      </c>
      <c r="X7" s="14">
        <f t="shared" si="0"/>
        <v>0.38498556304138598</v>
      </c>
      <c r="Y7" s="14">
        <f t="shared" si="0"/>
        <v>4.0423484119345519</v>
      </c>
      <c r="Z7" s="14">
        <f t="shared" si="0"/>
        <v>0.19249278152069299</v>
      </c>
      <c r="AA7" s="14">
        <f t="shared" si="0"/>
        <v>0.86621751684311832</v>
      </c>
      <c r="AB7" s="1"/>
    </row>
    <row r="8" spans="1:31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1" t="s">
        <v>120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r="9" spans="1:31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27" t="s">
        <v>133</v>
      </c>
    </row>
    <row r="10" spans="1:31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83</v>
      </c>
      <c r="P10" s="14">
        <v>530</v>
      </c>
      <c r="Q10" s="14">
        <v>382</v>
      </c>
      <c r="R10" s="14">
        <v>7</v>
      </c>
      <c r="S10" s="14">
        <v>1</v>
      </c>
      <c r="T10" s="14">
        <v>80</v>
      </c>
      <c r="U10" s="14">
        <v>4</v>
      </c>
      <c r="V10" s="14">
        <v>5</v>
      </c>
      <c r="W10" s="14">
        <v>8</v>
      </c>
      <c r="X10" s="14">
        <v>1</v>
      </c>
      <c r="Y10" s="14">
        <v>4</v>
      </c>
      <c r="Z10" s="14">
        <v>1</v>
      </c>
      <c r="AA10" s="14">
        <v>12</v>
      </c>
      <c r="AB10" s="14">
        <v>1</v>
      </c>
      <c r="AC10" s="14">
        <v>1</v>
      </c>
      <c r="AD10" s="14">
        <v>2</v>
      </c>
    </row>
    <row r="11" spans="1:31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80</v>
      </c>
      <c r="P11" s="30" t="s">
        <v>129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1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84</v>
      </c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1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87</v>
      </c>
      <c r="P13" s="14">
        <f>SUM(P10/$N94*100)</f>
        <v>51.010587102983642</v>
      </c>
      <c r="Q13" s="14">
        <f t="shared" ref="Q13:AD13" si="1">SUM(Q10/$N94*100)</f>
        <v>36.766121270452359</v>
      </c>
      <c r="R13" s="14">
        <f t="shared" si="1"/>
        <v>0.67372473532242538</v>
      </c>
      <c r="S13" s="14">
        <f t="shared" si="1"/>
        <v>9.6246390760346495E-2</v>
      </c>
      <c r="T13" s="14">
        <f t="shared" si="1"/>
        <v>7.6997112608277183</v>
      </c>
      <c r="U13" s="14">
        <f t="shared" si="1"/>
        <v>0.38498556304138598</v>
      </c>
      <c r="V13" s="14">
        <f t="shared" si="1"/>
        <v>0.48123195380173239</v>
      </c>
      <c r="W13" s="14">
        <f t="shared" si="1"/>
        <v>0.76997112608277196</v>
      </c>
      <c r="X13" s="14">
        <f t="shared" si="1"/>
        <v>9.6246390760346495E-2</v>
      </c>
      <c r="Y13" s="14">
        <f t="shared" si="1"/>
        <v>0.38498556304138598</v>
      </c>
      <c r="Z13" s="14">
        <f t="shared" si="1"/>
        <v>9.6246390760346495E-2</v>
      </c>
      <c r="AA13" s="14">
        <f t="shared" si="1"/>
        <v>1.1549566891241578</v>
      </c>
      <c r="AB13" s="14">
        <f t="shared" si="1"/>
        <v>9.6246390760346495E-2</v>
      </c>
      <c r="AC13" s="14">
        <f t="shared" si="1"/>
        <v>9.6246390760346495E-2</v>
      </c>
      <c r="AD13" s="14">
        <f t="shared" si="1"/>
        <v>0.19249278152069299</v>
      </c>
      <c r="AE13" s="1"/>
    </row>
    <row r="14" spans="1:31" ht="15.75" x14ac:dyDescent="0.2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1"/>
      <c r="Q14" s="1"/>
      <c r="R14" s="1"/>
      <c r="S14" s="1"/>
      <c r="T14" s="1"/>
      <c r="U14" s="1"/>
      <c r="V14" s="1"/>
      <c r="W14" s="1"/>
      <c r="X14" s="1"/>
    </row>
    <row r="15" spans="1:31" ht="15.75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"/>
      <c r="Q15" s="1"/>
      <c r="R15" s="1"/>
      <c r="S15" s="1"/>
      <c r="T15" s="1"/>
      <c r="U15" s="1"/>
      <c r="V15" s="1"/>
      <c r="W15" s="1"/>
      <c r="X15" s="1"/>
    </row>
    <row r="16" spans="1:31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121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80</v>
      </c>
      <c r="P19" s="1"/>
      <c r="Q19" s="1"/>
      <c r="R19" s="1"/>
      <c r="S19" s="1"/>
      <c r="T19" s="1"/>
      <c r="U19" s="1"/>
      <c r="V19" s="1"/>
      <c r="W19" s="1"/>
      <c r="X19" s="1"/>
    </row>
    <row r="20" spans="1:24" ht="15.75" x14ac:dyDescent="0.2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1"/>
      <c r="Q20" s="1"/>
      <c r="R20" s="1"/>
      <c r="S20" s="1"/>
      <c r="T20" s="1"/>
      <c r="U20" s="1"/>
      <c r="V20" s="1"/>
      <c r="W20" s="1"/>
      <c r="X20" s="1"/>
    </row>
    <row r="21" spans="1:24" ht="15.75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91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"/>
      <c r="Q22" s="1"/>
      <c r="R22" s="1"/>
      <c r="S22" s="1"/>
      <c r="T22" s="1"/>
      <c r="U22" s="1"/>
      <c r="V22" s="1"/>
      <c r="W22" s="1"/>
      <c r="X22" s="1"/>
    </row>
    <row r="23" spans="1:24" ht="15.75" x14ac:dyDescent="0.2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73</v>
      </c>
      <c r="P23" s="1"/>
      <c r="Q23" s="1"/>
      <c r="R23" s="1"/>
      <c r="S23" s="1"/>
      <c r="T23" s="1"/>
      <c r="U23" s="1"/>
      <c r="V23" s="1"/>
      <c r="W23" s="1"/>
      <c r="X23" s="1"/>
    </row>
    <row r="24" spans="1:24" ht="15.75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"/>
      <c r="Q24" s="1"/>
      <c r="R24" s="1"/>
      <c r="S24" s="1"/>
      <c r="T24" s="1"/>
      <c r="U24" s="1"/>
      <c r="V24" s="1"/>
      <c r="W24" s="1"/>
      <c r="X24" s="1"/>
    </row>
    <row r="25" spans="1:24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107</v>
      </c>
      <c r="P25" s="1"/>
      <c r="Q25" s="1"/>
      <c r="R25" s="1"/>
      <c r="S25" s="1"/>
      <c r="T25" s="1"/>
      <c r="U25" s="1"/>
      <c r="V25" s="1"/>
      <c r="W25" s="1"/>
      <c r="X25" s="1"/>
    </row>
    <row r="26" spans="1:24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4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4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4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80</v>
      </c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108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111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85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85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80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103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67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60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68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69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70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67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72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73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74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69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69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75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76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77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78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79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80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60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123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125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124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93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97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98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97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99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88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89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90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130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132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59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66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60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71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86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94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95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96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100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101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104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105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105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106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109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110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122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127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135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92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93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92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102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4" t="s">
        <v>136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5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4" t="s">
        <v>137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5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4" t="s">
        <v>138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6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P3:AA3">
    <sortCondition ref="P3"/>
  </sortState>
  <mergeCells count="5"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0"/>
  <sheetViews>
    <sheetView workbookViewId="0">
      <selection activeCell="A4" sqref="A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134</v>
      </c>
      <c r="B1" s="3"/>
      <c r="C1" s="3"/>
      <c r="D1" s="3"/>
      <c r="E1" s="3"/>
      <c r="F1" s="4"/>
      <c r="G1" s="4"/>
    </row>
    <row r="2" spans="1:30" ht="21" thickBot="1" x14ac:dyDescent="0.35">
      <c r="A2" s="23" t="s">
        <v>0</v>
      </c>
      <c r="B2" s="32" t="s">
        <v>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23" t="s">
        <v>6</v>
      </c>
      <c r="O2" s="23" t="s">
        <v>7</v>
      </c>
      <c r="P2" s="33" t="s">
        <v>112</v>
      </c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30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0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0" ht="2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>SUM(N4)</f>
        <v>0</v>
      </c>
      <c r="O5" s="1"/>
      <c r="P5" s="30" t="s">
        <v>128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0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33" t="s">
        <v>120</v>
      </c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19"/>
    </row>
    <row r="9" spans="1:30" ht="16.5" thickTop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21" t="s">
        <v>133</v>
      </c>
    </row>
    <row r="10" spans="1:30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0" t="s">
        <v>129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30" ht="16.5" thickTop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0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30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30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0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</sheetData>
  <mergeCells count="5">
    <mergeCell ref="B2:M2"/>
    <mergeCell ref="P2:AA2"/>
    <mergeCell ref="P5:AA5"/>
    <mergeCell ref="P8:AB8"/>
    <mergeCell ref="P11:A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16"/>
  <sheetViews>
    <sheetView workbookViewId="0">
      <selection activeCell="G32" sqref="G32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7.85546875" bestFit="1" customWidth="1"/>
    <col min="4" max="4" width="8.85546875" bestFit="1" customWidth="1"/>
    <col min="5" max="5" width="10" bestFit="1" customWidth="1"/>
    <col min="6" max="6" width="12.28515625" bestFit="1" customWidth="1"/>
    <col min="7" max="7" width="11.140625" bestFit="1" customWidth="1"/>
    <col min="8" max="8" width="12.5703125" bestFit="1" customWidth="1"/>
    <col min="9" max="9" width="10.28515625" bestFit="1" customWidth="1"/>
    <col min="10" max="10" width="10.140625" bestFit="1" customWidth="1"/>
    <col min="11" max="11" width="12.5703125" bestFit="1" customWidth="1"/>
    <col min="12" max="12" width="10.28515625" bestFit="1" customWidth="1"/>
    <col min="13" max="13" width="8.28515625" bestFit="1" customWidth="1"/>
    <col min="14" max="14" width="6.28515625" bestFit="1" customWidth="1"/>
    <col min="15" max="15" width="6.42578125" bestFit="1" customWidth="1"/>
  </cols>
  <sheetData>
    <row r="1" spans="1:15" ht="21" thickBot="1" x14ac:dyDescent="0.35">
      <c r="A1" s="33" t="s">
        <v>112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85</v>
      </c>
      <c r="E2" s="11" t="s">
        <v>13</v>
      </c>
      <c r="F2" s="14" t="s">
        <v>46</v>
      </c>
      <c r="G2" s="14" t="s">
        <v>43</v>
      </c>
      <c r="H2" s="14" t="s">
        <v>5</v>
      </c>
      <c r="I2" s="14" t="s">
        <v>59</v>
      </c>
      <c r="J2" s="14" t="s">
        <v>97</v>
      </c>
      <c r="K2" s="14" t="s">
        <v>92</v>
      </c>
      <c r="L2" s="14" t="s">
        <v>17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SUM('2017'!L4+'2018'!T4)</f>
        <v>314</v>
      </c>
      <c r="F3" s="14">
        <f>SUM('2017'!M4+'2018'!U4)</f>
        <v>53</v>
      </c>
      <c r="G3" s="14">
        <f>SUM('2017'!N4+'2018'!V4)</f>
        <v>44</v>
      </c>
      <c r="H3" s="14">
        <f>SUM('2017'!O4+'2018'!W4)</f>
        <v>451</v>
      </c>
      <c r="I3" s="14">
        <f>SUM('2018'!X4)</f>
        <v>4</v>
      </c>
      <c r="J3" s="14">
        <f>SUM('2018'!Y4)</f>
        <v>42</v>
      </c>
      <c r="K3" s="14">
        <f>SUM('2018'!Z4)</f>
        <v>2</v>
      </c>
      <c r="L3" s="14">
        <f>SUM('2017'!K4+'2018'!AA4)</f>
        <v>10</v>
      </c>
    </row>
    <row r="4" spans="1:15" ht="21" thickBot="1" x14ac:dyDescent="0.35">
      <c r="A4" s="30" t="s">
        <v>128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8" t="s">
        <v>85</v>
      </c>
      <c r="E5" s="11" t="s">
        <v>13</v>
      </c>
      <c r="F5" s="14" t="s">
        <v>46</v>
      </c>
      <c r="G5" s="14" t="s">
        <v>43</v>
      </c>
      <c r="H5" s="14" t="s">
        <v>48</v>
      </c>
      <c r="I5" s="14" t="s">
        <v>59</v>
      </c>
      <c r="J5" s="14" t="s">
        <v>97</v>
      </c>
      <c r="K5" s="14" t="s">
        <v>92</v>
      </c>
      <c r="L5" s="14" t="s">
        <v>17</v>
      </c>
    </row>
    <row r="6" spans="1:15" ht="15.75" x14ac:dyDescent="0.25">
      <c r="A6" s="14">
        <f>SUM(A3/$B$14*100)</f>
        <v>26.634549208534068</v>
      </c>
      <c r="B6" s="14">
        <f t="shared" ref="B6:L6" si="0">SUM(B3/$B$14*100)</f>
        <v>3.5788024776324847</v>
      </c>
      <c r="C6" s="14">
        <f t="shared" si="0"/>
        <v>5.9187887130075705</v>
      </c>
      <c r="D6" s="14">
        <f t="shared" si="0"/>
        <v>0.55058499655884374</v>
      </c>
      <c r="E6" s="14">
        <f t="shared" si="0"/>
        <v>21.610461114934619</v>
      </c>
      <c r="F6" s="14">
        <f t="shared" si="0"/>
        <v>3.6476256022023401</v>
      </c>
      <c r="G6" s="14">
        <f t="shared" si="0"/>
        <v>3.0282174810736406</v>
      </c>
      <c r="H6" s="14">
        <f t="shared" si="0"/>
        <v>31.039229181004817</v>
      </c>
      <c r="I6" s="14">
        <f t="shared" si="0"/>
        <v>0.27529249827942187</v>
      </c>
      <c r="J6" s="14">
        <f t="shared" si="0"/>
        <v>2.8905712319339298</v>
      </c>
      <c r="K6" s="14">
        <f t="shared" si="0"/>
        <v>0.13764624913971094</v>
      </c>
      <c r="L6" s="14">
        <f t="shared" si="0"/>
        <v>0.68823124569855476</v>
      </c>
    </row>
    <row r="7" spans="1:15" ht="21" thickBot="1" x14ac:dyDescent="0.35">
      <c r="A7" s="31" t="s">
        <v>120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 ht="16.5" thickTop="1" x14ac:dyDescent="0.25">
      <c r="A8" s="14" t="s">
        <v>61</v>
      </c>
      <c r="B8" s="14" t="s">
        <v>63</v>
      </c>
      <c r="C8" s="14" t="s">
        <v>64</v>
      </c>
      <c r="D8" s="14" t="s">
        <v>113</v>
      </c>
      <c r="E8" s="14" t="s">
        <v>65</v>
      </c>
      <c r="F8" s="14" t="s">
        <v>114</v>
      </c>
      <c r="G8" s="14" t="s">
        <v>115</v>
      </c>
      <c r="H8" s="14" t="s">
        <v>126</v>
      </c>
      <c r="I8" s="14" t="s">
        <v>116</v>
      </c>
      <c r="J8" s="14" t="s">
        <v>117</v>
      </c>
      <c r="K8" s="14" t="s">
        <v>62</v>
      </c>
      <c r="L8" s="14" t="s">
        <v>118</v>
      </c>
      <c r="M8" s="14" t="s">
        <v>119</v>
      </c>
      <c r="N8" s="18" t="s">
        <v>131</v>
      </c>
      <c r="O8" s="27" t="s">
        <v>133</v>
      </c>
    </row>
    <row r="9" spans="1:15" ht="15.75" x14ac:dyDescent="0.25">
      <c r="A9" s="14">
        <f>SUM('2017'!H10+'2018'!P10)</f>
        <v>766</v>
      </c>
      <c r="B9" s="14">
        <f>SUM('2017'!I10+'2018'!Q10)</f>
        <v>447</v>
      </c>
      <c r="C9" s="14">
        <f>SUM('2017'!L10+'2018'!R10)</f>
        <v>31</v>
      </c>
      <c r="D9" s="14">
        <f>SUM('2018'!S10)</f>
        <v>1</v>
      </c>
      <c r="E9" s="14">
        <f>SUM('2017'!J10+'2018'!T10)</f>
        <v>166</v>
      </c>
      <c r="F9" s="14">
        <f>SUM('2018'!U10)</f>
        <v>4</v>
      </c>
      <c r="G9" s="14">
        <f>SUM('2018'!V10)</f>
        <v>5</v>
      </c>
      <c r="H9" s="14">
        <f>SUM('2018'!W10)</f>
        <v>8</v>
      </c>
      <c r="I9" s="14">
        <f>SUM('2018'!X10)</f>
        <v>1</v>
      </c>
      <c r="J9" s="14">
        <f>SUM('2018'!Y10)</f>
        <v>4</v>
      </c>
      <c r="K9" s="14">
        <f>SUM('2017'!K10+'2018'!Z10)</f>
        <v>4</v>
      </c>
      <c r="L9" s="14">
        <f>SUM('2018'!AA10)</f>
        <v>12</v>
      </c>
      <c r="M9" s="14">
        <f>SUM('2018'!AB10)</f>
        <v>1</v>
      </c>
      <c r="N9" s="14">
        <f>SUM('2018'!AC10)</f>
        <v>1</v>
      </c>
      <c r="O9" s="14">
        <f>SUM('2018'!AD10)</f>
        <v>2</v>
      </c>
    </row>
    <row r="10" spans="1:15" ht="21" thickBot="1" x14ac:dyDescent="0.35">
      <c r="A10" s="30" t="s">
        <v>129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61</v>
      </c>
      <c r="B11" s="14" t="s">
        <v>63</v>
      </c>
      <c r="C11" s="14" t="s">
        <v>64</v>
      </c>
      <c r="D11" s="14" t="s">
        <v>113</v>
      </c>
      <c r="E11" s="14" t="s">
        <v>65</v>
      </c>
      <c r="F11" s="14" t="s">
        <v>114</v>
      </c>
      <c r="G11" s="14" t="s">
        <v>115</v>
      </c>
      <c r="H11" s="14" t="s">
        <v>126</v>
      </c>
      <c r="I11" s="14" t="s">
        <v>116</v>
      </c>
      <c r="J11" s="14" t="s">
        <v>117</v>
      </c>
      <c r="K11" s="14" t="s">
        <v>62</v>
      </c>
      <c r="L11" s="14" t="s">
        <v>118</v>
      </c>
      <c r="M11" s="14" t="s">
        <v>119</v>
      </c>
      <c r="N11" s="20" t="s">
        <v>131</v>
      </c>
      <c r="O11" s="22" t="s">
        <v>133</v>
      </c>
    </row>
    <row r="12" spans="1:15" ht="15.75" x14ac:dyDescent="0.25">
      <c r="A12" s="14">
        <f>SUM(A9/$B$14*100)</f>
        <v>52.718513420509296</v>
      </c>
      <c r="B12" s="14">
        <f t="shared" ref="B12:O12" si="1">SUM(B9/$B$14*100)</f>
        <v>30.763936682725397</v>
      </c>
      <c r="C12" s="14">
        <f t="shared" si="1"/>
        <v>2.1335168616655196</v>
      </c>
      <c r="D12" s="14">
        <f t="shared" si="1"/>
        <v>6.8823124569855468E-2</v>
      </c>
      <c r="E12" s="14">
        <f t="shared" si="1"/>
        <v>11.424638678596008</v>
      </c>
      <c r="F12" s="14">
        <f t="shared" si="1"/>
        <v>0.27529249827942187</v>
      </c>
      <c r="G12" s="14">
        <f t="shared" si="1"/>
        <v>0.34411562284927738</v>
      </c>
      <c r="H12" s="14">
        <f t="shared" si="1"/>
        <v>0.55058499655884374</v>
      </c>
      <c r="I12" s="14">
        <f t="shared" si="1"/>
        <v>6.8823124569855468E-2</v>
      </c>
      <c r="J12" s="14">
        <f t="shared" si="1"/>
        <v>0.27529249827942187</v>
      </c>
      <c r="K12" s="14">
        <f t="shared" si="1"/>
        <v>0.27529249827942187</v>
      </c>
      <c r="L12" s="14">
        <f t="shared" si="1"/>
        <v>0.82587749483826567</v>
      </c>
      <c r="M12" s="14">
        <f t="shared" si="1"/>
        <v>6.8823124569855468E-2</v>
      </c>
      <c r="N12" s="14">
        <f t="shared" si="1"/>
        <v>6.8823124569855468E-2</v>
      </c>
      <c r="O12" s="14">
        <f t="shared" si="1"/>
        <v>0.13764624913971094</v>
      </c>
    </row>
    <row r="14" spans="1:15" ht="15.75" x14ac:dyDescent="0.25">
      <c r="A14" s="24" t="s">
        <v>136</v>
      </c>
      <c r="B14" s="28">
        <f>SUM('2017'!F43+'2018'!N94)</f>
        <v>1453</v>
      </c>
    </row>
    <row r="15" spans="1:15" ht="15.75" x14ac:dyDescent="0.25">
      <c r="A15" s="24" t="s">
        <v>137</v>
      </c>
      <c r="B15" s="28">
        <f>SUM('2017'!F44+'2018'!N95)</f>
        <v>129</v>
      </c>
    </row>
    <row r="16" spans="1:15" ht="15.75" x14ac:dyDescent="0.25">
      <c r="A16" s="24" t="s">
        <v>138</v>
      </c>
      <c r="B16" s="29">
        <f>SUM(B14/B15)</f>
        <v>11.263565891472869</v>
      </c>
    </row>
  </sheetData>
  <mergeCells count="4">
    <mergeCell ref="A1:L1"/>
    <mergeCell ref="A4:L4"/>
    <mergeCell ref="A7:O7"/>
    <mergeCell ref="A10:O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2019-01-05T23:52:56Z</dcterms:modified>
</cp:coreProperties>
</file>