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Pineview\"/>
    </mc:Choice>
  </mc:AlternateContent>
  <xr:revisionPtr revIDLastSave="0" documentId="13_ncr:1_{ABDF4F39-DDAB-4456-8056-3B23956D3846}" xr6:coauthVersionLast="47" xr6:coauthVersionMax="47" xr10:uidLastSave="{00000000-0000-0000-0000-000000000000}"/>
  <bookViews>
    <workbookView xWindow="-120" yWindow="-120" windowWidth="20730" windowHeight="11160" activeTab="4" xr2:uid="{0B76EBD0-7239-4FD1-83D5-6D5924817D89}"/>
  </bookViews>
  <sheets>
    <sheet name="2018" sheetId="1" r:id="rId1"/>
    <sheet name="2019" sheetId="3" r:id="rId2"/>
    <sheet name="2020" sheetId="4" r:id="rId3"/>
    <sheet name="2021" sheetId="5" r:id="rId4"/>
    <sheet name="Overall Stat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F3" i="2"/>
  <c r="D3" i="2"/>
  <c r="H7" i="5"/>
  <c r="G7" i="5"/>
  <c r="E11" i="5"/>
  <c r="E9" i="5"/>
  <c r="C3" i="2"/>
  <c r="B3" i="2"/>
  <c r="A3" i="2"/>
  <c r="F13" i="4"/>
  <c r="F11" i="4"/>
  <c r="L7" i="4" s="1"/>
  <c r="F6" i="2" l="1"/>
  <c r="K7" i="4"/>
  <c r="J7" i="4"/>
  <c r="H7" i="4"/>
  <c r="I7" i="4"/>
  <c r="E3" i="2"/>
  <c r="C7" i="1"/>
  <c r="C5" i="1"/>
  <c r="C6" i="2" s="1"/>
  <c r="C8" i="3"/>
  <c r="C6" i="3"/>
  <c r="E7" i="3" s="1"/>
  <c r="A6" i="2" l="1"/>
  <c r="D6" i="2"/>
  <c r="E6" i="2"/>
  <c r="B6" i="2"/>
  <c r="E7" i="1"/>
  <c r="B10" i="2" l="1"/>
</calcChain>
</file>

<file path=xl/sharedStrings.xml><?xml version="1.0" encoding="utf-8"?>
<sst xmlns="http://schemas.openxmlformats.org/spreadsheetml/2006/main" count="124" uniqueCount="44">
  <si>
    <t>Lake/Pond</t>
  </si>
  <si>
    <t>Month/Day</t>
  </si>
  <si>
    <t># of Fish</t>
  </si>
  <si>
    <t>Type of Fish</t>
  </si>
  <si>
    <t>January</t>
  </si>
  <si>
    <t>Total Species Caught</t>
  </si>
  <si>
    <t>Pineview</t>
  </si>
  <si>
    <t>4 Perch</t>
  </si>
  <si>
    <t>Perch</t>
  </si>
  <si>
    <t>TOTAL</t>
  </si>
  <si>
    <t>NUMBER OF TRIPS</t>
  </si>
  <si>
    <t>AVERAGE</t>
  </si>
  <si>
    <t>Fishing Report 2018 Pineview</t>
  </si>
  <si>
    <t>Percent Species Caught</t>
  </si>
  <si>
    <t>RATING</t>
  </si>
  <si>
    <t>Slow</t>
  </si>
  <si>
    <t>August</t>
  </si>
  <si>
    <t>Fishing Report 2019 Pineview</t>
  </si>
  <si>
    <t>1 Muskie</t>
  </si>
  <si>
    <t>Muskie</t>
  </si>
  <si>
    <t>May</t>
  </si>
  <si>
    <t>September</t>
  </si>
  <si>
    <t>December</t>
  </si>
  <si>
    <t>Fishing Report 2020 Pineview</t>
  </si>
  <si>
    <t>1 Crappie</t>
  </si>
  <si>
    <t>1 Carp 16 Crappie 1 Perch</t>
  </si>
  <si>
    <t>1 Carp 2 Crappie</t>
  </si>
  <si>
    <t>1 Bluegill 30 Crappie 29 Perch</t>
  </si>
  <si>
    <t>1 BH. Catfish 105 Crappie 1 Perch</t>
  </si>
  <si>
    <t>19 BH. Catfish 23 Crappie 83 Perch</t>
  </si>
  <si>
    <t>9 Perch</t>
  </si>
  <si>
    <t>BH. Catfish</t>
  </si>
  <si>
    <t>Carp</t>
  </si>
  <si>
    <t>Crappie</t>
  </si>
  <si>
    <t>Hot</t>
  </si>
  <si>
    <t>Bluegill</t>
  </si>
  <si>
    <t>February</t>
  </si>
  <si>
    <t xml:space="preserve">June </t>
  </si>
  <si>
    <t>8 Crappie 5 Perch</t>
  </si>
  <si>
    <t>1 BH. Catfish 14 Crappie 45 Perch</t>
  </si>
  <si>
    <t>5 Crappie 88 Perch</t>
  </si>
  <si>
    <t>7 Crappie 44 Perch</t>
  </si>
  <si>
    <t>272 Crappie</t>
  </si>
  <si>
    <t>Fishing Report 2021 Pineview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</si>
</sst>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theme="4"/>
      </top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/>
    <xf numFmtId="2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6" fillId="0" borderId="0" xfId="0" applyNumberFormat="1" applyFo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Stats'!$A$2:$F$2</c:f>
              <c:strCache>
                <c:ptCount val="6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Crappie</c:v>
                </c:pt>
                <c:pt idx="4">
                  <c:v>Muskie</c:v>
                </c:pt>
                <c:pt idx="5">
                  <c:v>Perch</c:v>
                </c:pt>
              </c:strCache>
            </c:strRef>
          </c:cat>
          <c:val>
            <c:numRef>
              <c:f>'Overall Stats'!$A$3:$F$3</c:f>
              <c:numCache>
                <c:formatCode>General</c:formatCode>
                <c:ptCount val="6"/>
                <c:pt idx="0">
                  <c:v>1</c:v>
                </c:pt>
                <c:pt idx="1">
                  <c:v>20</c:v>
                </c:pt>
                <c:pt idx="2">
                  <c:v>2</c:v>
                </c:pt>
                <c:pt idx="3">
                  <c:v>483</c:v>
                </c:pt>
                <c:pt idx="4">
                  <c:v>2</c:v>
                </c:pt>
                <c:pt idx="5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C-4072-994E-EB13268253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75523024"/>
        <c:axId val="780561568"/>
        <c:axId val="0"/>
      </c:bar3DChart>
      <c:catAx>
        <c:axId val="77552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61568"/>
        <c:crosses val="autoZero"/>
        <c:auto val="1"/>
        <c:lblAlgn val="ctr"/>
        <c:lblOffset val="100"/>
        <c:noMultiLvlLbl val="0"/>
      </c:catAx>
      <c:valAx>
        <c:axId val="7805615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755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B90-44DA-888F-DEDCDA10D4C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B90-44DA-888F-DEDCDA10D4C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678-463C-AEF9-1404ECA308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678-463C-AEF9-1404ECA308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678-463C-AEF9-1404ECA308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678-463C-AEF9-1404ECA3082D}"/>
              </c:ext>
            </c:extLst>
          </c:dPt>
          <c:cat>
            <c:strRef>
              <c:f>'Overall Stats'!$A$5:$F$5</c:f>
              <c:strCache>
                <c:ptCount val="6"/>
                <c:pt idx="0">
                  <c:v>Bluegill</c:v>
                </c:pt>
                <c:pt idx="1">
                  <c:v>BH. Catfish</c:v>
                </c:pt>
                <c:pt idx="2">
                  <c:v>Carp</c:v>
                </c:pt>
                <c:pt idx="3">
                  <c:v>Crappie</c:v>
                </c:pt>
                <c:pt idx="4">
                  <c:v>Muskie</c:v>
                </c:pt>
                <c:pt idx="5">
                  <c:v>Perch</c:v>
                </c:pt>
              </c:strCache>
            </c:strRef>
          </c:cat>
          <c:val>
            <c:numRef>
              <c:f>'Overall Stats'!$A$6:$F$6</c:f>
              <c:numCache>
                <c:formatCode>0.00</c:formatCode>
                <c:ptCount val="6"/>
                <c:pt idx="0">
                  <c:v>0.12224938875305623</c:v>
                </c:pt>
                <c:pt idx="1">
                  <c:v>2.4449877750611249</c:v>
                </c:pt>
                <c:pt idx="2">
                  <c:v>0.24449877750611246</c:v>
                </c:pt>
                <c:pt idx="3">
                  <c:v>59.046454767726161</c:v>
                </c:pt>
                <c:pt idx="4">
                  <c:v>0.24449877750611246</c:v>
                </c:pt>
                <c:pt idx="5">
                  <c:v>37.897310513447437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5-4AF1-B1A5-B661A9A0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6</xdr:col>
      <xdr:colOff>0</xdr:colOff>
      <xdr:row>25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A77CD2-B6D9-4C8A-BB13-4C0F5F97D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4762</xdr:rowOff>
    </xdr:from>
    <xdr:to>
      <xdr:col>14</xdr:col>
      <xdr:colOff>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B2E3ED-B23B-4DAE-85E2-45B75D8C4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CD91-E533-4343-82C2-4B346C6D5518}">
  <dimension ref="A1:H8"/>
  <sheetViews>
    <sheetView workbookViewId="0">
      <selection activeCell="A9" sqref="A9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</cols>
  <sheetData>
    <row r="1" spans="1:8" ht="27" x14ac:dyDescent="0.5">
      <c r="A1" s="1" t="s">
        <v>12</v>
      </c>
      <c r="B1" s="2"/>
    </row>
    <row r="2" spans="1:8" ht="2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22" t="s">
        <v>5</v>
      </c>
      <c r="F2" s="22"/>
      <c r="G2" s="22"/>
      <c r="H2" s="22"/>
    </row>
    <row r="3" spans="1:8" ht="19.5" thickTop="1" x14ac:dyDescent="0.3">
      <c r="A3" s="4"/>
      <c r="B3" s="5" t="s">
        <v>4</v>
      </c>
      <c r="C3" s="4"/>
      <c r="D3" s="4"/>
      <c r="E3" s="7" t="s">
        <v>8</v>
      </c>
    </row>
    <row r="4" spans="1:8" ht="15.75" x14ac:dyDescent="0.25">
      <c r="A4" s="6" t="s">
        <v>6</v>
      </c>
      <c r="B4" s="7">
        <v>14</v>
      </c>
      <c r="C4" s="7">
        <v>4</v>
      </c>
      <c r="D4" s="7" t="s">
        <v>7</v>
      </c>
      <c r="E4" s="7">
        <v>4</v>
      </c>
      <c r="F4" s="6"/>
      <c r="G4" s="6"/>
      <c r="H4" s="6"/>
    </row>
    <row r="5" spans="1:8" ht="21" thickBot="1" x14ac:dyDescent="0.35">
      <c r="A5" s="8" t="s">
        <v>9</v>
      </c>
      <c r="C5" s="9">
        <f>SUM(C3:C4)</f>
        <v>4</v>
      </c>
      <c r="E5" s="23" t="s">
        <v>13</v>
      </c>
      <c r="F5" s="23"/>
      <c r="G5" s="23"/>
      <c r="H5" s="23"/>
    </row>
    <row r="6" spans="1:8" ht="16.5" thickTop="1" x14ac:dyDescent="0.25">
      <c r="A6" s="8" t="s">
        <v>10</v>
      </c>
      <c r="C6" s="9">
        <v>1</v>
      </c>
      <c r="E6" s="7" t="s">
        <v>8</v>
      </c>
    </row>
    <row r="7" spans="1:8" ht="15.75" x14ac:dyDescent="0.25">
      <c r="A7" s="8" t="s">
        <v>11</v>
      </c>
      <c r="C7" s="9">
        <f>AVERAGE(C3:C4)</f>
        <v>4</v>
      </c>
      <c r="E7" s="7">
        <f>SUM(E4/C5*100)</f>
        <v>100</v>
      </c>
    </row>
    <row r="8" spans="1:8" ht="15.75" x14ac:dyDescent="0.25">
      <c r="A8" s="8" t="s">
        <v>14</v>
      </c>
      <c r="C8" s="10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45C2-0D85-474B-8D0D-E5BD092738D9}">
  <dimension ref="A1:M9"/>
  <sheetViews>
    <sheetView workbookViewId="0">
      <selection activeCell="E2" sqref="E2:H7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13" ht="27" x14ac:dyDescent="0.5">
      <c r="A1" s="1" t="s">
        <v>17</v>
      </c>
      <c r="E1" s="2"/>
      <c r="F1" s="11"/>
      <c r="G1" s="11"/>
    </row>
    <row r="2" spans="1:13" ht="21" thickBot="1" x14ac:dyDescent="0.35">
      <c r="A2" s="3" t="s">
        <v>0</v>
      </c>
      <c r="B2" s="13" t="s">
        <v>1</v>
      </c>
      <c r="C2" s="3" t="s">
        <v>2</v>
      </c>
      <c r="D2" s="3" t="s">
        <v>3</v>
      </c>
      <c r="E2" s="22" t="s">
        <v>5</v>
      </c>
      <c r="F2" s="22"/>
      <c r="G2" s="22"/>
      <c r="H2" s="22"/>
      <c r="J2" s="13"/>
      <c r="K2" s="13"/>
      <c r="L2" s="13"/>
      <c r="M2" s="13"/>
    </row>
    <row r="3" spans="1:13" ht="19.5" thickTop="1" x14ac:dyDescent="0.3">
      <c r="A3" s="4"/>
      <c r="B3" s="5" t="s">
        <v>16</v>
      </c>
      <c r="C3" s="4"/>
      <c r="D3" s="4"/>
      <c r="E3" s="7" t="s">
        <v>19</v>
      </c>
      <c r="J3" s="5"/>
      <c r="K3" s="5"/>
      <c r="L3" s="5"/>
      <c r="M3" s="5"/>
    </row>
    <row r="4" spans="1:13" ht="15.75" x14ac:dyDescent="0.25">
      <c r="A4" s="12" t="s">
        <v>6</v>
      </c>
      <c r="B4" s="7">
        <v>20</v>
      </c>
      <c r="C4" s="7">
        <v>1</v>
      </c>
      <c r="D4" s="7" t="s">
        <v>18</v>
      </c>
      <c r="E4" s="7">
        <v>2</v>
      </c>
      <c r="F4" s="6"/>
      <c r="G4" s="6"/>
      <c r="H4" s="6"/>
      <c r="J4" s="7"/>
      <c r="K4" s="7"/>
      <c r="L4" s="7"/>
      <c r="M4" s="7"/>
    </row>
    <row r="5" spans="1:13" ht="21" thickBot="1" x14ac:dyDescent="0.35">
      <c r="A5" s="12" t="s">
        <v>6</v>
      </c>
      <c r="B5" s="7">
        <v>21</v>
      </c>
      <c r="C5" s="7">
        <v>1</v>
      </c>
      <c r="D5" s="7" t="s">
        <v>18</v>
      </c>
      <c r="E5" s="23" t="s">
        <v>13</v>
      </c>
      <c r="F5" s="23"/>
      <c r="G5" s="23"/>
      <c r="H5" s="23"/>
      <c r="J5" s="7"/>
      <c r="K5" s="7"/>
      <c r="L5" s="7"/>
      <c r="M5" s="7"/>
    </row>
    <row r="6" spans="1:13" ht="16.5" thickTop="1" x14ac:dyDescent="0.25">
      <c r="A6" s="8" t="s">
        <v>9</v>
      </c>
      <c r="C6" s="9">
        <f>SUM(C4:C5)</f>
        <v>2</v>
      </c>
      <c r="E6" s="7" t="s">
        <v>19</v>
      </c>
    </row>
    <row r="7" spans="1:13" ht="15.75" x14ac:dyDescent="0.25">
      <c r="A7" s="8" t="s">
        <v>10</v>
      </c>
      <c r="C7" s="9">
        <v>2</v>
      </c>
      <c r="E7" s="7">
        <f>SUM(E4/C6*100)</f>
        <v>100</v>
      </c>
    </row>
    <row r="8" spans="1:13" ht="15.75" x14ac:dyDescent="0.25">
      <c r="A8" s="8" t="s">
        <v>11</v>
      </c>
      <c r="C8" s="9">
        <f>AVERAGE(C4:C5)</f>
        <v>1</v>
      </c>
    </row>
    <row r="9" spans="1:13" ht="15.75" x14ac:dyDescent="0.25">
      <c r="A9" s="8" t="s">
        <v>14</v>
      </c>
      <c r="C9" s="10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C289-FBDC-47E4-A007-8B5D003DA7FD}">
  <dimension ref="A1:M14"/>
  <sheetViews>
    <sheetView topLeftCell="B1" workbookViewId="0">
      <selection activeCell="H2" sqref="H2:L7"/>
    </sheetView>
  </sheetViews>
  <sheetFormatPr defaultRowHeight="15" x14ac:dyDescent="0.25"/>
  <cols>
    <col min="1" max="1" width="59" bestFit="1" customWidth="1"/>
    <col min="2" max="2" width="7.42578125" bestFit="1" customWidth="1"/>
    <col min="3" max="3" width="10.85546875" bestFit="1" customWidth="1"/>
    <col min="4" max="4" width="16" bestFit="1" customWidth="1"/>
    <col min="5" max="5" width="15.28515625" bestFit="1" customWidth="1"/>
    <col min="6" max="6" width="13.85546875" bestFit="1" customWidth="1"/>
    <col min="7" max="7" width="38" bestFit="1" customWidth="1"/>
    <col min="8" max="9" width="12.5703125" bestFit="1" customWidth="1"/>
    <col min="10" max="11" width="9.42578125" bestFit="1" customWidth="1"/>
    <col min="12" max="12" width="7.140625" bestFit="1" customWidth="1"/>
  </cols>
  <sheetData>
    <row r="1" spans="1:13" ht="27" x14ac:dyDescent="0.5">
      <c r="A1" s="1" t="s">
        <v>23</v>
      </c>
      <c r="B1" s="2"/>
      <c r="C1" s="2"/>
      <c r="D1" s="2"/>
      <c r="E1" s="2"/>
      <c r="F1" s="11"/>
      <c r="G1" s="11"/>
    </row>
    <row r="2" spans="1:13" ht="21" thickBot="1" x14ac:dyDescent="0.35">
      <c r="A2" s="3" t="s">
        <v>0</v>
      </c>
      <c r="B2" s="24" t="s">
        <v>1</v>
      </c>
      <c r="C2" s="24"/>
      <c r="D2" s="24"/>
      <c r="E2" s="24"/>
      <c r="F2" s="3" t="s">
        <v>2</v>
      </c>
      <c r="G2" s="3" t="s">
        <v>3</v>
      </c>
      <c r="H2" s="22" t="s">
        <v>5</v>
      </c>
      <c r="I2" s="22"/>
      <c r="J2" s="22"/>
      <c r="K2" s="22"/>
      <c r="L2" s="22"/>
      <c r="M2" s="13"/>
    </row>
    <row r="3" spans="1:13" ht="19.5" thickTop="1" x14ac:dyDescent="0.3">
      <c r="A3" s="4"/>
      <c r="B3" s="5" t="s">
        <v>20</v>
      </c>
      <c r="C3" s="5" t="s">
        <v>16</v>
      </c>
      <c r="D3" s="5" t="s">
        <v>21</v>
      </c>
      <c r="E3" s="5" t="s">
        <v>22</v>
      </c>
      <c r="F3" s="4"/>
      <c r="G3" s="4"/>
      <c r="H3" s="7" t="s">
        <v>35</v>
      </c>
      <c r="I3" s="7" t="s">
        <v>31</v>
      </c>
      <c r="J3" s="7" t="s">
        <v>32</v>
      </c>
      <c r="K3" s="7" t="s">
        <v>33</v>
      </c>
      <c r="L3" s="17" t="s">
        <v>8</v>
      </c>
    </row>
    <row r="4" spans="1:13" ht="15.75" x14ac:dyDescent="0.25">
      <c r="A4" s="6" t="s">
        <v>6</v>
      </c>
      <c r="B4" s="7">
        <v>6</v>
      </c>
      <c r="C4" s="7"/>
      <c r="D4" s="7"/>
      <c r="E4" s="7"/>
      <c r="F4" s="7">
        <v>1</v>
      </c>
      <c r="G4" s="7" t="s">
        <v>24</v>
      </c>
      <c r="H4" s="7">
        <v>1</v>
      </c>
      <c r="I4" s="7">
        <v>20</v>
      </c>
      <c r="J4" s="7">
        <v>2</v>
      </c>
      <c r="K4" s="7">
        <v>177</v>
      </c>
      <c r="L4" s="7">
        <v>123</v>
      </c>
    </row>
    <row r="5" spans="1:13" ht="21" thickBot="1" x14ac:dyDescent="0.35">
      <c r="A5" s="6" t="s">
        <v>6</v>
      </c>
      <c r="B5" s="7">
        <v>8</v>
      </c>
      <c r="C5" s="7"/>
      <c r="D5" s="7"/>
      <c r="E5" s="7"/>
      <c r="F5" s="7">
        <v>18</v>
      </c>
      <c r="G5" s="7" t="s">
        <v>25</v>
      </c>
      <c r="H5" s="23" t="s">
        <v>13</v>
      </c>
      <c r="I5" s="23"/>
      <c r="J5" s="23"/>
      <c r="K5" s="23"/>
      <c r="L5" s="23"/>
    </row>
    <row r="6" spans="1:13" ht="16.5" thickTop="1" x14ac:dyDescent="0.25">
      <c r="A6" s="6" t="s">
        <v>6</v>
      </c>
      <c r="B6" s="7">
        <v>14</v>
      </c>
      <c r="C6" s="7"/>
      <c r="D6" s="7"/>
      <c r="E6" s="7"/>
      <c r="F6" s="7">
        <v>3</v>
      </c>
      <c r="G6" s="7" t="s">
        <v>26</v>
      </c>
      <c r="H6" s="7" t="s">
        <v>35</v>
      </c>
      <c r="I6" s="7" t="s">
        <v>31</v>
      </c>
      <c r="J6" s="7" t="s">
        <v>32</v>
      </c>
      <c r="K6" s="7" t="s">
        <v>33</v>
      </c>
      <c r="L6" s="18" t="s">
        <v>8</v>
      </c>
    </row>
    <row r="7" spans="1:13" ht="15.75" x14ac:dyDescent="0.25">
      <c r="A7" s="6" t="s">
        <v>6</v>
      </c>
      <c r="B7" s="7"/>
      <c r="C7" s="7">
        <v>12</v>
      </c>
      <c r="D7" s="7"/>
      <c r="E7" s="7"/>
      <c r="F7" s="7">
        <v>60</v>
      </c>
      <c r="G7" s="7" t="s">
        <v>27</v>
      </c>
      <c r="H7" s="14">
        <f>SUM(H4/$F$11*100)</f>
        <v>0.30959752321981426</v>
      </c>
      <c r="I7" s="14">
        <f t="shared" ref="I7:L7" si="0">SUM(I4/$F$11*100)</f>
        <v>6.1919504643962853</v>
      </c>
      <c r="J7" s="14">
        <f t="shared" si="0"/>
        <v>0.61919504643962853</v>
      </c>
      <c r="K7" s="14">
        <f t="shared" si="0"/>
        <v>54.798761609907118</v>
      </c>
      <c r="L7" s="14">
        <f t="shared" si="0"/>
        <v>38.080495356037154</v>
      </c>
    </row>
    <row r="8" spans="1:13" ht="15.75" x14ac:dyDescent="0.25">
      <c r="A8" s="6" t="s">
        <v>6</v>
      </c>
      <c r="B8" s="7"/>
      <c r="C8" s="7">
        <v>27</v>
      </c>
      <c r="D8" s="7"/>
      <c r="E8" s="7"/>
      <c r="F8" s="7">
        <v>107</v>
      </c>
      <c r="G8" s="7" t="s">
        <v>28</v>
      </c>
      <c r="H8" s="7"/>
      <c r="K8" s="7"/>
      <c r="L8" s="7"/>
    </row>
    <row r="9" spans="1:13" ht="15.75" x14ac:dyDescent="0.25">
      <c r="A9" s="6" t="s">
        <v>6</v>
      </c>
      <c r="B9" s="7"/>
      <c r="C9" s="7"/>
      <c r="D9" s="7">
        <v>22</v>
      </c>
      <c r="E9" s="7"/>
      <c r="F9" s="7">
        <v>125</v>
      </c>
      <c r="G9" s="7" t="s">
        <v>29</v>
      </c>
      <c r="H9" s="7"/>
      <c r="K9" s="7"/>
      <c r="L9" s="7"/>
    </row>
    <row r="10" spans="1:13" ht="15.75" x14ac:dyDescent="0.25">
      <c r="A10" s="6" t="s">
        <v>6</v>
      </c>
      <c r="B10" s="7"/>
      <c r="C10" s="7"/>
      <c r="D10" s="7"/>
      <c r="E10" s="7">
        <v>30</v>
      </c>
      <c r="F10" s="7">
        <v>9</v>
      </c>
      <c r="G10" s="7" t="s">
        <v>30</v>
      </c>
      <c r="H10" s="7"/>
      <c r="I10" s="7"/>
      <c r="J10" s="7"/>
      <c r="K10" s="7"/>
      <c r="L10" s="7"/>
    </row>
    <row r="11" spans="1:13" ht="15.75" x14ac:dyDescent="0.25">
      <c r="A11" s="8" t="s">
        <v>9</v>
      </c>
      <c r="F11" s="9">
        <f>SUM(F4:F10)</f>
        <v>323</v>
      </c>
    </row>
    <row r="12" spans="1:13" ht="15.75" x14ac:dyDescent="0.25">
      <c r="A12" s="8" t="s">
        <v>10</v>
      </c>
      <c r="F12" s="9">
        <v>7</v>
      </c>
    </row>
    <row r="13" spans="1:13" ht="15.75" x14ac:dyDescent="0.25">
      <c r="A13" s="8" t="s">
        <v>11</v>
      </c>
      <c r="F13" s="15">
        <f>AVERAGE(F4:F10)</f>
        <v>46.142857142857146</v>
      </c>
    </row>
    <row r="14" spans="1:13" ht="15.75" x14ac:dyDescent="0.25">
      <c r="A14" s="8" t="s">
        <v>14</v>
      </c>
      <c r="F14" s="16" t="s">
        <v>34</v>
      </c>
    </row>
  </sheetData>
  <mergeCells count="3">
    <mergeCell ref="B2:E2"/>
    <mergeCell ref="H2:L2"/>
    <mergeCell ref="H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DFB2-6AE9-497D-90AE-3D9481702A38}">
  <dimension ref="A1:K12"/>
  <sheetViews>
    <sheetView workbookViewId="0">
      <selection activeCell="G8" sqref="G8"/>
    </sheetView>
  </sheetViews>
  <sheetFormatPr defaultRowHeight="15" x14ac:dyDescent="0.25"/>
  <cols>
    <col min="1" max="1" width="59" bestFit="1" customWidth="1"/>
    <col min="2" max="2" width="12.140625" bestFit="1" customWidth="1"/>
    <col min="3" max="3" width="13.28515625" bestFit="1" customWidth="1"/>
    <col min="4" max="4" width="9" bestFit="1" customWidth="1"/>
    <col min="5" max="5" width="13.85546875" bestFit="1" customWidth="1"/>
    <col min="6" max="6" width="36.7109375" bestFit="1" customWidth="1"/>
    <col min="7" max="7" width="8.85546875" bestFit="1" customWidth="1"/>
    <col min="8" max="8" width="12.5703125" bestFit="1" customWidth="1"/>
    <col min="9" max="9" width="8.85546875" bestFit="1" customWidth="1"/>
    <col min="10" max="10" width="9.42578125" bestFit="1" customWidth="1"/>
    <col min="11" max="11" width="8.85546875" bestFit="1" customWidth="1"/>
  </cols>
  <sheetData>
    <row r="1" spans="1:11" ht="27" x14ac:dyDescent="0.5">
      <c r="A1" s="1" t="s">
        <v>43</v>
      </c>
      <c r="B1" s="2"/>
      <c r="C1" s="2"/>
      <c r="D1" s="11"/>
      <c r="E1" s="25"/>
    </row>
    <row r="2" spans="1:11" ht="21" thickBot="1" x14ac:dyDescent="0.35">
      <c r="A2" s="21" t="s">
        <v>0</v>
      </c>
      <c r="B2" s="24" t="s">
        <v>1</v>
      </c>
      <c r="C2" s="24"/>
      <c r="D2" s="24"/>
      <c r="E2" s="21" t="s">
        <v>2</v>
      </c>
      <c r="F2" s="21" t="s">
        <v>3</v>
      </c>
      <c r="G2" s="22" t="s">
        <v>5</v>
      </c>
      <c r="H2" s="22"/>
      <c r="I2" s="22"/>
      <c r="J2" s="22"/>
      <c r="K2" s="22"/>
    </row>
    <row r="3" spans="1:11" ht="19.5" thickTop="1" x14ac:dyDescent="0.3">
      <c r="A3" s="4"/>
      <c r="B3" s="5" t="s">
        <v>4</v>
      </c>
      <c r="C3" s="5" t="s">
        <v>36</v>
      </c>
      <c r="D3" s="5" t="s">
        <v>37</v>
      </c>
      <c r="E3" s="26"/>
      <c r="F3" s="4"/>
      <c r="G3" s="7" t="s">
        <v>33</v>
      </c>
      <c r="H3" s="17" t="s">
        <v>8</v>
      </c>
    </row>
    <row r="4" spans="1:11" ht="15.75" x14ac:dyDescent="0.25">
      <c r="A4" s="6" t="s">
        <v>6</v>
      </c>
      <c r="B4" s="7">
        <v>1</v>
      </c>
      <c r="C4" s="6"/>
      <c r="D4" s="6"/>
      <c r="E4" s="7">
        <v>13</v>
      </c>
      <c r="F4" s="7" t="s">
        <v>38</v>
      </c>
      <c r="G4" s="7">
        <v>306</v>
      </c>
      <c r="H4" s="7">
        <v>183</v>
      </c>
    </row>
    <row r="5" spans="1:11" ht="21" thickBot="1" x14ac:dyDescent="0.35">
      <c r="A5" s="6" t="s">
        <v>6</v>
      </c>
      <c r="B5" s="7">
        <v>18</v>
      </c>
      <c r="C5" s="6"/>
      <c r="D5" s="6"/>
      <c r="E5" s="7">
        <v>60</v>
      </c>
      <c r="F5" s="7" t="s">
        <v>39</v>
      </c>
      <c r="G5" s="23" t="s">
        <v>13</v>
      </c>
      <c r="H5" s="23"/>
      <c r="I5" s="23"/>
      <c r="J5" s="23"/>
      <c r="K5" s="23"/>
    </row>
    <row r="6" spans="1:11" ht="16.5" thickTop="1" x14ac:dyDescent="0.25">
      <c r="A6" s="6" t="s">
        <v>6</v>
      </c>
      <c r="B6" s="7">
        <v>26</v>
      </c>
      <c r="C6" s="6"/>
      <c r="D6" s="6"/>
      <c r="E6" s="7">
        <v>93</v>
      </c>
      <c r="F6" s="7" t="s">
        <v>40</v>
      </c>
      <c r="G6" s="7" t="s">
        <v>33</v>
      </c>
      <c r="H6" s="18" t="s">
        <v>8</v>
      </c>
    </row>
    <row r="7" spans="1:11" ht="15.75" x14ac:dyDescent="0.25">
      <c r="A7" s="6" t="s">
        <v>6</v>
      </c>
      <c r="B7" s="7"/>
      <c r="C7" s="7">
        <v>9</v>
      </c>
      <c r="D7" s="6"/>
      <c r="E7" s="7">
        <v>51</v>
      </c>
      <c r="F7" s="7" t="s">
        <v>41</v>
      </c>
      <c r="G7" s="14">
        <f>SUM(G4/$E$9*100)</f>
        <v>62.576687116564422</v>
      </c>
      <c r="H7" s="14">
        <f>SUM(H4/$E$9*100)</f>
        <v>37.423312883435585</v>
      </c>
    </row>
    <row r="8" spans="1:11" ht="15.75" x14ac:dyDescent="0.25">
      <c r="A8" s="6" t="s">
        <v>6</v>
      </c>
      <c r="B8" s="7"/>
      <c r="C8" s="7"/>
      <c r="D8" s="7">
        <v>1</v>
      </c>
      <c r="E8" s="7">
        <v>272</v>
      </c>
      <c r="F8" s="7" t="s">
        <v>42</v>
      </c>
    </row>
    <row r="9" spans="1:11" ht="15.75" x14ac:dyDescent="0.25">
      <c r="A9" s="8" t="s">
        <v>9</v>
      </c>
      <c r="E9" s="9">
        <f>SUM(E4:E8)</f>
        <v>489</v>
      </c>
    </row>
    <row r="10" spans="1:11" ht="15.75" x14ac:dyDescent="0.25">
      <c r="A10" s="8" t="s">
        <v>10</v>
      </c>
      <c r="E10" s="9">
        <v>5</v>
      </c>
    </row>
    <row r="11" spans="1:11" ht="15.75" x14ac:dyDescent="0.25">
      <c r="A11" s="8" t="s">
        <v>11</v>
      </c>
      <c r="E11" s="15">
        <f>AVERAGE(E4:E8)</f>
        <v>97.8</v>
      </c>
    </row>
    <row r="12" spans="1:11" ht="15.75" x14ac:dyDescent="0.25">
      <c r="A12" s="8" t="s">
        <v>14</v>
      </c>
      <c r="E12" s="16" t="s">
        <v>34</v>
      </c>
    </row>
  </sheetData>
  <mergeCells count="3">
    <mergeCell ref="B2:D2"/>
    <mergeCell ref="G2:K2"/>
    <mergeCell ref="G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DF1-163D-4F6D-B4BA-03D88A17BFF2}">
  <dimension ref="A1:F11"/>
  <sheetViews>
    <sheetView tabSelected="1" workbookViewId="0">
      <selection activeCell="C8" sqref="C8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6.28515625" bestFit="1" customWidth="1"/>
    <col min="4" max="4" width="9.42578125" bestFit="1" customWidth="1"/>
    <col min="5" max="5" width="8.42578125" bestFit="1" customWidth="1"/>
    <col min="6" max="6" width="7.140625" bestFit="1" customWidth="1"/>
  </cols>
  <sheetData>
    <row r="1" spans="1:6" ht="21" thickBot="1" x14ac:dyDescent="0.35">
      <c r="A1" s="22" t="s">
        <v>5</v>
      </c>
      <c r="B1" s="22"/>
      <c r="C1" s="22"/>
      <c r="D1" s="22"/>
      <c r="E1" s="22"/>
      <c r="F1" s="22"/>
    </row>
    <row r="2" spans="1:6" ht="16.5" thickTop="1" x14ac:dyDescent="0.25">
      <c r="A2" s="7" t="s">
        <v>35</v>
      </c>
      <c r="B2" s="7" t="s">
        <v>31</v>
      </c>
      <c r="C2" s="7" t="s">
        <v>32</v>
      </c>
      <c r="D2" s="7" t="s">
        <v>33</v>
      </c>
      <c r="E2" s="7" t="s">
        <v>19</v>
      </c>
      <c r="F2" s="7" t="s">
        <v>8</v>
      </c>
    </row>
    <row r="3" spans="1:6" ht="15.75" x14ac:dyDescent="0.25">
      <c r="A3" s="7">
        <f>SUM('2020'!H4)</f>
        <v>1</v>
      </c>
      <c r="B3" s="7">
        <f>SUM('2020'!I4)</f>
        <v>20</v>
      </c>
      <c r="C3" s="7">
        <f>SUM('2020'!J4)</f>
        <v>2</v>
      </c>
      <c r="D3" s="7">
        <f>SUM('2020'!K4+'2021'!G4)</f>
        <v>483</v>
      </c>
      <c r="E3" s="7">
        <f>SUM('2019'!E4)</f>
        <v>2</v>
      </c>
      <c r="F3" s="7">
        <f>SUM('2018'!E4+'2020'!L4+'2021'!H4)</f>
        <v>310</v>
      </c>
    </row>
    <row r="4" spans="1:6" ht="21" thickBot="1" x14ac:dyDescent="0.35">
      <c r="A4" s="23" t="s">
        <v>13</v>
      </c>
      <c r="B4" s="23"/>
      <c r="C4" s="23"/>
      <c r="D4" s="23"/>
      <c r="E4" s="23"/>
      <c r="F4" s="23"/>
    </row>
    <row r="5" spans="1:6" ht="16.5" thickTop="1" x14ac:dyDescent="0.25">
      <c r="A5" s="7" t="s">
        <v>35</v>
      </c>
      <c r="B5" s="7" t="s">
        <v>31</v>
      </c>
      <c r="C5" s="7" t="s">
        <v>32</v>
      </c>
      <c r="D5" s="7" t="s">
        <v>33</v>
      </c>
      <c r="E5" s="7" t="s">
        <v>19</v>
      </c>
      <c r="F5" s="7" t="s">
        <v>8</v>
      </c>
    </row>
    <row r="6" spans="1:6" ht="15.75" x14ac:dyDescent="0.25">
      <c r="A6" s="14">
        <f>SUM(A3/$B$8*100)</f>
        <v>0.12224938875305623</v>
      </c>
      <c r="B6" s="14">
        <f t="shared" ref="B6:F6" si="0">SUM(B3/$B$8*100)</f>
        <v>2.4449877750611249</v>
      </c>
      <c r="C6" s="14">
        <f t="shared" si="0"/>
        <v>0.24449877750611246</v>
      </c>
      <c r="D6" s="14">
        <f t="shared" si="0"/>
        <v>59.046454767726161</v>
      </c>
      <c r="E6" s="14">
        <f t="shared" si="0"/>
        <v>0.24449877750611246</v>
      </c>
      <c r="F6" s="14">
        <f t="shared" si="0"/>
        <v>37.897310513447437</v>
      </c>
    </row>
    <row r="8" spans="1:6" ht="15.75" x14ac:dyDescent="0.25">
      <c r="A8" s="8" t="s">
        <v>9</v>
      </c>
      <c r="B8" s="8">
        <f>SUM('2018'!C5+'2019'!C6+'2020'!F11+'2021'!E9)</f>
        <v>818</v>
      </c>
    </row>
    <row r="9" spans="1:6" ht="15.75" x14ac:dyDescent="0.25">
      <c r="A9" s="8" t="s">
        <v>10</v>
      </c>
      <c r="B9" s="8">
        <f>SUM('2018'!C6+'2019'!C7+'2020'!F12+'2021'!E10)</f>
        <v>15</v>
      </c>
    </row>
    <row r="10" spans="1:6" ht="15.75" x14ac:dyDescent="0.25">
      <c r="A10" s="8" t="s">
        <v>11</v>
      </c>
      <c r="B10" s="19">
        <f>SUM(B8/B9)</f>
        <v>54.533333333333331</v>
      </c>
    </row>
    <row r="11" spans="1:6" ht="15.75" x14ac:dyDescent="0.25">
      <c r="A11" s="8" t="s">
        <v>14</v>
      </c>
      <c r="B11" s="20" t="s">
        <v>34</v>
      </c>
    </row>
  </sheetData>
  <mergeCells count="2">
    <mergeCell ref="A1:F1"/>
    <mergeCell ref="A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2019-01-05T03:21:55Z</dcterms:created>
  <dcterms:modified xsi:type="dcterms:W3CDTF">2022-01-02T03:11:42Z</dcterms:modified>
</cp:coreProperties>
</file>