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<sst xmlns="http://schemas.openxmlformats.org/spreadsheetml/2006/main" uniqueCount="358">
  <si>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</si>
  <si>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</si>
  <si>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</si>
  <si>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</si>
  <si>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</si>
  <si>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</si>
  <si>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</si>
  <si>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</si>
  <si>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</si>
  <si>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</si>
  <si>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</si>
  <si>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</si>
  <si>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</si>
  <si>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</si>
  <si>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</si>
  <si>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</si>
  <si>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</si>
  <si>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</si>
  <si>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</si>
  <si>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</si>
  <si>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</si>
  <si>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</si>
  <si>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</si>
  <si>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</si>
  <si>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</si>
  <si>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</si>
  <si>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</si>
  <si>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</si>
  <si>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</si>
  <si>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</si>
  <si>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</si>
  <si>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</si>
  <si>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</si>
  <si>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</si>
  <si>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</si>
  <si>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</si>
  <si>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</si>
  <si>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</si>
  <si>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</si>
  <si>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</si>
  <si>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</si>
  <si>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</si>
  <si>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</si>
  <si>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</si>
  <si>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</si>
  <si>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</si>
  <si>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</si>
  <si>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</si>
  <si>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</si>
  <si>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</si>
  <si>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</si>
  <si>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</si>
  <si>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</si>
  <si>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</si>
  <si>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</si>
  <si>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</si>
  <si>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</si>
  <si>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</si>
  <si>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</si>
  <si>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</si>
  <si>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</si>
  <si>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</si>
  <si>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</si>
  <si>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</si>
  <si>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</si>
  <si>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</si>
  <si>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</si>
  <si>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</si>
  <si>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</si>
  <si>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</si>
  <si>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</si>
  <si>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</si>
  <si>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</si>
  <si>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</si>
  <si>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</si>
  <si>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</si>
  <si>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</si>
  <si>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</si>
  <si>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</si>
  <si>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</si>
  <si>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</si>
  <si>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</si>
  <si>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</si>
  <si>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</si>
  <si>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</si>
  <si>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</si>
  <si>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</si>
  <si>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</si>
  <si>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</si>
  <si>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</si>
  <si>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</si>
  <si>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</si>
  <si>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</si>
  <si>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</si>
  <si>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</si>
  <si>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</si>
  <si>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</si>
  <si>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</si>
  <si>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</si>
  <si>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</si>
  <si>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</si>
  <si>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</si>
  <si>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</si>
  <si>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</si>
  <si>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</si>
  <si>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</si>
  <si>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</si>
  <si>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</si>
  <si>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</si>
  <si>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</si>
  <si>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</si>
  <si>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</si>
  <si>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</si>
  <si>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</si>
  <si>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</si>
  <si>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</si>
  <si>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</si>
  <si>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</si>
  <si>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</si>
  <si>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</si>
  <si>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</si>
  <si>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</si>
  <si>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</si>
  <si>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</si>
  <si>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</si>
  <si>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</si>
  <si>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</si>
  <si>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</si>
  <si>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</si>
  <si>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</si>
  <si>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</si>
  <si>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</si>
  <si>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</si>
  <si>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</si>
  <si>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</si>
  <si>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</si>
  <si>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</si>
  <si>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</si>
  <si>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2016/9/6</t>
  </si>
  <si>
    <t>Loan terms</t>
  </si>
  <si>
    <t>Expected disbursement date</t>
  </si>
  <si>
    <t>Expected first repayment date</t>
  </si>
  <si>
    <t>2016/9/13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</si>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</sst>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10000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10000</v>
      </c>
      <c r="AA9" s="81">
        <f>SUM(B9:M9)</f>
        <v>10000</v>
      </c>
      <c r="AB9" s="46">
        <f>SUM(B9:Y9)</f>
        <v>10000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/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/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0</v>
      </c>
    </row>
    <row r="93" spans="1:30">
      <c r="A93" t="s">
        <v>58</v>
      </c>
      <c r="B93" s="36">
        <f>Inputs!B47</f>
        <v>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0</v>
      </c>
    </row>
    <row r="98" spans="1:30" customHeight="1" ht="15.75">
      <c r="A98" s="18" t="s">
        <v>63</v>
      </c>
      <c r="B98" s="37">
        <f>Inputs!B48</f>
        <v>0</v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0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 t="s">
        <v>112</v>
      </c>
    </row>
    <row r="41" spans="1:48">
      <c r="A41" s="55" t="s">
        <v>113</v>
      </c>
      <c r="B41" s="141"/>
    </row>
    <row r="42" spans="1:48">
      <c r="A42" s="55" t="s">
        <v>114</v>
      </c>
      <c r="B42" s="140"/>
    </row>
    <row r="43" spans="1:48">
      <c r="A43" s="55" t="s">
        <v>115</v>
      </c>
      <c r="B43" s="161" t="s">
        <v>116</v>
      </c>
    </row>
    <row r="44" spans="1:48">
      <c r="A44" s="56" t="s">
        <v>117</v>
      </c>
      <c r="B44" s="161" t="s">
        <v>112</v>
      </c>
    </row>
    <row r="45" spans="1:48">
      <c r="A45" s="56" t="s">
        <v>118</v>
      </c>
      <c r="B45" s="162"/>
    </row>
    <row r="46" spans="1:48" customHeight="1" ht="30">
      <c r="A46" s="57" t="s">
        <v>119</v>
      </c>
      <c r="B46" s="162">
        <v>0</v>
      </c>
    </row>
    <row r="47" spans="1:48" customHeight="1" ht="30">
      <c r="A47" s="57" t="s">
        <v>120</v>
      </c>
      <c r="B47" s="162">
        <v>0</v>
      </c>
    </row>
    <row r="48" spans="1:48" customHeight="1" ht="30">
      <c r="A48" s="57" t="s">
        <v>121</v>
      </c>
      <c r="B48" s="162">
        <v>0</v>
      </c>
    </row>
    <row r="49" spans="1:48" customHeight="1" ht="30">
      <c r="A49" s="57" t="s">
        <v>122</v>
      </c>
      <c r="B49" s="162">
        <v>0</v>
      </c>
    </row>
    <row r="50" spans="1:48">
      <c r="A50" s="43"/>
      <c r="B50" s="36"/>
    </row>
    <row r="51" spans="1:48">
      <c r="A51" s="58" t="s">
        <v>123</v>
      </c>
      <c r="B51" s="162">
        <v>0</v>
      </c>
    </row>
    <row r="52" spans="1:48">
      <c r="A52" s="43"/>
    </row>
    <row r="53" spans="1:48">
      <c r="A53" s="3" t="s">
        <v>124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125</v>
      </c>
      <c r="B55" s="10" t="s">
        <v>126</v>
      </c>
      <c r="C55" s="10" t="s">
        <v>127</v>
      </c>
      <c r="D55" s="10" t="s">
        <v>128</v>
      </c>
      <c r="E55" s="10" t="s">
        <v>129</v>
      </c>
      <c r="F55" s="10" t="s">
        <v>130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132</v>
      </c>
      <c r="C65" s="10" t="s">
        <v>133</v>
      </c>
    </row>
    <row r="66" spans="1:48">
      <c r="A66" s="143" t="s">
        <v>134</v>
      </c>
      <c r="B66" s="160">
        <v>0</v>
      </c>
      <c r="C66" s="164">
        <v>0</v>
      </c>
      <c r="D66" s="49">
        <f>INDEX(Parameters!$D$76:$D$87,MATCH(Inputs!A66,Parameters!$C$76:$C$87,0))</f>
        <v>1</v>
      </c>
    </row>
    <row r="67" spans="1:48">
      <c r="A67" s="144" t="s">
        <v>134</v>
      </c>
      <c r="B67" s="158">
        <v>0</v>
      </c>
      <c r="C67" s="166">
        <v>0</v>
      </c>
      <c r="D67" s="49">
        <f>INDEX(Parameters!$D$76:$D$87,MATCH(Inputs!A67,Parameters!$C$76:$C$87,0))</f>
        <v>1</v>
      </c>
    </row>
    <row r="68" spans="1:48">
      <c r="A68" s="144" t="s">
        <v>134</v>
      </c>
      <c r="B68" s="158">
        <v>0</v>
      </c>
      <c r="C68" s="166">
        <v>0</v>
      </c>
      <c r="D68" s="49">
        <f>INDEX(Parameters!$D$76:$D$87,MATCH(Inputs!A68,Parameters!$C$76:$C$87,0))</f>
        <v>1</v>
      </c>
    </row>
    <row r="69" spans="1:48">
      <c r="A69" s="144" t="s">
        <v>134</v>
      </c>
      <c r="B69" s="158">
        <v>0</v>
      </c>
      <c r="C69" s="166">
        <v>0</v>
      </c>
      <c r="D69" s="49">
        <f>INDEX(Parameters!$D$76:$D$87,MATCH(Inputs!A69,Parameters!$C$76:$C$87,0))</f>
        <v>1</v>
      </c>
    </row>
    <row r="70" spans="1:48">
      <c r="A70" s="144" t="s">
        <v>134</v>
      </c>
      <c r="B70" s="158">
        <v>0</v>
      </c>
      <c r="C70" s="166">
        <v>0</v>
      </c>
      <c r="D70" s="49">
        <f>INDEX(Parameters!$D$76:$D$87,MATCH(Inputs!A70,Parameters!$C$76:$C$87,0))</f>
        <v>1</v>
      </c>
    </row>
    <row r="71" spans="1:48">
      <c r="A71" s="145" t="s">
        <v>134</v>
      </c>
      <c r="B71" s="159">
        <v>0</v>
      </c>
      <c r="C71" s="168">
        <v>0</v>
      </c>
      <c r="D71" s="49">
        <f>INDEX(Parameters!$D$76:$D$87,MATCH(Inputs!A71,Parameters!$C$76:$C$87,0))</f>
        <v>1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2">
        <v>10</v>
      </c>
    </row>
    <row r="76" spans="1:48">
      <c r="A76" t="s">
        <v>137</v>
      </c>
      <c r="B76" s="169" t="s">
        <v>138</v>
      </c>
    </row>
    <row r="78" spans="1:48" customHeight="1" ht="20.25">
      <c r="B78" s="128" t="s">
        <v>139</v>
      </c>
    </row>
    <row r="79" spans="1:48">
      <c r="A79" t="s">
        <v>140</v>
      </c>
      <c r="B79" s="169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9" t="s">
        <v>142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143</v>
      </c>
      <c r="B81" s="162">
        <v>10000</v>
      </c>
    </row>
    <row r="82" spans="1:48">
      <c r="A82" t="s">
        <v>144</v>
      </c>
      <c r="B82" s="162">
        <v>18</v>
      </c>
    </row>
    <row r="83" spans="1:48">
      <c r="A83" t="s">
        <v>145</v>
      </c>
      <c r="B83" s="170" t="s">
        <v>146</v>
      </c>
    </row>
    <row r="84" spans="1:48">
      <c r="A84" t="s">
        <v>147</v>
      </c>
      <c r="B84" s="170">
        <v>2</v>
      </c>
    </row>
    <row r="85" spans="1:48">
      <c r="A85" t="s">
        <v>148</v>
      </c>
      <c r="B85" s="170">
        <v>6</v>
      </c>
    </row>
    <row r="86" spans="1:48">
      <c r="A86" t="s">
        <v>149</v>
      </c>
      <c r="B86" s="162"/>
    </row>
    <row r="87" spans="1:48">
      <c r="A87" t="s">
        <v>150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151</v>
      </c>
      <c r="C3" s="15" t="s">
        <v>152</v>
      </c>
      <c r="D3" s="15" t="s">
        <v>153</v>
      </c>
      <c r="E3" s="15" t="s">
        <v>154</v>
      </c>
      <c r="F3" s="15" t="s">
        <v>155</v>
      </c>
      <c r="G3" s="15" t="s">
        <v>156</v>
      </c>
      <c r="H3" s="15" t="s">
        <v>157</v>
      </c>
      <c r="I3" s="15" t="s">
        <v>158</v>
      </c>
      <c r="J3" s="15" t="s">
        <v>159</v>
      </c>
      <c r="K3" s="15" t="s">
        <v>160</v>
      </c>
      <c r="L3" s="15" t="s">
        <v>161</v>
      </c>
      <c r="M3" s="15" t="s">
        <v>162</v>
      </c>
      <c r="N3" s="15" t="s">
        <v>163</v>
      </c>
      <c r="O3" s="15" t="s">
        <v>164</v>
      </c>
      <c r="P3" s="15" t="s">
        <v>165</v>
      </c>
      <c r="Q3" s="32" t="s">
        <v>166</v>
      </c>
      <c r="R3" s="15" t="s">
        <v>167</v>
      </c>
      <c r="S3" s="15" t="s">
        <v>168</v>
      </c>
      <c r="T3" s="15" t="s">
        <v>169</v>
      </c>
      <c r="U3" s="179" t="s">
        <v>84</v>
      </c>
      <c r="V3" s="32" t="s">
        <v>170</v>
      </c>
      <c r="W3" s="32" t="s">
        <v>171</v>
      </c>
      <c r="X3" s="32" t="s">
        <v>172</v>
      </c>
      <c r="Y3" s="32" t="s">
        <v>173</v>
      </c>
      <c r="Z3" s="32" t="s">
        <v>40</v>
      </c>
      <c r="AA3" s="32" t="s">
        <v>174</v>
      </c>
      <c r="AB3" s="32" t="s">
        <v>175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176</v>
      </c>
      <c r="D13" s="15" t="s">
        <v>177</v>
      </c>
      <c r="E13" s="15" t="s">
        <v>178</v>
      </c>
      <c r="F13" s="15" t="s">
        <v>179</v>
      </c>
      <c r="G13" s="15" t="s">
        <v>180</v>
      </c>
      <c r="H13" s="15" t="s">
        <v>181</v>
      </c>
      <c r="I13" s="15" t="s">
        <v>182</v>
      </c>
      <c r="J13" s="15" t="s">
        <v>183</v>
      </c>
      <c r="K13" s="15" t="s">
        <v>184</v>
      </c>
      <c r="L13" s="15" t="s">
        <v>185</v>
      </c>
      <c r="M13" s="179" t="s">
        <v>186</v>
      </c>
      <c r="N13" s="179" t="s">
        <v>187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125</v>
      </c>
      <c r="B22" s="75" t="s">
        <v>193</v>
      </c>
      <c r="C22" s="75" t="s">
        <v>194</v>
      </c>
      <c r="D22" s="75" t="s">
        <v>195</v>
      </c>
      <c r="E22" s="75" t="s">
        <v>196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198</v>
      </c>
      <c r="B32" s="130" t="s">
        <v>199</v>
      </c>
      <c r="C32" s="130" t="s">
        <v>200</v>
      </c>
      <c r="D32" s="130" t="s">
        <v>201</v>
      </c>
      <c r="F32" s="133" t="s">
        <v>202</v>
      </c>
      <c r="G32" s="133" t="s">
        <v>203</v>
      </c>
      <c r="I32" s="175" t="s">
        <v>204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2016/9/13</v>
      </c>
      <c r="C33" s="27">
        <f>IF(B33&lt;&gt;"",IF(COUNT($A$33:A33)&lt;=$G$39,0,$G$41)+IF(COUNT($A$33:A33)&lt;=$G$40,0,$G$42),"")</f>
        <v>3402.3744292237</v>
      </c>
      <c r="D33" s="182">
        <f>IFERROR(DATE(YEAR(B33),MONTH(B33),1),"")</f>
        <v>42614</v>
      </c>
      <c r="F33" t="s">
        <v>140</v>
      </c>
      <c r="G33" s="129" t="str">
        <f>IF(Inputs!B79="","",Inputs!B79)</f>
        <v>2016/9/6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141</v>
      </c>
      <c r="G34" s="129" t="str">
        <f>IF(Inputs!B80="","",Inputs!B80)</f>
        <v>2016/9/13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143</v>
      </c>
      <c r="G35" s="27">
        <f>Inputs!B81</f>
        <v>10000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144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205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206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149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150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207</v>
      </c>
      <c r="G41" s="74">
        <f>IFERROR(G35/(G38-G39),"")</f>
        <v>3333.3333333333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208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209</v>
      </c>
      <c r="C3" s="10" t="s">
        <v>210</v>
      </c>
      <c r="D3" s="10" t="s">
        <v>211</v>
      </c>
      <c r="E3" s="10" t="s">
        <v>212</v>
      </c>
      <c r="F3" s="10" t="s">
        <v>213</v>
      </c>
      <c r="G3" s="10" t="s">
        <v>214</v>
      </c>
      <c r="H3" s="10" t="s">
        <v>215</v>
      </c>
      <c r="I3" s="10" t="s">
        <v>216</v>
      </c>
      <c r="J3" s="10" t="s">
        <v>217</v>
      </c>
      <c r="K3" s="10" t="s">
        <v>218</v>
      </c>
      <c r="L3" s="10" t="s">
        <v>219</v>
      </c>
      <c r="M3" s="10" t="s">
        <v>220</v>
      </c>
      <c r="N3" s="10" t="s">
        <v>221</v>
      </c>
      <c r="O3" s="10" t="s">
        <v>222</v>
      </c>
      <c r="P3" s="10" t="s">
        <v>223</v>
      </c>
      <c r="Q3" s="10" t="s">
        <v>224</v>
      </c>
      <c r="R3" s="10" t="s">
        <v>225</v>
      </c>
      <c r="S3" s="10" t="s">
        <v>226</v>
      </c>
      <c r="T3" s="10" t="s">
        <v>227</v>
      </c>
      <c r="U3" s="10" t="s">
        <v>167</v>
      </c>
      <c r="V3" s="10" t="s">
        <v>165</v>
      </c>
      <c r="W3" s="10" t="s">
        <v>228</v>
      </c>
      <c r="X3" s="10" t="s">
        <v>229</v>
      </c>
      <c r="Y3" s="10" t="s">
        <v>230</v>
      </c>
      <c r="Z3" s="10" t="s">
        <v>231</v>
      </c>
      <c r="AA3" s="10" t="s">
        <v>232</v>
      </c>
      <c r="AB3" s="10" t="s">
        <v>233</v>
      </c>
      <c r="AC3" s="10" t="s">
        <v>234</v>
      </c>
      <c r="AD3" s="10" t="s">
        <v>235</v>
      </c>
      <c r="AE3" s="10" t="s">
        <v>236</v>
      </c>
      <c r="AF3" s="10" t="s">
        <v>237</v>
      </c>
      <c r="AG3" s="10" t="s">
        <v>238</v>
      </c>
      <c r="AH3" s="10" t="s">
        <v>239</v>
      </c>
      <c r="AI3" s="10" t="s">
        <v>240</v>
      </c>
    </row>
    <row r="4" spans="1:36" s="94" customFormat="1">
      <c r="A4" s="94" t="s">
        <v>241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242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243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244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245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245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247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245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248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249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250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243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243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251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245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243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243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253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245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254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245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255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249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256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243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243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257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245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258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245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259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260</v>
      </c>
      <c r="C22" s="10" t="s">
        <v>261</v>
      </c>
      <c r="D22" s="10" t="s">
        <v>262</v>
      </c>
      <c r="E22" s="10" t="s">
        <v>263</v>
      </c>
      <c r="F22" s="10" t="s">
        <v>264</v>
      </c>
      <c r="G22" s="10" t="s">
        <v>265</v>
      </c>
      <c r="H22" s="10" t="s">
        <v>266</v>
      </c>
      <c r="I22" s="10" t="s">
        <v>181</v>
      </c>
      <c r="J22" s="10" t="s">
        <v>267</v>
      </c>
      <c r="K22" s="10" t="s">
        <v>268</v>
      </c>
      <c r="L22" s="10" t="s">
        <v>269</v>
      </c>
      <c r="M22" s="10" t="s">
        <v>270</v>
      </c>
      <c r="N22" s="10" t="s">
        <v>271</v>
      </c>
      <c r="O22" s="10" t="s">
        <v>272</v>
      </c>
      <c r="P22" s="10" t="s">
        <v>273</v>
      </c>
    </row>
    <row r="23" spans="1:36" s="21" customFormat="1">
      <c r="A23" s="21" t="s">
        <v>274</v>
      </c>
      <c r="B23" s="21" t="s">
        <v>275</v>
      </c>
      <c r="C23" s="72" t="s">
        <v>276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277</v>
      </c>
      <c r="B24" s="21" t="s">
        <v>278</v>
      </c>
      <c r="C24" s="117" t="s">
        <v>243</v>
      </c>
      <c r="D24" s="116" t="s">
        <v>243</v>
      </c>
      <c r="E24" s="107">
        <v>0.05</v>
      </c>
      <c r="F24" s="107">
        <v>0.1</v>
      </c>
      <c r="G24" s="107">
        <v>0.2</v>
      </c>
      <c r="H24" s="117" t="s">
        <v>243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279</v>
      </c>
      <c r="B25" s="16" t="s">
        <v>280</v>
      </c>
      <c r="C25" s="30" t="s">
        <v>281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243</v>
      </c>
      <c r="J25" s="72" t="s">
        <v>243</v>
      </c>
      <c r="K25" s="72" t="s">
        <v>243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282</v>
      </c>
      <c r="B26" s="16" t="s">
        <v>278</v>
      </c>
      <c r="C26" s="117" t="s">
        <v>243</v>
      </c>
      <c r="D26" s="116" t="s">
        <v>243</v>
      </c>
      <c r="E26" s="107">
        <v>0.2</v>
      </c>
      <c r="F26" s="107">
        <v>0.7</v>
      </c>
      <c r="G26" s="107">
        <v>2</v>
      </c>
      <c r="H26" s="117" t="s">
        <v>243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283</v>
      </c>
      <c r="B27" s="71" t="s">
        <v>278</v>
      </c>
      <c r="C27" s="117" t="s">
        <v>243</v>
      </c>
      <c r="D27" s="116" t="s">
        <v>243</v>
      </c>
      <c r="E27" s="107">
        <v>0.15</v>
      </c>
      <c r="F27" s="107">
        <v>0.25</v>
      </c>
      <c r="G27" s="107">
        <v>1</v>
      </c>
      <c r="H27" s="117" t="s">
        <v>243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284</v>
      </c>
      <c r="B28" s="71" t="s">
        <v>278</v>
      </c>
      <c r="C28" s="117" t="s">
        <v>243</v>
      </c>
      <c r="D28" s="116" t="s">
        <v>243</v>
      </c>
      <c r="E28" s="107">
        <v>0.15</v>
      </c>
      <c r="F28" s="107">
        <v>0.25</v>
      </c>
      <c r="G28" s="107">
        <v>1</v>
      </c>
      <c r="H28" s="117" t="s">
        <v>243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285</v>
      </c>
      <c r="B29" s="119" t="s">
        <v>278</v>
      </c>
      <c r="C29" s="31" t="s">
        <v>243</v>
      </c>
      <c r="D29" s="31" t="s">
        <v>243</v>
      </c>
      <c r="E29" s="24">
        <v>0.1</v>
      </c>
      <c r="F29" s="24">
        <v>0.2</v>
      </c>
      <c r="G29" s="24">
        <v>0</v>
      </c>
      <c r="H29" s="31" t="s">
        <v>243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286</v>
      </c>
      <c r="B30" s="70" t="s">
        <v>278</v>
      </c>
    </row>
    <row r="31" spans="1:36">
      <c r="H31" s="87"/>
      <c r="I31" s="87"/>
      <c r="AI31" s="12"/>
    </row>
    <row r="32" spans="1:36">
      <c r="A32" s="3" t="s">
        <v>287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288</v>
      </c>
      <c r="B34" s="11" t="s">
        <v>289</v>
      </c>
    </row>
    <row r="35" spans="1:36">
      <c r="A35" t="s">
        <v>290</v>
      </c>
      <c r="B35" s="72">
        <v>60</v>
      </c>
      <c r="C35" s="87"/>
    </row>
    <row r="36" spans="1:36">
      <c r="A36" t="s">
        <v>291</v>
      </c>
      <c r="B36" s="72">
        <v>2000</v>
      </c>
      <c r="C36" s="87"/>
    </row>
    <row r="37" spans="1:36">
      <c r="A37" t="s">
        <v>292</v>
      </c>
      <c r="B37" s="2">
        <v>0.4</v>
      </c>
    </row>
    <row r="39" spans="1:36">
      <c r="A39" s="3" t="s">
        <v>293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294</v>
      </c>
      <c r="C40" s="192"/>
    </row>
    <row r="41" spans="1:36">
      <c r="B41" s="73" t="s">
        <v>112</v>
      </c>
      <c r="C41" s="73" t="s">
        <v>295</v>
      </c>
    </row>
    <row r="42" spans="1:36">
      <c r="A42" t="s">
        <v>274</v>
      </c>
      <c r="B42" s="72">
        <v>450</v>
      </c>
      <c r="C42" s="72">
        <v>450</v>
      </c>
    </row>
    <row r="43" spans="1:36">
      <c r="A43" t="s">
        <v>277</v>
      </c>
      <c r="B43" s="72">
        <v>450</v>
      </c>
      <c r="C43" s="72">
        <v>250</v>
      </c>
    </row>
    <row r="44" spans="1:36">
      <c r="A44" t="s">
        <v>279</v>
      </c>
      <c r="B44" s="72">
        <v>50000</v>
      </c>
      <c r="C44" s="72">
        <v>200000</v>
      </c>
    </row>
    <row r="45" spans="1:36">
      <c r="A45" t="s">
        <v>282</v>
      </c>
      <c r="B45" s="72">
        <v>25000</v>
      </c>
      <c r="C45" s="72">
        <v>50000</v>
      </c>
    </row>
    <row r="46" spans="1:36">
      <c r="A46" t="s">
        <v>283</v>
      </c>
      <c r="B46" s="72">
        <v>6000</v>
      </c>
      <c r="C46" s="72">
        <v>12000</v>
      </c>
    </row>
    <row r="47" spans="1:36">
      <c r="A47" t="s">
        <v>284</v>
      </c>
      <c r="B47" s="72">
        <v>4500</v>
      </c>
      <c r="C47" s="72">
        <v>12000</v>
      </c>
    </row>
    <row r="48" spans="1:36">
      <c r="A48" t="s">
        <v>285</v>
      </c>
      <c r="B48" s="72">
        <v>20000</v>
      </c>
      <c r="C48" s="72">
        <v>20000</v>
      </c>
      <c r="D48" s="72"/>
    </row>
    <row r="50" spans="1:36">
      <c r="A50" s="3" t="s">
        <v>296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251</v>
      </c>
      <c r="E52" s="12" t="s">
        <v>251</v>
      </c>
      <c r="F52" s="12" t="s">
        <v>251</v>
      </c>
      <c r="G52" s="12" t="s">
        <v>297</v>
      </c>
      <c r="H52" s="12" t="s">
        <v>116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209</v>
      </c>
      <c r="E53" s="10" t="s">
        <v>168</v>
      </c>
      <c r="F53" s="10" t="s">
        <v>228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90">
        <v>806.09046126288</v>
      </c>
      <c r="E54" s="90">
        <v>2</v>
      </c>
      <c r="F54" s="90">
        <v>4</v>
      </c>
      <c r="G54" s="7" t="s">
        <v>295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90">
        <v>806.09046126288</v>
      </c>
      <c r="E55" s="90">
        <v>2</v>
      </c>
      <c r="F55" s="90">
        <v>4</v>
      </c>
      <c r="G55" s="7" t="s">
        <v>295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307</v>
      </c>
      <c r="C56" s="12" t="s">
        <v>305</v>
      </c>
      <c r="D56" s="90">
        <v>806.09046126288</v>
      </c>
      <c r="E56" s="90">
        <v>2</v>
      </c>
      <c r="F56" s="90">
        <v>4</v>
      </c>
      <c r="G56" s="7" t="s">
        <v>295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308</v>
      </c>
      <c r="C57" s="12" t="s">
        <v>305</v>
      </c>
      <c r="D57" s="90">
        <v>806.09046126288</v>
      </c>
      <c r="E57" s="90">
        <v>2</v>
      </c>
      <c r="F57" s="90">
        <v>4</v>
      </c>
      <c r="G57" s="7" t="s">
        <v>295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309</v>
      </c>
      <c r="C58" s="12" t="s">
        <v>310</v>
      </c>
      <c r="D58" s="90">
        <v>806.09046126288</v>
      </c>
      <c r="E58" s="90">
        <v>2</v>
      </c>
      <c r="F58" s="90">
        <v>4</v>
      </c>
      <c r="G58" s="7" t="s">
        <v>112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311</v>
      </c>
      <c r="C59" s="12" t="s">
        <v>310</v>
      </c>
      <c r="D59" s="90">
        <v>806.09046126288</v>
      </c>
      <c r="E59" s="90">
        <v>1</v>
      </c>
      <c r="F59" s="90">
        <v>5</v>
      </c>
      <c r="G59" s="7" t="s">
        <v>112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312</v>
      </c>
      <c r="C60" s="12" t="s">
        <v>310</v>
      </c>
      <c r="D60" s="90">
        <v>806.09046126288</v>
      </c>
      <c r="E60" s="90">
        <v>2</v>
      </c>
      <c r="F60" s="90">
        <v>4</v>
      </c>
      <c r="G60" s="7" t="s">
        <v>295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313</v>
      </c>
      <c r="C61" s="12" t="s">
        <v>310</v>
      </c>
      <c r="D61" s="90">
        <v>268.69682042096</v>
      </c>
      <c r="E61" s="90">
        <v>2</v>
      </c>
      <c r="F61" s="90">
        <v>4</v>
      </c>
      <c r="G61" s="7" t="s">
        <v>295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314</v>
      </c>
      <c r="C62" s="12" t="s">
        <v>310</v>
      </c>
      <c r="D62" s="90">
        <v>806.09046126288</v>
      </c>
      <c r="E62" s="90">
        <v>2</v>
      </c>
      <c r="F62" s="90">
        <v>4</v>
      </c>
      <c r="G62" s="7" t="s">
        <v>112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315</v>
      </c>
      <c r="C63" s="12" t="s">
        <v>310</v>
      </c>
      <c r="D63" s="90">
        <v>806.09046126288</v>
      </c>
      <c r="E63" s="90">
        <v>2</v>
      </c>
      <c r="F63" s="90">
        <v>4</v>
      </c>
      <c r="G63" s="7" t="s">
        <v>112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316</v>
      </c>
      <c r="C64" s="12" t="s">
        <v>310</v>
      </c>
      <c r="D64" s="90">
        <v>1612.1809225258</v>
      </c>
      <c r="E64" s="90">
        <v>1</v>
      </c>
      <c r="F64" s="90">
        <v>6</v>
      </c>
      <c r="G64" s="7" t="s">
        <v>112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317</v>
      </c>
      <c r="C65" s="12" t="s">
        <v>310</v>
      </c>
      <c r="D65" s="90">
        <v>1612.1809225258</v>
      </c>
      <c r="E65" s="90">
        <v>1</v>
      </c>
      <c r="F65" s="90">
        <v>6</v>
      </c>
      <c r="G65" s="7" t="s">
        <v>295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318</v>
      </c>
      <c r="C66" s="12" t="s">
        <v>310</v>
      </c>
      <c r="D66" s="90">
        <v>806.09046126288</v>
      </c>
      <c r="E66" s="90">
        <v>2</v>
      </c>
      <c r="F66" s="90">
        <v>4</v>
      </c>
      <c r="G66" s="7" t="s">
        <v>295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319</v>
      </c>
      <c r="C67" s="12" t="s">
        <v>310</v>
      </c>
      <c r="D67" s="90">
        <v>806.09046126288</v>
      </c>
      <c r="E67" s="90">
        <v>2</v>
      </c>
      <c r="F67" s="90">
        <v>4</v>
      </c>
      <c r="G67" s="7" t="s">
        <v>295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320</v>
      </c>
      <c r="C68" s="12" t="s">
        <v>305</v>
      </c>
      <c r="D68" s="90">
        <v>806.09046126288</v>
      </c>
      <c r="E68" s="90">
        <v>2</v>
      </c>
      <c r="F68" s="90">
        <v>4</v>
      </c>
      <c r="G68" s="7" t="s">
        <v>295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322</v>
      </c>
      <c r="B73" s="11" t="s">
        <v>323</v>
      </c>
      <c r="C73" s="11" t="s">
        <v>324</v>
      </c>
      <c r="D73" s="11" t="s">
        <v>325</v>
      </c>
      <c r="E73" s="11" t="s">
        <v>77</v>
      </c>
      <c r="F73" s="11" t="s">
        <v>326</v>
      </c>
      <c r="G73" s="11" t="s">
        <v>327</v>
      </c>
      <c r="H73" s="11" t="s">
        <v>328</v>
      </c>
      <c r="I73" s="11" t="s">
        <v>205</v>
      </c>
      <c r="J73" s="11" t="s">
        <v>329</v>
      </c>
      <c r="K73" s="11" t="s">
        <v>158</v>
      </c>
      <c r="AJ73" s="12"/>
    </row>
    <row r="74" spans="1:36">
      <c r="A74" t="s">
        <v>295</v>
      </c>
      <c r="B74" s="177">
        <v>0</v>
      </c>
      <c r="C74" s="12" t="s">
        <v>330</v>
      </c>
      <c r="E74" s="12" t="s">
        <v>112</v>
      </c>
      <c r="F74" s="12" t="s">
        <v>112</v>
      </c>
      <c r="G74" s="12" t="s">
        <v>331</v>
      </c>
      <c r="H74" s="12" t="s">
        <v>116</v>
      </c>
      <c r="I74" s="12" t="s">
        <v>332</v>
      </c>
      <c r="J74" s="137" t="s">
        <v>333</v>
      </c>
      <c r="K74" s="12" t="s">
        <v>112</v>
      </c>
      <c r="AJ74" s="12"/>
    </row>
    <row r="75" spans="1:36">
      <c r="A75" t="s">
        <v>112</v>
      </c>
      <c r="B75" s="177">
        <v>5</v>
      </c>
      <c r="C75" s="135" t="s">
        <v>334</v>
      </c>
      <c r="D75" s="134"/>
      <c r="E75" s="12" t="s">
        <v>335</v>
      </c>
      <c r="F75" s="12" t="s">
        <v>336</v>
      </c>
      <c r="G75" s="12" t="s">
        <v>337</v>
      </c>
      <c r="H75" s="12" t="s">
        <v>298</v>
      </c>
      <c r="I75" s="12" t="s">
        <v>146</v>
      </c>
      <c r="J75" s="70" t="s">
        <v>338</v>
      </c>
      <c r="K75" s="12" t="s">
        <v>112</v>
      </c>
      <c r="AJ75" s="12"/>
    </row>
    <row r="76" spans="1:36">
      <c r="B76" s="177">
        <v>10</v>
      </c>
      <c r="C76" s="12" t="s">
        <v>134</v>
      </c>
      <c r="D76" s="12">
        <v>1</v>
      </c>
      <c r="E76" s="12" t="s">
        <v>339</v>
      </c>
      <c r="F76" s="12" t="s">
        <v>340</v>
      </c>
      <c r="G76" s="12" t="s">
        <v>341</v>
      </c>
      <c r="I76" s="12" t="s">
        <v>324</v>
      </c>
      <c r="J76" s="70" t="s">
        <v>342</v>
      </c>
      <c r="K76" s="12" t="s">
        <v>112</v>
      </c>
      <c r="AJ76" s="12"/>
    </row>
    <row r="77" spans="1:36">
      <c r="B77" s="177">
        <v>20</v>
      </c>
      <c r="C77" s="12" t="s">
        <v>343</v>
      </c>
      <c r="D77" s="12">
        <f>D76+1</f>
        <v>2</v>
      </c>
      <c r="E77" s="12" t="s">
        <v>344</v>
      </c>
      <c r="F77" s="12" t="s">
        <v>345</v>
      </c>
      <c r="J77" s="70" t="s">
        <v>346</v>
      </c>
      <c r="K77" s="12" t="s">
        <v>295</v>
      </c>
      <c r="AJ77" s="12"/>
    </row>
    <row r="78" spans="1:36">
      <c r="B78" s="177">
        <v>30</v>
      </c>
      <c r="C78" s="12" t="s">
        <v>347</v>
      </c>
      <c r="D78" s="12">
        <f>D77+1</f>
        <v>3</v>
      </c>
      <c r="J78" s="70" t="s">
        <v>348</v>
      </c>
      <c r="K78" s="12" t="s">
        <v>295</v>
      </c>
    </row>
    <row r="79" spans="1:36">
      <c r="B79" s="177">
        <v>40</v>
      </c>
      <c r="C79" s="12" t="s">
        <v>349</v>
      </c>
      <c r="D79" s="12">
        <f>D78+1</f>
        <v>4</v>
      </c>
      <c r="J79" s="70"/>
    </row>
    <row r="80" spans="1:36">
      <c r="B80" s="177">
        <v>50</v>
      </c>
      <c r="C80" s="12" t="s">
        <v>350</v>
      </c>
      <c r="D80" s="12">
        <f>D79+1</f>
        <v>5</v>
      </c>
    </row>
    <row r="81" spans="1:36">
      <c r="B81" s="177">
        <v>60</v>
      </c>
      <c r="C81" s="12" t="s">
        <v>351</v>
      </c>
      <c r="D81" s="12">
        <f>D80+1</f>
        <v>6</v>
      </c>
    </row>
    <row r="82" spans="1:36">
      <c r="B82" s="177">
        <v>70</v>
      </c>
      <c r="C82" s="12" t="s">
        <v>352</v>
      </c>
      <c r="D82" s="12">
        <f>D81+1</f>
        <v>7</v>
      </c>
    </row>
    <row r="83" spans="1:36">
      <c r="B83" s="177">
        <v>80</v>
      </c>
      <c r="C83" s="12" t="s">
        <v>353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