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2" documentId="11_9248711583CF9423E851EEDB953E8C1851038385" xr6:coauthVersionLast="47" xr6:coauthVersionMax="47" xr10:uidLastSave="{0975C78C-13A4-4B00-BC70-660927322548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9" i="1" l="1"/>
  <c r="L149" i="1"/>
  <c r="K149" i="1"/>
  <c r="J149" i="1"/>
  <c r="I149" i="1"/>
  <c r="H149" i="1"/>
  <c r="G149" i="1"/>
  <c r="F149" i="1"/>
  <c r="E149" i="1"/>
  <c r="D149" i="1"/>
  <c r="C149" i="1"/>
  <c r="B149" i="1"/>
  <c r="A149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A148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A147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A146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A145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A144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A143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A142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A141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A140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A139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A138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A137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A136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A135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A134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A133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A132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A130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A129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A128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A127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126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125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118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M9" i="1"/>
  <c r="L9" i="1"/>
  <c r="K9" i="1"/>
  <c r="J9" i="1"/>
  <c r="I9" i="1"/>
  <c r="H9" i="1"/>
  <c r="G9" i="1"/>
  <c r="F9" i="1"/>
  <c r="E9" i="1"/>
  <c r="D9" i="1"/>
  <c r="C9" i="1"/>
  <c r="B9" i="1"/>
  <c r="A9" i="1"/>
  <c r="M8" i="1"/>
  <c r="L8" i="1"/>
  <c r="K8" i="1"/>
  <c r="J8" i="1"/>
  <c r="I8" i="1"/>
  <c r="H8" i="1"/>
  <c r="G8" i="1"/>
  <c r="F8" i="1"/>
  <c r="E8" i="1"/>
  <c r="D8" i="1"/>
  <c r="C8" i="1"/>
  <c r="B8" i="1"/>
  <c r="A8" i="1"/>
  <c r="M7" i="1"/>
  <c r="L7" i="1"/>
  <c r="K7" i="1"/>
  <c r="J7" i="1"/>
  <c r="I7" i="1"/>
  <c r="H7" i="1"/>
  <c r="G7" i="1"/>
  <c r="F7" i="1"/>
  <c r="E7" i="1"/>
  <c r="D7" i="1"/>
  <c r="C7" i="1"/>
  <c r="B7" i="1"/>
  <c r="A7" i="1"/>
  <c r="M6" i="1"/>
  <c r="L6" i="1"/>
  <c r="K6" i="1"/>
  <c r="J6" i="1"/>
  <c r="I6" i="1"/>
  <c r="H6" i="1"/>
  <c r="G6" i="1"/>
  <c r="F6" i="1"/>
  <c r="E6" i="1"/>
  <c r="D6" i="1"/>
  <c r="C6" i="1"/>
  <c r="B6" i="1"/>
  <c r="A6" i="1"/>
  <c r="M5" i="1"/>
  <c r="L5" i="1"/>
  <c r="K5" i="1"/>
  <c r="J5" i="1"/>
  <c r="I5" i="1"/>
  <c r="H5" i="1"/>
  <c r="G5" i="1"/>
  <c r="F5" i="1"/>
  <c r="E5" i="1"/>
  <c r="D5" i="1"/>
  <c r="C5" i="1"/>
  <c r="B5" i="1"/>
  <c r="A5" i="1"/>
  <c r="M4" i="1"/>
  <c r="L4" i="1"/>
  <c r="K4" i="1"/>
  <c r="J4" i="1"/>
  <c r="I4" i="1"/>
  <c r="H4" i="1"/>
  <c r="G4" i="1"/>
  <c r="F4" i="1"/>
  <c r="E4" i="1"/>
  <c r="D4" i="1"/>
  <c r="C4" i="1"/>
  <c r="B4" i="1"/>
  <c r="A4" i="1"/>
  <c r="M3" i="1"/>
  <c r="L3" i="1"/>
  <c r="K3" i="1"/>
  <c r="J3" i="1"/>
  <c r="I3" i="1"/>
  <c r="H3" i="1"/>
  <c r="G3" i="1"/>
  <c r="F3" i="1"/>
  <c r="E3" i="1"/>
  <c r="D3" i="1"/>
  <c r="C3" i="1"/>
  <c r="B3" i="1"/>
  <c r="A3" i="1"/>
  <c r="M2" i="1"/>
  <c r="L2" i="1"/>
  <c r="K2" i="1"/>
  <c r="J2" i="1"/>
  <c r="I2" i="1"/>
  <c r="H2" i="1"/>
  <c r="G2" i="1"/>
  <c r="F2" i="1"/>
  <c r="E2" i="1"/>
  <c r="D2" i="1"/>
  <c r="C2" i="1"/>
  <c r="B2" i="1"/>
  <c r="A2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\.mm\.yyyy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81042"/>
        <bgColor rgb="FFD810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5" fontId="1" fillId="3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FFFFFF"/>
      </font>
      <fill>
        <patternFill patternType="solid">
          <fgColor rgb="FF666666"/>
          <bgColor rgb="FF666666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workbookViewId="0">
      <selection activeCell="O12" sqref="O12"/>
    </sheetView>
  </sheetViews>
  <sheetFormatPr defaultRowHeight="15"/>
  <cols>
    <col min="1" max="1" width="20.7109375" customWidth="1"/>
  </cols>
  <sheetData>
    <row r="1" spans="1:13" ht="36">
      <c r="A1" s="1" t="str">
        <f ca="1">IFERROR(__xludf.DUMMYFUNCTION("IMPORTRANGE(""https://docs.google.com/spreadsheets/d/1js0X1dOIrEomnpF2ln2wg-OIp9JaD02Ricj1nShbfJc"",""Tablo2!b:n"")"),"Tarih")</f>
        <v>Tarih</v>
      </c>
      <c r="B1" s="2" t="str">
        <f ca="1">IFERROR(__xludf.DUMMYFUNCTION("""COMPUTED_VALUE"""),"İstanbul")</f>
        <v>İstanbul</v>
      </c>
      <c r="C1" s="2" t="str">
        <f ca="1">IFERROR(__xludf.DUMMYFUNCTION("""COMPUTED_VALUE"""),"Batı Marmara")</f>
        <v>Batı Marmara</v>
      </c>
      <c r="D1" s="2" t="str">
        <f ca="1">IFERROR(__xludf.DUMMYFUNCTION("""COMPUTED_VALUE"""),"Ege")</f>
        <v>Ege</v>
      </c>
      <c r="E1" s="3" t="str">
        <f ca="1">IFERROR(__xludf.DUMMYFUNCTION("""COMPUTED_VALUE"""),"Doğu Marmara")</f>
        <v>Doğu Marmara</v>
      </c>
      <c r="F1" s="2" t="str">
        <f ca="1">IFERROR(__xludf.DUMMYFUNCTION("""COMPUTED_VALUE"""),"Batı Anadolu")</f>
        <v>Batı Anadolu</v>
      </c>
      <c r="G1" s="2" t="str">
        <f ca="1">IFERROR(__xludf.DUMMYFUNCTION("""COMPUTED_VALUE"""),"Akdeniz")</f>
        <v>Akdeniz</v>
      </c>
      <c r="H1" s="2" t="str">
        <f ca="1">IFERROR(__xludf.DUMMYFUNCTION("""COMPUTED_VALUE"""),"Orta Anadolu")</f>
        <v>Orta Anadolu</v>
      </c>
      <c r="I1" s="3" t="str">
        <f ca="1">IFERROR(__xludf.DUMMYFUNCTION("""COMPUTED_VALUE"""),"Batı Karadeniz")</f>
        <v>Batı Karadeniz</v>
      </c>
      <c r="J1" s="2" t="str">
        <f ca="1">IFERROR(__xludf.DUMMYFUNCTION("""COMPUTED_VALUE"""),"Doğu Karadeniz")</f>
        <v>Doğu Karadeniz</v>
      </c>
      <c r="K1" s="2" t="str">
        <f ca="1">IFERROR(__xludf.DUMMYFUNCTION("""COMPUTED_VALUE"""),"Kuzeydoğu Anadolu")</f>
        <v>Kuzeydoğu Anadolu</v>
      </c>
      <c r="L1" s="2" t="str">
        <f ca="1">IFERROR(__xludf.DUMMYFUNCTION("""COMPUTED_VALUE"""),"Orta Doğu Anadolu")</f>
        <v>Orta Doğu Anadolu</v>
      </c>
      <c r="M1" s="3" t="str">
        <f ca="1">IFERROR(__xludf.DUMMYFUNCTION("""COMPUTED_VALUE"""),"Güneydoğu Anadolu")</f>
        <v>Güneydoğu Anadolu</v>
      </c>
    </row>
    <row r="2" spans="1:13">
      <c r="A2" s="4">
        <f ca="1">IFERROR(__xludf.DUMMYFUNCTION("""COMPUTED_VALUE"""),44011)</f>
        <v>44011</v>
      </c>
      <c r="B2" s="5">
        <f ca="1">IFERROR(__xludf.DUMMYFUNCTION("""COMPUTED_VALUE"""),332)</f>
        <v>332</v>
      </c>
      <c r="C2" s="5">
        <f ca="1">IFERROR(__xludf.DUMMYFUNCTION("""COMPUTED_VALUE"""),5)</f>
        <v>5</v>
      </c>
      <c r="D2" s="5">
        <f ca="1">IFERROR(__xludf.DUMMYFUNCTION("""COMPUTED_VALUE"""),89)</f>
        <v>89</v>
      </c>
      <c r="E2" s="5">
        <f ca="1">IFERROR(__xludf.DUMMYFUNCTION("""COMPUTED_VALUE"""),131)</f>
        <v>131</v>
      </c>
      <c r="F2" s="5">
        <f ca="1">IFERROR(__xludf.DUMMYFUNCTION("""COMPUTED_VALUE"""),228)</f>
        <v>228</v>
      </c>
      <c r="G2" s="6">
        <f ca="1">IFERROR(__xludf.DUMMYFUNCTION("""COMPUTED_VALUE"""),69)</f>
        <v>69</v>
      </c>
      <c r="H2" s="6">
        <f ca="1">IFERROR(__xludf.DUMMYFUNCTION("""COMPUTED_VALUE"""),24)</f>
        <v>24</v>
      </c>
      <c r="I2" s="6">
        <f ca="1">IFERROR(__xludf.DUMMYFUNCTION("""COMPUTED_VALUE"""),34)</f>
        <v>34</v>
      </c>
      <c r="J2" s="6">
        <f ca="1">IFERROR(__xludf.DUMMYFUNCTION("""COMPUTED_VALUE"""),13)</f>
        <v>13</v>
      </c>
      <c r="K2" s="6">
        <f ca="1">IFERROR(__xludf.DUMMYFUNCTION("""COMPUTED_VALUE"""),9)</f>
        <v>9</v>
      </c>
      <c r="L2" s="6">
        <f ca="1">IFERROR(__xludf.DUMMYFUNCTION("""COMPUTED_VALUE"""),49)</f>
        <v>49</v>
      </c>
      <c r="M2" s="6">
        <f ca="1">IFERROR(__xludf.DUMMYFUNCTION("""COMPUTED_VALUE"""),396)</f>
        <v>396</v>
      </c>
    </row>
    <row r="3" spans="1:13">
      <c r="A3" s="4">
        <f ca="1">IFERROR(__xludf.DUMMYFUNCTION("""COMPUTED_VALUE"""),44012)</f>
        <v>44012</v>
      </c>
      <c r="B3" s="5">
        <f ca="1">IFERROR(__xludf.DUMMYFUNCTION("""COMPUTED_VALUE"""),375)</f>
        <v>375</v>
      </c>
      <c r="C3" s="5">
        <f ca="1">IFERROR(__xludf.DUMMYFUNCTION("""COMPUTED_VALUE"""),9)</f>
        <v>9</v>
      </c>
      <c r="D3" s="5">
        <f ca="1">IFERROR(__xludf.DUMMYFUNCTION("""COMPUTED_VALUE"""),91)</f>
        <v>91</v>
      </c>
      <c r="E3" s="5">
        <f ca="1">IFERROR(__xludf.DUMMYFUNCTION("""COMPUTED_VALUE"""),120)</f>
        <v>120</v>
      </c>
      <c r="F3" s="5">
        <f ca="1">IFERROR(__xludf.DUMMYFUNCTION("""COMPUTED_VALUE"""),186)</f>
        <v>186</v>
      </c>
      <c r="G3" s="6">
        <f ca="1">IFERROR(__xludf.DUMMYFUNCTION("""COMPUTED_VALUE"""),57)</f>
        <v>57</v>
      </c>
      <c r="H3" s="6">
        <f ca="1">IFERROR(__xludf.DUMMYFUNCTION("""COMPUTED_VALUE"""),25)</f>
        <v>25</v>
      </c>
      <c r="I3" s="6">
        <f ca="1">IFERROR(__xludf.DUMMYFUNCTION("""COMPUTED_VALUE"""),27)</f>
        <v>27</v>
      </c>
      <c r="J3" s="6">
        <f ca="1">IFERROR(__xludf.DUMMYFUNCTION("""COMPUTED_VALUE"""),15)</f>
        <v>15</v>
      </c>
      <c r="K3" s="6">
        <f ca="1">IFERROR(__xludf.DUMMYFUNCTION("""COMPUTED_VALUE"""),15)</f>
        <v>15</v>
      </c>
      <c r="L3" s="6">
        <f ca="1">IFERROR(__xludf.DUMMYFUNCTION("""COMPUTED_VALUE"""),47)</f>
        <v>47</v>
      </c>
      <c r="M3" s="6">
        <f ca="1">IFERROR(__xludf.DUMMYFUNCTION("""COMPUTED_VALUE"""),335)</f>
        <v>335</v>
      </c>
    </row>
    <row r="4" spans="1:13">
      <c r="A4" s="4">
        <f ca="1">IFERROR(__xludf.DUMMYFUNCTION("""COMPUTED_VALUE"""),44013)</f>
        <v>44013</v>
      </c>
      <c r="B4" s="5">
        <f ca="1">IFERROR(__xludf.DUMMYFUNCTION("""COMPUTED_VALUE"""),297)</f>
        <v>297</v>
      </c>
      <c r="C4" s="5">
        <f ca="1">IFERROR(__xludf.DUMMYFUNCTION("""COMPUTED_VALUE"""),7)</f>
        <v>7</v>
      </c>
      <c r="D4" s="5">
        <f ca="1">IFERROR(__xludf.DUMMYFUNCTION("""COMPUTED_VALUE"""),84)</f>
        <v>84</v>
      </c>
      <c r="E4" s="5">
        <f ca="1">IFERROR(__xludf.DUMMYFUNCTION("""COMPUTED_VALUE"""),115)</f>
        <v>115</v>
      </c>
      <c r="F4" s="5">
        <f ca="1">IFERROR(__xludf.DUMMYFUNCTION("""COMPUTED_VALUE"""),183)</f>
        <v>183</v>
      </c>
      <c r="G4" s="6">
        <f ca="1">IFERROR(__xludf.DUMMYFUNCTION("""COMPUTED_VALUE"""),68)</f>
        <v>68</v>
      </c>
      <c r="H4" s="6">
        <f ca="1">IFERROR(__xludf.DUMMYFUNCTION("""COMPUTED_VALUE"""),22)</f>
        <v>22</v>
      </c>
      <c r="I4" s="6">
        <f ca="1">IFERROR(__xludf.DUMMYFUNCTION("""COMPUTED_VALUE"""),22)</f>
        <v>22</v>
      </c>
      <c r="J4" s="6">
        <f ca="1">IFERROR(__xludf.DUMMYFUNCTION("""COMPUTED_VALUE"""),10)</f>
        <v>10</v>
      </c>
      <c r="K4" s="6">
        <f ca="1">IFERROR(__xludf.DUMMYFUNCTION("""COMPUTED_VALUE"""),15)</f>
        <v>15</v>
      </c>
      <c r="L4" s="6">
        <f ca="1">IFERROR(__xludf.DUMMYFUNCTION("""COMPUTED_VALUE"""),48)</f>
        <v>48</v>
      </c>
      <c r="M4" s="6">
        <f ca="1">IFERROR(__xludf.DUMMYFUNCTION("""COMPUTED_VALUE"""),327)</f>
        <v>327</v>
      </c>
    </row>
    <row r="5" spans="1:13">
      <c r="A5" s="4">
        <f ca="1">IFERROR(__xludf.DUMMYFUNCTION("""COMPUTED_VALUE"""),44014)</f>
        <v>44014</v>
      </c>
      <c r="B5" s="5">
        <f ca="1">IFERROR(__xludf.DUMMYFUNCTION("""COMPUTED_VALUE"""),288)</f>
        <v>288</v>
      </c>
      <c r="C5" s="5">
        <f ca="1">IFERROR(__xludf.DUMMYFUNCTION("""COMPUTED_VALUE"""),6)</f>
        <v>6</v>
      </c>
      <c r="D5" s="5">
        <f ca="1">IFERROR(__xludf.DUMMYFUNCTION("""COMPUTED_VALUE"""),89)</f>
        <v>89</v>
      </c>
      <c r="E5" s="5">
        <f ca="1">IFERROR(__xludf.DUMMYFUNCTION("""COMPUTED_VALUE"""),116)</f>
        <v>116</v>
      </c>
      <c r="F5" s="5">
        <f ca="1">IFERROR(__xludf.DUMMYFUNCTION("""COMPUTED_VALUE"""),184)</f>
        <v>184</v>
      </c>
      <c r="G5" s="6">
        <f ca="1">IFERROR(__xludf.DUMMYFUNCTION("""COMPUTED_VALUE"""),66)</f>
        <v>66</v>
      </c>
      <c r="H5" s="6">
        <f ca="1">IFERROR(__xludf.DUMMYFUNCTION("""COMPUTED_VALUE"""),22)</f>
        <v>22</v>
      </c>
      <c r="I5" s="6">
        <f ca="1">IFERROR(__xludf.DUMMYFUNCTION("""COMPUTED_VALUE"""),21)</f>
        <v>21</v>
      </c>
      <c r="J5" s="6">
        <f ca="1">IFERROR(__xludf.DUMMYFUNCTION("""COMPUTED_VALUE"""),9)</f>
        <v>9</v>
      </c>
      <c r="K5" s="6">
        <f ca="1">IFERROR(__xludf.DUMMYFUNCTION("""COMPUTED_VALUE"""),16)</f>
        <v>16</v>
      </c>
      <c r="L5" s="6">
        <f ca="1">IFERROR(__xludf.DUMMYFUNCTION("""COMPUTED_VALUE"""),46)</f>
        <v>46</v>
      </c>
      <c r="M5" s="6">
        <f ca="1">IFERROR(__xludf.DUMMYFUNCTION("""COMPUTED_VALUE"""),324)</f>
        <v>324</v>
      </c>
    </row>
    <row r="6" spans="1:13">
      <c r="A6" s="4">
        <f ca="1">IFERROR(__xludf.DUMMYFUNCTION("""COMPUTED_VALUE"""),44015)</f>
        <v>44015</v>
      </c>
      <c r="B6" s="5">
        <f ca="1">IFERROR(__xludf.DUMMYFUNCTION("""COMPUTED_VALUE"""),279)</f>
        <v>279</v>
      </c>
      <c r="C6" s="5">
        <f ca="1">IFERROR(__xludf.DUMMYFUNCTION("""COMPUTED_VALUE"""),16)</f>
        <v>16</v>
      </c>
      <c r="D6" s="5">
        <f ca="1">IFERROR(__xludf.DUMMYFUNCTION("""COMPUTED_VALUE"""),72)</f>
        <v>72</v>
      </c>
      <c r="E6" s="5">
        <f ca="1">IFERROR(__xludf.DUMMYFUNCTION("""COMPUTED_VALUE"""),89)</f>
        <v>89</v>
      </c>
      <c r="F6" s="5">
        <f ca="1">IFERROR(__xludf.DUMMYFUNCTION("""COMPUTED_VALUE"""),229)</f>
        <v>229</v>
      </c>
      <c r="G6" s="6">
        <f ca="1">IFERROR(__xludf.DUMMYFUNCTION("""COMPUTED_VALUE"""),48)</f>
        <v>48</v>
      </c>
      <c r="H6" s="6">
        <f ca="1">IFERROR(__xludf.DUMMYFUNCTION("""COMPUTED_VALUE"""),26)</f>
        <v>26</v>
      </c>
      <c r="I6" s="6">
        <f ca="1">IFERROR(__xludf.DUMMYFUNCTION("""COMPUTED_VALUE"""),30)</f>
        <v>30</v>
      </c>
      <c r="J6" s="6">
        <f ca="1">IFERROR(__xludf.DUMMYFUNCTION("""COMPUTED_VALUE"""),12)</f>
        <v>12</v>
      </c>
      <c r="K6" s="6">
        <f ca="1">IFERROR(__xludf.DUMMYFUNCTION("""COMPUTED_VALUE"""),47)</f>
        <v>47</v>
      </c>
      <c r="L6" s="6">
        <f ca="1">IFERROR(__xludf.DUMMYFUNCTION("""COMPUTED_VALUE"""),46)</f>
        <v>46</v>
      </c>
      <c r="M6" s="6">
        <f ca="1">IFERROR(__xludf.DUMMYFUNCTION("""COMPUTED_VALUE"""),283)</f>
        <v>283</v>
      </c>
    </row>
    <row r="7" spans="1:13">
      <c r="A7" s="4">
        <f ca="1">IFERROR(__xludf.DUMMYFUNCTION("""COMPUTED_VALUE"""),44016)</f>
        <v>44016</v>
      </c>
      <c r="B7" s="5">
        <f ca="1">IFERROR(__xludf.DUMMYFUNCTION("""COMPUTED_VALUE"""),268)</f>
        <v>268</v>
      </c>
      <c r="C7" s="5">
        <f ca="1">IFERROR(__xludf.DUMMYFUNCTION("""COMPUTED_VALUE"""),4)</f>
        <v>4</v>
      </c>
      <c r="D7" s="5">
        <f ca="1">IFERROR(__xludf.DUMMYFUNCTION("""COMPUTED_VALUE"""),68)</f>
        <v>68</v>
      </c>
      <c r="E7" s="5">
        <f ca="1">IFERROR(__xludf.DUMMYFUNCTION("""COMPUTED_VALUE"""),135)</f>
        <v>135</v>
      </c>
      <c r="F7" s="5">
        <f ca="1">IFERROR(__xludf.DUMMYFUNCTION("""COMPUTED_VALUE"""),170)</f>
        <v>170</v>
      </c>
      <c r="G7" s="6">
        <f ca="1">IFERROR(__xludf.DUMMYFUNCTION("""COMPUTED_VALUE"""),51)</f>
        <v>51</v>
      </c>
      <c r="H7" s="6">
        <f ca="1">IFERROR(__xludf.DUMMYFUNCTION("""COMPUTED_VALUE"""),31)</f>
        <v>31</v>
      </c>
      <c r="I7" s="6">
        <f ca="1">IFERROR(__xludf.DUMMYFUNCTION("""COMPUTED_VALUE"""),31)</f>
        <v>31</v>
      </c>
      <c r="J7" s="6">
        <f ca="1">IFERROR(__xludf.DUMMYFUNCTION("""COMPUTED_VALUE"""),12)</f>
        <v>12</v>
      </c>
      <c r="K7" s="6">
        <f ca="1">IFERROR(__xludf.DUMMYFUNCTION("""COMPUTED_VALUE"""),28)</f>
        <v>28</v>
      </c>
      <c r="L7" s="6">
        <f ca="1">IFERROR(__xludf.DUMMYFUNCTION("""COMPUTED_VALUE"""),48)</f>
        <v>48</v>
      </c>
      <c r="M7" s="6">
        <f ca="1">IFERROR(__xludf.DUMMYFUNCTION("""COMPUTED_VALUE"""),313)</f>
        <v>313</v>
      </c>
    </row>
    <row r="8" spans="1:13">
      <c r="A8" s="4">
        <f ca="1">IFERROR(__xludf.DUMMYFUNCTION("""COMPUTED_VALUE"""),44017)</f>
        <v>44017</v>
      </c>
      <c r="B8" s="5">
        <f ca="1">IFERROR(__xludf.DUMMYFUNCTION("""COMPUTED_VALUE"""),311)</f>
        <v>311</v>
      </c>
      <c r="C8" s="5">
        <f ca="1">IFERROR(__xludf.DUMMYFUNCTION("""COMPUTED_VALUE"""),6)</f>
        <v>6</v>
      </c>
      <c r="D8" s="5">
        <f ca="1">IFERROR(__xludf.DUMMYFUNCTION("""COMPUTED_VALUE"""),86)</f>
        <v>86</v>
      </c>
      <c r="E8" s="5">
        <f ca="1">IFERROR(__xludf.DUMMYFUNCTION("""COMPUTED_VALUE"""),105)</f>
        <v>105</v>
      </c>
      <c r="F8" s="5">
        <f ca="1">IFERROR(__xludf.DUMMYFUNCTION("""COMPUTED_VALUE"""),132)</f>
        <v>132</v>
      </c>
      <c r="G8" s="6">
        <f ca="1">IFERROR(__xludf.DUMMYFUNCTION("""COMPUTED_VALUE"""),57)</f>
        <v>57</v>
      </c>
      <c r="H8" s="6">
        <f ca="1">IFERROR(__xludf.DUMMYFUNCTION("""COMPUTED_VALUE"""),27)</f>
        <v>27</v>
      </c>
      <c r="I8" s="6">
        <f ca="1">IFERROR(__xludf.DUMMYFUNCTION("""COMPUTED_VALUE"""),20)</f>
        <v>20</v>
      </c>
      <c r="J8" s="6">
        <f ca="1">IFERROR(__xludf.DUMMYFUNCTION("""COMPUTED_VALUE"""),8)</f>
        <v>8</v>
      </c>
      <c r="K8" s="6">
        <f ca="1">IFERROR(__xludf.DUMMYFUNCTION("""COMPUTED_VALUE"""),22)</f>
        <v>22</v>
      </c>
      <c r="L8" s="6">
        <f ca="1">IFERROR(__xludf.DUMMYFUNCTION("""COMPUTED_VALUE"""),37)</f>
        <v>37</v>
      </c>
      <c r="M8" s="6">
        <f ca="1">IFERROR(__xludf.DUMMYFUNCTION("""COMPUTED_VALUE"""),350)</f>
        <v>350</v>
      </c>
    </row>
    <row r="9" spans="1:13">
      <c r="A9" s="4">
        <f ca="1">IFERROR(__xludf.DUMMYFUNCTION("""COMPUTED_VALUE"""),44018)</f>
        <v>44018</v>
      </c>
      <c r="B9" s="5">
        <f ca="1">IFERROR(__xludf.DUMMYFUNCTION("""COMPUTED_VALUE"""),272)</f>
        <v>272</v>
      </c>
      <c r="C9" s="5">
        <f ca="1">IFERROR(__xludf.DUMMYFUNCTION("""COMPUTED_VALUE"""),12)</f>
        <v>12</v>
      </c>
      <c r="D9" s="5">
        <f ca="1">IFERROR(__xludf.DUMMYFUNCTION("""COMPUTED_VALUE"""),61)</f>
        <v>61</v>
      </c>
      <c r="E9" s="5">
        <f ca="1">IFERROR(__xludf.DUMMYFUNCTION("""COMPUTED_VALUE"""),78)</f>
        <v>78</v>
      </c>
      <c r="F9" s="5">
        <f ca="1">IFERROR(__xludf.DUMMYFUNCTION("""COMPUTED_VALUE"""),240)</f>
        <v>240</v>
      </c>
      <c r="G9" s="6">
        <f ca="1">IFERROR(__xludf.DUMMYFUNCTION("""COMPUTED_VALUE"""),69)</f>
        <v>69</v>
      </c>
      <c r="H9" s="6">
        <f ca="1">IFERROR(__xludf.DUMMYFUNCTION("""COMPUTED_VALUE"""),28)</f>
        <v>28</v>
      </c>
      <c r="I9" s="6">
        <f ca="1">IFERROR(__xludf.DUMMYFUNCTION("""COMPUTED_VALUE"""),29)</f>
        <v>29</v>
      </c>
      <c r="J9" s="6">
        <f ca="1">IFERROR(__xludf.DUMMYFUNCTION("""COMPUTED_VALUE"""),11)</f>
        <v>11</v>
      </c>
      <c r="K9" s="6">
        <f ca="1">IFERROR(__xludf.DUMMYFUNCTION("""COMPUTED_VALUE"""),10)</f>
        <v>10</v>
      </c>
      <c r="L9" s="6">
        <f ca="1">IFERROR(__xludf.DUMMYFUNCTION("""COMPUTED_VALUE"""),35)</f>
        <v>35</v>
      </c>
      <c r="M9" s="6">
        <f ca="1">IFERROR(__xludf.DUMMYFUNCTION("""COMPUTED_VALUE"""),250)</f>
        <v>250</v>
      </c>
    </row>
    <row r="10" spans="1:13">
      <c r="A10" s="4">
        <f ca="1">IFERROR(__xludf.DUMMYFUNCTION("""COMPUTED_VALUE"""),44019)</f>
        <v>44019</v>
      </c>
      <c r="B10" s="5">
        <f ca="1">IFERROR(__xludf.DUMMYFUNCTION("""COMPUTED_VALUE"""),266)</f>
        <v>266</v>
      </c>
      <c r="C10" s="5">
        <f ca="1">IFERROR(__xludf.DUMMYFUNCTION("""COMPUTED_VALUE"""),5)</f>
        <v>5</v>
      </c>
      <c r="D10" s="5">
        <f ca="1">IFERROR(__xludf.DUMMYFUNCTION("""COMPUTED_VALUE"""),75)</f>
        <v>75</v>
      </c>
      <c r="E10" s="5">
        <f ca="1">IFERROR(__xludf.DUMMYFUNCTION("""COMPUTED_VALUE"""),83)</f>
        <v>83</v>
      </c>
      <c r="F10" s="5">
        <f ca="1">IFERROR(__xludf.DUMMYFUNCTION("""COMPUTED_VALUE"""),154)</f>
        <v>154</v>
      </c>
      <c r="G10" s="6">
        <f ca="1">IFERROR(__xludf.DUMMYFUNCTION("""COMPUTED_VALUE"""),68)</f>
        <v>68</v>
      </c>
      <c r="H10" s="6">
        <f ca="1">IFERROR(__xludf.DUMMYFUNCTION("""COMPUTED_VALUE"""),22)</f>
        <v>22</v>
      </c>
      <c r="I10" s="6">
        <f ca="1">IFERROR(__xludf.DUMMYFUNCTION("""COMPUTED_VALUE"""),22)</f>
        <v>22</v>
      </c>
      <c r="J10" s="6">
        <f ca="1">IFERROR(__xludf.DUMMYFUNCTION("""COMPUTED_VALUE"""),8)</f>
        <v>8</v>
      </c>
      <c r="K10" s="6">
        <f ca="1">IFERROR(__xludf.DUMMYFUNCTION("""COMPUTED_VALUE"""),18)</f>
        <v>18</v>
      </c>
      <c r="L10" s="6">
        <f ca="1">IFERROR(__xludf.DUMMYFUNCTION("""COMPUTED_VALUE"""),43)</f>
        <v>43</v>
      </c>
      <c r="M10" s="6">
        <f ca="1">IFERROR(__xludf.DUMMYFUNCTION("""COMPUTED_VALUE"""),250)</f>
        <v>250</v>
      </c>
    </row>
    <row r="11" spans="1:13">
      <c r="A11" s="4">
        <f ca="1">IFERROR(__xludf.DUMMYFUNCTION("""COMPUTED_VALUE"""),44020)</f>
        <v>44020</v>
      </c>
      <c r="B11" s="5">
        <f ca="1">IFERROR(__xludf.DUMMYFUNCTION("""COMPUTED_VALUE"""),310)</f>
        <v>310</v>
      </c>
      <c r="C11" s="5">
        <f ca="1">IFERROR(__xludf.DUMMYFUNCTION("""COMPUTED_VALUE"""),4)</f>
        <v>4</v>
      </c>
      <c r="D11" s="5">
        <f ca="1">IFERROR(__xludf.DUMMYFUNCTION("""COMPUTED_VALUE"""),64)</f>
        <v>64</v>
      </c>
      <c r="E11" s="5">
        <f ca="1">IFERROR(__xludf.DUMMYFUNCTION("""COMPUTED_VALUE"""),92)</f>
        <v>92</v>
      </c>
      <c r="F11" s="5">
        <f ca="1">IFERROR(__xludf.DUMMYFUNCTION("""COMPUTED_VALUE"""),125)</f>
        <v>125</v>
      </c>
      <c r="G11" s="6">
        <f ca="1">IFERROR(__xludf.DUMMYFUNCTION("""COMPUTED_VALUE"""),60)</f>
        <v>60</v>
      </c>
      <c r="H11" s="6">
        <f ca="1">IFERROR(__xludf.DUMMYFUNCTION("""COMPUTED_VALUE"""),29)</f>
        <v>29</v>
      </c>
      <c r="I11" s="6">
        <f ca="1">IFERROR(__xludf.DUMMYFUNCTION("""COMPUTED_VALUE"""),29)</f>
        <v>29</v>
      </c>
      <c r="J11" s="6">
        <f ca="1">IFERROR(__xludf.DUMMYFUNCTION("""COMPUTED_VALUE"""),15)</f>
        <v>15</v>
      </c>
      <c r="K11" s="6">
        <f ca="1">IFERROR(__xludf.DUMMYFUNCTION("""COMPUTED_VALUE"""),18)</f>
        <v>18</v>
      </c>
      <c r="L11" s="6">
        <f ca="1">IFERROR(__xludf.DUMMYFUNCTION("""COMPUTED_VALUE"""),37)</f>
        <v>37</v>
      </c>
      <c r="M11" s="6">
        <f ca="1">IFERROR(__xludf.DUMMYFUNCTION("""COMPUTED_VALUE"""),281)</f>
        <v>281</v>
      </c>
    </row>
    <row r="12" spans="1:13">
      <c r="A12" s="4">
        <f ca="1">IFERROR(__xludf.DUMMYFUNCTION("""COMPUTED_VALUE"""),44021)</f>
        <v>44021</v>
      </c>
      <c r="B12" s="5">
        <f ca="1">IFERROR(__xludf.DUMMYFUNCTION("""COMPUTED_VALUE"""),261)</f>
        <v>261</v>
      </c>
      <c r="C12" s="5">
        <f ca="1">IFERROR(__xludf.DUMMYFUNCTION("""COMPUTED_VALUE"""),7)</f>
        <v>7</v>
      </c>
      <c r="D12" s="5">
        <f ca="1">IFERROR(__xludf.DUMMYFUNCTION("""COMPUTED_VALUE"""),64)</f>
        <v>64</v>
      </c>
      <c r="E12" s="5">
        <f ca="1">IFERROR(__xludf.DUMMYFUNCTION("""COMPUTED_VALUE"""),106)</f>
        <v>106</v>
      </c>
      <c r="F12" s="5">
        <f ca="1">IFERROR(__xludf.DUMMYFUNCTION("""COMPUTED_VALUE"""),153)</f>
        <v>153</v>
      </c>
      <c r="G12" s="6">
        <f ca="1">IFERROR(__xludf.DUMMYFUNCTION("""COMPUTED_VALUE"""),63)</f>
        <v>63</v>
      </c>
      <c r="H12" s="6">
        <f ca="1">IFERROR(__xludf.DUMMYFUNCTION("""COMPUTED_VALUE"""),28)</f>
        <v>28</v>
      </c>
      <c r="I12" s="6">
        <f ca="1">IFERROR(__xludf.DUMMYFUNCTION("""COMPUTED_VALUE"""),34)</f>
        <v>34</v>
      </c>
      <c r="J12" s="6">
        <f ca="1">IFERROR(__xludf.DUMMYFUNCTION("""COMPUTED_VALUE"""),15)</f>
        <v>15</v>
      </c>
      <c r="K12" s="6">
        <f ca="1">IFERROR(__xludf.DUMMYFUNCTION("""COMPUTED_VALUE"""),14)</f>
        <v>14</v>
      </c>
      <c r="L12" s="6">
        <f ca="1">IFERROR(__xludf.DUMMYFUNCTION("""COMPUTED_VALUE"""),36)</f>
        <v>36</v>
      </c>
      <c r="M12" s="6">
        <f ca="1">IFERROR(__xludf.DUMMYFUNCTION("""COMPUTED_VALUE"""),249)</f>
        <v>249</v>
      </c>
    </row>
    <row r="13" spans="1:13">
      <c r="A13" s="4">
        <f ca="1">IFERROR(__xludf.DUMMYFUNCTION("""COMPUTED_VALUE"""),44022)</f>
        <v>44022</v>
      </c>
      <c r="B13" s="5">
        <f ca="1">IFERROR(__xludf.DUMMYFUNCTION("""COMPUTED_VALUE"""),265)</f>
        <v>265</v>
      </c>
      <c r="C13" s="5">
        <f ca="1">IFERROR(__xludf.DUMMYFUNCTION("""COMPUTED_VALUE"""),4)</f>
        <v>4</v>
      </c>
      <c r="D13" s="5">
        <f ca="1">IFERROR(__xludf.DUMMYFUNCTION("""COMPUTED_VALUE"""),71)</f>
        <v>71</v>
      </c>
      <c r="E13" s="5">
        <f ca="1">IFERROR(__xludf.DUMMYFUNCTION("""COMPUTED_VALUE"""),87)</f>
        <v>87</v>
      </c>
      <c r="F13" s="5">
        <f ca="1">IFERROR(__xludf.DUMMYFUNCTION("""COMPUTED_VALUE"""),140)</f>
        <v>140</v>
      </c>
      <c r="G13" s="6">
        <f ca="1">IFERROR(__xludf.DUMMYFUNCTION("""COMPUTED_VALUE"""),51)</f>
        <v>51</v>
      </c>
      <c r="H13" s="6">
        <f ca="1">IFERROR(__xludf.DUMMYFUNCTION("""COMPUTED_VALUE"""),32)</f>
        <v>32</v>
      </c>
      <c r="I13" s="6">
        <f ca="1">IFERROR(__xludf.DUMMYFUNCTION("""COMPUTED_VALUE"""),30)</f>
        <v>30</v>
      </c>
      <c r="J13" s="6">
        <f ca="1">IFERROR(__xludf.DUMMYFUNCTION("""COMPUTED_VALUE"""),12)</f>
        <v>12</v>
      </c>
      <c r="K13" s="6">
        <f ca="1">IFERROR(__xludf.DUMMYFUNCTION("""COMPUTED_VALUE"""),18)</f>
        <v>18</v>
      </c>
      <c r="L13" s="6">
        <f ca="1">IFERROR(__xludf.DUMMYFUNCTION("""COMPUTED_VALUE"""),40)</f>
        <v>40</v>
      </c>
      <c r="M13" s="6">
        <f ca="1">IFERROR(__xludf.DUMMYFUNCTION("""COMPUTED_VALUE"""),255)</f>
        <v>255</v>
      </c>
    </row>
    <row r="14" spans="1:13">
      <c r="A14" s="4">
        <f ca="1">IFERROR(__xludf.DUMMYFUNCTION("""COMPUTED_VALUE"""),44023)</f>
        <v>44023</v>
      </c>
      <c r="B14" s="5">
        <f ca="1">IFERROR(__xludf.DUMMYFUNCTION("""COMPUTED_VALUE"""),262)</f>
        <v>262</v>
      </c>
      <c r="C14" s="5">
        <f ca="1">IFERROR(__xludf.DUMMYFUNCTION("""COMPUTED_VALUE"""),9)</f>
        <v>9</v>
      </c>
      <c r="D14" s="5">
        <f ca="1">IFERROR(__xludf.DUMMYFUNCTION("""COMPUTED_VALUE"""),58)</f>
        <v>58</v>
      </c>
      <c r="E14" s="5">
        <f ca="1">IFERROR(__xludf.DUMMYFUNCTION("""COMPUTED_VALUE"""),75)</f>
        <v>75</v>
      </c>
      <c r="F14" s="5">
        <f ca="1">IFERROR(__xludf.DUMMYFUNCTION("""COMPUTED_VALUE"""),134)</f>
        <v>134</v>
      </c>
      <c r="G14" s="6">
        <f ca="1">IFERROR(__xludf.DUMMYFUNCTION("""COMPUTED_VALUE"""),60)</f>
        <v>60</v>
      </c>
      <c r="H14" s="6">
        <f ca="1">IFERROR(__xludf.DUMMYFUNCTION("""COMPUTED_VALUE"""),36)</f>
        <v>36</v>
      </c>
      <c r="I14" s="6">
        <f ca="1">IFERROR(__xludf.DUMMYFUNCTION("""COMPUTED_VALUE"""),46)</f>
        <v>46</v>
      </c>
      <c r="J14" s="6">
        <f ca="1">IFERROR(__xludf.DUMMYFUNCTION("""COMPUTED_VALUE"""),10)</f>
        <v>10</v>
      </c>
      <c r="K14" s="6">
        <f ca="1">IFERROR(__xludf.DUMMYFUNCTION("""COMPUTED_VALUE"""),9)</f>
        <v>9</v>
      </c>
      <c r="L14" s="6">
        <f ca="1">IFERROR(__xludf.DUMMYFUNCTION("""COMPUTED_VALUE"""),41)</f>
        <v>41</v>
      </c>
      <c r="M14" s="6">
        <f ca="1">IFERROR(__xludf.DUMMYFUNCTION("""COMPUTED_VALUE"""),252)</f>
        <v>252</v>
      </c>
    </row>
    <row r="15" spans="1:13">
      <c r="A15" s="4">
        <f ca="1">IFERROR(__xludf.DUMMYFUNCTION("""COMPUTED_VALUE"""),44024)</f>
        <v>44024</v>
      </c>
      <c r="B15" s="5">
        <f ca="1">IFERROR(__xludf.DUMMYFUNCTION("""COMPUTED_VALUE"""),256)</f>
        <v>256</v>
      </c>
      <c r="C15" s="5">
        <f ca="1">IFERROR(__xludf.DUMMYFUNCTION("""COMPUTED_VALUE"""),10)</f>
        <v>10</v>
      </c>
      <c r="D15" s="5">
        <f ca="1">IFERROR(__xludf.DUMMYFUNCTION("""COMPUTED_VALUE"""),63)</f>
        <v>63</v>
      </c>
      <c r="E15" s="5">
        <f ca="1">IFERROR(__xludf.DUMMYFUNCTION("""COMPUTED_VALUE"""),101)</f>
        <v>101</v>
      </c>
      <c r="F15" s="5">
        <f ca="1">IFERROR(__xludf.DUMMYFUNCTION("""COMPUTED_VALUE"""),118)</f>
        <v>118</v>
      </c>
      <c r="G15" s="6">
        <f ca="1">IFERROR(__xludf.DUMMYFUNCTION("""COMPUTED_VALUE"""),63)</f>
        <v>63</v>
      </c>
      <c r="H15" s="6">
        <f ca="1">IFERROR(__xludf.DUMMYFUNCTION("""COMPUTED_VALUE"""),40)</f>
        <v>40</v>
      </c>
      <c r="I15" s="6">
        <f ca="1">IFERROR(__xludf.DUMMYFUNCTION("""COMPUTED_VALUE"""),29)</f>
        <v>29</v>
      </c>
      <c r="J15" s="6">
        <f ca="1">IFERROR(__xludf.DUMMYFUNCTION("""COMPUTED_VALUE"""),6)</f>
        <v>6</v>
      </c>
      <c r="K15" s="6">
        <f ca="1">IFERROR(__xludf.DUMMYFUNCTION("""COMPUTED_VALUE"""),33)</f>
        <v>33</v>
      </c>
      <c r="L15" s="6">
        <f ca="1">IFERROR(__xludf.DUMMYFUNCTION("""COMPUTED_VALUE"""),53)</f>
        <v>53</v>
      </c>
      <c r="M15" s="6">
        <f ca="1">IFERROR(__xludf.DUMMYFUNCTION("""COMPUTED_VALUE"""),210)</f>
        <v>210</v>
      </c>
    </row>
    <row r="16" spans="1:13">
      <c r="A16" s="4">
        <f ca="1">IFERROR(__xludf.DUMMYFUNCTION("""COMPUTED_VALUE"""),44025)</f>
        <v>44025</v>
      </c>
      <c r="B16" s="5">
        <f ca="1">IFERROR(__xludf.DUMMYFUNCTION("""COMPUTED_VALUE"""),238)</f>
        <v>238</v>
      </c>
      <c r="C16" s="5">
        <f ca="1">IFERROR(__xludf.DUMMYFUNCTION("""COMPUTED_VALUE"""),8)</f>
        <v>8</v>
      </c>
      <c r="D16" s="5">
        <f ca="1">IFERROR(__xludf.DUMMYFUNCTION("""COMPUTED_VALUE"""),62)</f>
        <v>62</v>
      </c>
      <c r="E16" s="5">
        <f ca="1">IFERROR(__xludf.DUMMYFUNCTION("""COMPUTED_VALUE"""),79)</f>
        <v>79</v>
      </c>
      <c r="F16" s="5">
        <f ca="1">IFERROR(__xludf.DUMMYFUNCTION("""COMPUTED_VALUE"""),157)</f>
        <v>157</v>
      </c>
      <c r="G16" s="6">
        <f ca="1">IFERROR(__xludf.DUMMYFUNCTION("""COMPUTED_VALUE"""),50)</f>
        <v>50</v>
      </c>
      <c r="H16" s="6">
        <f ca="1">IFERROR(__xludf.DUMMYFUNCTION("""COMPUTED_VALUE"""),39)</f>
        <v>39</v>
      </c>
      <c r="I16" s="6">
        <f ca="1">IFERROR(__xludf.DUMMYFUNCTION("""COMPUTED_VALUE"""),31)</f>
        <v>31</v>
      </c>
      <c r="J16" s="6">
        <f ca="1">IFERROR(__xludf.DUMMYFUNCTION("""COMPUTED_VALUE"""),13)</f>
        <v>13</v>
      </c>
      <c r="K16" s="6">
        <f ca="1">IFERROR(__xludf.DUMMYFUNCTION("""COMPUTED_VALUE"""),28)</f>
        <v>28</v>
      </c>
      <c r="L16" s="6">
        <f ca="1">IFERROR(__xludf.DUMMYFUNCTION("""COMPUTED_VALUE"""),38)</f>
        <v>38</v>
      </c>
      <c r="M16" s="6">
        <f ca="1">IFERROR(__xludf.DUMMYFUNCTION("""COMPUTED_VALUE"""),270)</f>
        <v>270</v>
      </c>
    </row>
    <row r="17" spans="1:13">
      <c r="A17" s="4">
        <f ca="1">IFERROR(__xludf.DUMMYFUNCTION("""COMPUTED_VALUE"""),44026)</f>
        <v>44026</v>
      </c>
      <c r="B17" s="5">
        <f ca="1">IFERROR(__xludf.DUMMYFUNCTION("""COMPUTED_VALUE"""),251)</f>
        <v>251</v>
      </c>
      <c r="C17" s="5">
        <f ca="1">IFERROR(__xludf.DUMMYFUNCTION("""COMPUTED_VALUE"""),8)</f>
        <v>8</v>
      </c>
      <c r="D17" s="5">
        <f ca="1">IFERROR(__xludf.DUMMYFUNCTION("""COMPUTED_VALUE"""),55)</f>
        <v>55</v>
      </c>
      <c r="E17" s="5">
        <f ca="1">IFERROR(__xludf.DUMMYFUNCTION("""COMPUTED_VALUE"""),81)</f>
        <v>81</v>
      </c>
      <c r="F17" s="5">
        <f ca="1">IFERROR(__xludf.DUMMYFUNCTION("""COMPUTED_VALUE"""),148)</f>
        <v>148</v>
      </c>
      <c r="G17" s="6">
        <f ca="1">IFERROR(__xludf.DUMMYFUNCTION("""COMPUTED_VALUE"""),52)</f>
        <v>52</v>
      </c>
      <c r="H17" s="6">
        <f ca="1">IFERROR(__xludf.DUMMYFUNCTION("""COMPUTED_VALUE"""),40)</f>
        <v>40</v>
      </c>
      <c r="I17" s="6">
        <f ca="1">IFERROR(__xludf.DUMMYFUNCTION("""COMPUTED_VALUE"""),33)</f>
        <v>33</v>
      </c>
      <c r="J17" s="6">
        <f ca="1">IFERROR(__xludf.DUMMYFUNCTION("""COMPUTED_VALUE"""),12)</f>
        <v>12</v>
      </c>
      <c r="K17" s="6">
        <f ca="1">IFERROR(__xludf.DUMMYFUNCTION("""COMPUTED_VALUE"""),21)</f>
        <v>21</v>
      </c>
      <c r="L17" s="6">
        <f ca="1">IFERROR(__xludf.DUMMYFUNCTION("""COMPUTED_VALUE"""),30)</f>
        <v>30</v>
      </c>
      <c r="M17" s="6">
        <f ca="1">IFERROR(__xludf.DUMMYFUNCTION("""COMPUTED_VALUE"""),250)</f>
        <v>250</v>
      </c>
    </row>
    <row r="18" spans="1:13">
      <c r="A18" s="4">
        <f ca="1">IFERROR(__xludf.DUMMYFUNCTION("""COMPUTED_VALUE"""),44027)</f>
        <v>44027</v>
      </c>
      <c r="B18" s="5">
        <f ca="1">IFERROR(__xludf.DUMMYFUNCTION("""COMPUTED_VALUE"""),249)</f>
        <v>249</v>
      </c>
      <c r="C18" s="5">
        <f ca="1">IFERROR(__xludf.DUMMYFUNCTION("""COMPUTED_VALUE"""),6)</f>
        <v>6</v>
      </c>
      <c r="D18" s="5">
        <f ca="1">IFERROR(__xludf.DUMMYFUNCTION("""COMPUTED_VALUE"""),51)</f>
        <v>51</v>
      </c>
      <c r="E18" s="5">
        <f ca="1">IFERROR(__xludf.DUMMYFUNCTION("""COMPUTED_VALUE"""),86)</f>
        <v>86</v>
      </c>
      <c r="F18" s="5">
        <f ca="1">IFERROR(__xludf.DUMMYFUNCTION("""COMPUTED_VALUE"""),140)</f>
        <v>140</v>
      </c>
      <c r="G18" s="6">
        <f ca="1">IFERROR(__xludf.DUMMYFUNCTION("""COMPUTED_VALUE"""),58)</f>
        <v>58</v>
      </c>
      <c r="H18" s="6">
        <f ca="1">IFERROR(__xludf.DUMMYFUNCTION("""COMPUTED_VALUE"""),26)</f>
        <v>26</v>
      </c>
      <c r="I18" s="6">
        <f ca="1">IFERROR(__xludf.DUMMYFUNCTION("""COMPUTED_VALUE"""),22)</f>
        <v>22</v>
      </c>
      <c r="J18" s="6">
        <f ca="1">IFERROR(__xludf.DUMMYFUNCTION("""COMPUTED_VALUE"""),19)</f>
        <v>19</v>
      </c>
      <c r="K18" s="6">
        <f ca="1">IFERROR(__xludf.DUMMYFUNCTION("""COMPUTED_VALUE"""),31)</f>
        <v>31</v>
      </c>
      <c r="L18" s="6">
        <f ca="1">IFERROR(__xludf.DUMMYFUNCTION("""COMPUTED_VALUE"""),41)</f>
        <v>41</v>
      </c>
      <c r="M18" s="6">
        <f ca="1">IFERROR(__xludf.DUMMYFUNCTION("""COMPUTED_VALUE"""),221)</f>
        <v>221</v>
      </c>
    </row>
    <row r="19" spans="1:13">
      <c r="A19" s="4">
        <f ca="1">IFERROR(__xludf.DUMMYFUNCTION("""COMPUTED_VALUE"""),44028)</f>
        <v>44028</v>
      </c>
      <c r="B19" s="5">
        <f ca="1">IFERROR(__xludf.DUMMYFUNCTION("""COMPUTED_VALUE"""),235)</f>
        <v>235</v>
      </c>
      <c r="C19" s="5">
        <f ca="1">IFERROR(__xludf.DUMMYFUNCTION("""COMPUTED_VALUE"""),6)</f>
        <v>6</v>
      </c>
      <c r="D19" s="5">
        <f ca="1">IFERROR(__xludf.DUMMYFUNCTION("""COMPUTED_VALUE"""),54)</f>
        <v>54</v>
      </c>
      <c r="E19" s="5">
        <f ca="1">IFERROR(__xludf.DUMMYFUNCTION("""COMPUTED_VALUE"""),72)</f>
        <v>72</v>
      </c>
      <c r="F19" s="5">
        <f ca="1">IFERROR(__xludf.DUMMYFUNCTION("""COMPUTED_VALUE"""),141)</f>
        <v>141</v>
      </c>
      <c r="G19" s="6">
        <f ca="1">IFERROR(__xludf.DUMMYFUNCTION("""COMPUTED_VALUE"""),54)</f>
        <v>54</v>
      </c>
      <c r="H19" s="6">
        <f ca="1">IFERROR(__xludf.DUMMYFUNCTION("""COMPUTED_VALUE"""),29)</f>
        <v>29</v>
      </c>
      <c r="I19" s="6">
        <f ca="1">IFERROR(__xludf.DUMMYFUNCTION("""COMPUTED_VALUE"""),29)</f>
        <v>29</v>
      </c>
      <c r="J19" s="6">
        <f ca="1">IFERROR(__xludf.DUMMYFUNCTION("""COMPUTED_VALUE"""),15)</f>
        <v>15</v>
      </c>
      <c r="K19" s="6">
        <f ca="1">IFERROR(__xludf.DUMMYFUNCTION("""COMPUTED_VALUE"""),26)</f>
        <v>26</v>
      </c>
      <c r="L19" s="6">
        <f ca="1">IFERROR(__xludf.DUMMYFUNCTION("""COMPUTED_VALUE"""),39)</f>
        <v>39</v>
      </c>
      <c r="M19" s="6">
        <f ca="1">IFERROR(__xludf.DUMMYFUNCTION("""COMPUTED_VALUE"""),219)</f>
        <v>219</v>
      </c>
    </row>
    <row r="20" spans="1:13">
      <c r="A20" s="4">
        <f ca="1">IFERROR(__xludf.DUMMYFUNCTION("""COMPUTED_VALUE"""),44029)</f>
        <v>44029</v>
      </c>
      <c r="B20" s="5">
        <f ca="1">IFERROR(__xludf.DUMMYFUNCTION("""COMPUTED_VALUE"""),239)</f>
        <v>239</v>
      </c>
      <c r="C20" s="5">
        <f ca="1">IFERROR(__xludf.DUMMYFUNCTION("""COMPUTED_VALUE"""),8)</f>
        <v>8</v>
      </c>
      <c r="D20" s="5">
        <f ca="1">IFERROR(__xludf.DUMMYFUNCTION("""COMPUTED_VALUE"""),62)</f>
        <v>62</v>
      </c>
      <c r="E20" s="5">
        <f ca="1">IFERROR(__xludf.DUMMYFUNCTION("""COMPUTED_VALUE"""),70)</f>
        <v>70</v>
      </c>
      <c r="F20" s="5">
        <f ca="1">IFERROR(__xludf.DUMMYFUNCTION("""COMPUTED_VALUE"""),147)</f>
        <v>147</v>
      </c>
      <c r="G20" s="6">
        <f ca="1">IFERROR(__xludf.DUMMYFUNCTION("""COMPUTED_VALUE"""),59)</f>
        <v>59</v>
      </c>
      <c r="H20" s="6">
        <f ca="1">IFERROR(__xludf.DUMMYFUNCTION("""COMPUTED_VALUE"""),29)</f>
        <v>29</v>
      </c>
      <c r="I20" s="6">
        <f ca="1">IFERROR(__xludf.DUMMYFUNCTION("""COMPUTED_VALUE"""),21)</f>
        <v>21</v>
      </c>
      <c r="J20" s="6">
        <f ca="1">IFERROR(__xludf.DUMMYFUNCTION("""COMPUTED_VALUE"""),22)</f>
        <v>22</v>
      </c>
      <c r="K20" s="6">
        <f ca="1">IFERROR(__xludf.DUMMYFUNCTION("""COMPUTED_VALUE"""),24)</f>
        <v>24</v>
      </c>
      <c r="L20" s="6">
        <f ca="1">IFERROR(__xludf.DUMMYFUNCTION("""COMPUTED_VALUE"""),40)</f>
        <v>40</v>
      </c>
      <c r="M20" s="6">
        <f ca="1">IFERROR(__xludf.DUMMYFUNCTION("""COMPUTED_VALUE"""),204)</f>
        <v>204</v>
      </c>
    </row>
    <row r="21" spans="1:13">
      <c r="A21" s="4">
        <f ca="1">IFERROR(__xludf.DUMMYFUNCTION("""COMPUTED_VALUE"""),44030)</f>
        <v>44030</v>
      </c>
      <c r="B21" s="5">
        <f ca="1">IFERROR(__xludf.DUMMYFUNCTION("""COMPUTED_VALUE"""),242)</f>
        <v>242</v>
      </c>
      <c r="C21" s="5">
        <f ca="1">IFERROR(__xludf.DUMMYFUNCTION("""COMPUTED_VALUE"""),9)</f>
        <v>9</v>
      </c>
      <c r="D21" s="5">
        <f ca="1">IFERROR(__xludf.DUMMYFUNCTION("""COMPUTED_VALUE"""),51)</f>
        <v>51</v>
      </c>
      <c r="E21" s="5">
        <f ca="1">IFERROR(__xludf.DUMMYFUNCTION("""COMPUTED_VALUE"""),87)</f>
        <v>87</v>
      </c>
      <c r="F21" s="5">
        <f ca="1">IFERROR(__xludf.DUMMYFUNCTION("""COMPUTED_VALUE"""),136)</f>
        <v>136</v>
      </c>
      <c r="G21" s="6">
        <f ca="1">IFERROR(__xludf.DUMMYFUNCTION("""COMPUTED_VALUE"""),55)</f>
        <v>55</v>
      </c>
      <c r="H21" s="6">
        <f ca="1">IFERROR(__xludf.DUMMYFUNCTION("""COMPUTED_VALUE"""),33)</f>
        <v>33</v>
      </c>
      <c r="I21" s="6">
        <f ca="1">IFERROR(__xludf.DUMMYFUNCTION("""COMPUTED_VALUE"""),24)</f>
        <v>24</v>
      </c>
      <c r="J21" s="6">
        <f ca="1">IFERROR(__xludf.DUMMYFUNCTION("""COMPUTED_VALUE"""),23)</f>
        <v>23</v>
      </c>
      <c r="K21" s="6">
        <f ca="1">IFERROR(__xludf.DUMMYFUNCTION("""COMPUTED_VALUE"""),27)</f>
        <v>27</v>
      </c>
      <c r="L21" s="6">
        <f ca="1">IFERROR(__xludf.DUMMYFUNCTION("""COMPUTED_VALUE"""),27)</f>
        <v>27</v>
      </c>
      <c r="M21" s="6">
        <f ca="1">IFERROR(__xludf.DUMMYFUNCTION("""COMPUTED_VALUE"""),207)</f>
        <v>207</v>
      </c>
    </row>
    <row r="22" spans="1:13">
      <c r="A22" s="4">
        <f ca="1">IFERROR(__xludf.DUMMYFUNCTION("""COMPUTED_VALUE"""),44031)</f>
        <v>44031</v>
      </c>
      <c r="B22" s="5">
        <f ca="1">IFERROR(__xludf.DUMMYFUNCTION("""COMPUTED_VALUE"""),245)</f>
        <v>245</v>
      </c>
      <c r="C22" s="5">
        <f ca="1">IFERROR(__xludf.DUMMYFUNCTION("""COMPUTED_VALUE"""),6)</f>
        <v>6</v>
      </c>
      <c r="D22" s="5">
        <f ca="1">IFERROR(__xludf.DUMMYFUNCTION("""COMPUTED_VALUE"""),63)</f>
        <v>63</v>
      </c>
      <c r="E22" s="5">
        <f ca="1">IFERROR(__xludf.DUMMYFUNCTION("""COMPUTED_VALUE"""),80)</f>
        <v>80</v>
      </c>
      <c r="F22" s="5">
        <f ca="1">IFERROR(__xludf.DUMMYFUNCTION("""COMPUTED_VALUE"""),122)</f>
        <v>122</v>
      </c>
      <c r="G22" s="6">
        <f ca="1">IFERROR(__xludf.DUMMYFUNCTION("""COMPUTED_VALUE"""),57)</f>
        <v>57</v>
      </c>
      <c r="H22" s="6">
        <f ca="1">IFERROR(__xludf.DUMMYFUNCTION("""COMPUTED_VALUE"""),35)</f>
        <v>35</v>
      </c>
      <c r="I22" s="6">
        <f ca="1">IFERROR(__xludf.DUMMYFUNCTION("""COMPUTED_VALUE"""),14)</f>
        <v>14</v>
      </c>
      <c r="J22" s="6">
        <f ca="1">IFERROR(__xludf.DUMMYFUNCTION("""COMPUTED_VALUE"""),16)</f>
        <v>16</v>
      </c>
      <c r="K22" s="6">
        <f ca="1">IFERROR(__xludf.DUMMYFUNCTION("""COMPUTED_VALUE"""),25)</f>
        <v>25</v>
      </c>
      <c r="L22" s="6">
        <f ca="1">IFERROR(__xludf.DUMMYFUNCTION("""COMPUTED_VALUE"""),27)</f>
        <v>27</v>
      </c>
      <c r="M22" s="6">
        <f ca="1">IFERROR(__xludf.DUMMYFUNCTION("""COMPUTED_VALUE"""),230)</f>
        <v>230</v>
      </c>
    </row>
    <row r="23" spans="1:13">
      <c r="A23" s="4">
        <f ca="1">IFERROR(__xludf.DUMMYFUNCTION("""COMPUTED_VALUE"""),44032)</f>
        <v>44032</v>
      </c>
      <c r="B23" s="5">
        <f ca="1">IFERROR(__xludf.DUMMYFUNCTION("""COMPUTED_VALUE"""),220)</f>
        <v>220</v>
      </c>
      <c r="C23" s="5">
        <f ca="1">IFERROR(__xludf.DUMMYFUNCTION("""COMPUTED_VALUE"""),5)</f>
        <v>5</v>
      </c>
      <c r="D23" s="5">
        <f ca="1">IFERROR(__xludf.DUMMYFUNCTION("""COMPUTED_VALUE"""),64)</f>
        <v>64</v>
      </c>
      <c r="E23" s="5">
        <f ca="1">IFERROR(__xludf.DUMMYFUNCTION("""COMPUTED_VALUE"""),65)</f>
        <v>65</v>
      </c>
      <c r="F23" s="5">
        <f ca="1">IFERROR(__xludf.DUMMYFUNCTION("""COMPUTED_VALUE"""),160)</f>
        <v>160</v>
      </c>
      <c r="G23" s="6">
        <f ca="1">IFERROR(__xludf.DUMMYFUNCTION("""COMPUTED_VALUE"""),59)</f>
        <v>59</v>
      </c>
      <c r="H23" s="6">
        <f ca="1">IFERROR(__xludf.DUMMYFUNCTION("""COMPUTED_VALUE"""),36)</f>
        <v>36</v>
      </c>
      <c r="I23" s="6">
        <f ca="1">IFERROR(__xludf.DUMMYFUNCTION("""COMPUTED_VALUE"""),22)</f>
        <v>22</v>
      </c>
      <c r="J23" s="6">
        <f ca="1">IFERROR(__xludf.DUMMYFUNCTION("""COMPUTED_VALUE"""),19)</f>
        <v>19</v>
      </c>
      <c r="K23" s="6">
        <f ca="1">IFERROR(__xludf.DUMMYFUNCTION("""COMPUTED_VALUE"""),36)</f>
        <v>36</v>
      </c>
      <c r="L23" s="6">
        <f ca="1">IFERROR(__xludf.DUMMYFUNCTION("""COMPUTED_VALUE"""),31)</f>
        <v>31</v>
      </c>
      <c r="M23" s="6">
        <f ca="1">IFERROR(__xludf.DUMMYFUNCTION("""COMPUTED_VALUE"""),218)</f>
        <v>218</v>
      </c>
    </row>
    <row r="24" spans="1:13">
      <c r="A24" s="4">
        <f ca="1">IFERROR(__xludf.DUMMYFUNCTION("""COMPUTED_VALUE"""),44033)</f>
        <v>44033</v>
      </c>
      <c r="B24" s="5">
        <f ca="1">IFERROR(__xludf.DUMMYFUNCTION("""COMPUTED_VALUE"""),222)</f>
        <v>222</v>
      </c>
      <c r="C24" s="5">
        <f ca="1">IFERROR(__xludf.DUMMYFUNCTION("""COMPUTED_VALUE"""),8)</f>
        <v>8</v>
      </c>
      <c r="D24" s="5">
        <f ca="1">IFERROR(__xludf.DUMMYFUNCTION("""COMPUTED_VALUE"""),73)</f>
        <v>73</v>
      </c>
      <c r="E24" s="5">
        <f ca="1">IFERROR(__xludf.DUMMYFUNCTION("""COMPUTED_VALUE"""),75)</f>
        <v>75</v>
      </c>
      <c r="F24" s="5">
        <f ca="1">IFERROR(__xludf.DUMMYFUNCTION("""COMPUTED_VALUE"""),146)</f>
        <v>146</v>
      </c>
      <c r="G24" s="6">
        <f ca="1">IFERROR(__xludf.DUMMYFUNCTION("""COMPUTED_VALUE"""),65)</f>
        <v>65</v>
      </c>
      <c r="H24" s="6">
        <f ca="1">IFERROR(__xludf.DUMMYFUNCTION("""COMPUTED_VALUE"""),34)</f>
        <v>34</v>
      </c>
      <c r="I24" s="6">
        <f ca="1">IFERROR(__xludf.DUMMYFUNCTION("""COMPUTED_VALUE"""),23)</f>
        <v>23</v>
      </c>
      <c r="J24" s="6">
        <f ca="1">IFERROR(__xludf.DUMMYFUNCTION("""COMPUTED_VALUE"""),17)</f>
        <v>17</v>
      </c>
      <c r="K24" s="6">
        <f ca="1">IFERROR(__xludf.DUMMYFUNCTION("""COMPUTED_VALUE"""),27)</f>
        <v>27</v>
      </c>
      <c r="L24" s="6">
        <f ca="1">IFERROR(__xludf.DUMMYFUNCTION("""COMPUTED_VALUE"""),41)</f>
        <v>41</v>
      </c>
      <c r="M24" s="6">
        <f ca="1">IFERROR(__xludf.DUMMYFUNCTION("""COMPUTED_VALUE"""),194)</f>
        <v>194</v>
      </c>
    </row>
    <row r="25" spans="1:13">
      <c r="A25" s="4">
        <f ca="1">IFERROR(__xludf.DUMMYFUNCTION("""COMPUTED_VALUE"""),44034)</f>
        <v>44034</v>
      </c>
      <c r="B25" s="5">
        <f ca="1">IFERROR(__xludf.DUMMYFUNCTION("""COMPUTED_VALUE"""),217)</f>
        <v>217</v>
      </c>
      <c r="C25" s="5">
        <f ca="1">IFERROR(__xludf.DUMMYFUNCTION("""COMPUTED_VALUE"""),8)</f>
        <v>8</v>
      </c>
      <c r="D25" s="5">
        <f ca="1">IFERROR(__xludf.DUMMYFUNCTION("""COMPUTED_VALUE"""),76)</f>
        <v>76</v>
      </c>
      <c r="E25" s="5">
        <f ca="1">IFERROR(__xludf.DUMMYFUNCTION("""COMPUTED_VALUE"""),70)</f>
        <v>70</v>
      </c>
      <c r="F25" s="5">
        <f ca="1">IFERROR(__xludf.DUMMYFUNCTION("""COMPUTED_VALUE"""),147)</f>
        <v>147</v>
      </c>
      <c r="G25" s="6">
        <f ca="1">IFERROR(__xludf.DUMMYFUNCTION("""COMPUTED_VALUE"""),54)</f>
        <v>54</v>
      </c>
      <c r="H25" s="6">
        <f ca="1">IFERROR(__xludf.DUMMYFUNCTION("""COMPUTED_VALUE"""),42)</f>
        <v>42</v>
      </c>
      <c r="I25" s="6">
        <f ca="1">IFERROR(__xludf.DUMMYFUNCTION("""COMPUTED_VALUE"""),28)</f>
        <v>28</v>
      </c>
      <c r="J25" s="6">
        <f ca="1">IFERROR(__xludf.DUMMYFUNCTION("""COMPUTED_VALUE"""),17)</f>
        <v>17</v>
      </c>
      <c r="K25" s="6">
        <f ca="1">IFERROR(__xludf.DUMMYFUNCTION("""COMPUTED_VALUE"""),37)</f>
        <v>37</v>
      </c>
      <c r="L25" s="6">
        <f ca="1">IFERROR(__xludf.DUMMYFUNCTION("""COMPUTED_VALUE"""),32)</f>
        <v>32</v>
      </c>
      <c r="M25" s="6">
        <f ca="1">IFERROR(__xludf.DUMMYFUNCTION("""COMPUTED_VALUE"""),169)</f>
        <v>169</v>
      </c>
    </row>
    <row r="26" spans="1:13">
      <c r="A26" s="4">
        <f ca="1">IFERROR(__xludf.DUMMYFUNCTION("""COMPUTED_VALUE"""),44035)</f>
        <v>44035</v>
      </c>
      <c r="B26" s="5">
        <f ca="1">IFERROR(__xludf.DUMMYFUNCTION("""COMPUTED_VALUE"""),211)</f>
        <v>211</v>
      </c>
      <c r="C26" s="5">
        <f ca="1">IFERROR(__xludf.DUMMYFUNCTION("""COMPUTED_VALUE"""),5)</f>
        <v>5</v>
      </c>
      <c r="D26" s="5">
        <f ca="1">IFERROR(__xludf.DUMMYFUNCTION("""COMPUTED_VALUE"""),74)</f>
        <v>74</v>
      </c>
      <c r="E26" s="5">
        <f ca="1">IFERROR(__xludf.DUMMYFUNCTION("""COMPUTED_VALUE"""),63)</f>
        <v>63</v>
      </c>
      <c r="F26" s="5">
        <f ca="1">IFERROR(__xludf.DUMMYFUNCTION("""COMPUTED_VALUE"""),120)</f>
        <v>120</v>
      </c>
      <c r="G26" s="6">
        <f ca="1">IFERROR(__xludf.DUMMYFUNCTION("""COMPUTED_VALUE"""),52)</f>
        <v>52</v>
      </c>
      <c r="H26" s="6">
        <f ca="1">IFERROR(__xludf.DUMMYFUNCTION("""COMPUTED_VALUE"""),41)</f>
        <v>41</v>
      </c>
      <c r="I26" s="6">
        <f ca="1">IFERROR(__xludf.DUMMYFUNCTION("""COMPUTED_VALUE"""),34)</f>
        <v>34</v>
      </c>
      <c r="J26" s="6">
        <f ca="1">IFERROR(__xludf.DUMMYFUNCTION("""COMPUTED_VALUE"""),19)</f>
        <v>19</v>
      </c>
      <c r="K26" s="6">
        <f ca="1">IFERROR(__xludf.DUMMYFUNCTION("""COMPUTED_VALUE"""),39)</f>
        <v>39</v>
      </c>
      <c r="L26" s="6">
        <f ca="1">IFERROR(__xludf.DUMMYFUNCTION("""COMPUTED_VALUE"""),30)</f>
        <v>30</v>
      </c>
      <c r="M26" s="6">
        <f ca="1">IFERROR(__xludf.DUMMYFUNCTION("""COMPUTED_VALUE"""),226)</f>
        <v>226</v>
      </c>
    </row>
    <row r="27" spans="1:13">
      <c r="A27" s="4">
        <f ca="1">IFERROR(__xludf.DUMMYFUNCTION("""COMPUTED_VALUE"""),44036)</f>
        <v>44036</v>
      </c>
      <c r="B27" s="5">
        <f ca="1">IFERROR(__xludf.DUMMYFUNCTION("""COMPUTED_VALUE"""),171)</f>
        <v>171</v>
      </c>
      <c r="C27" s="5">
        <f ca="1">IFERROR(__xludf.DUMMYFUNCTION("""COMPUTED_VALUE"""),11)</f>
        <v>11</v>
      </c>
      <c r="D27" s="5">
        <f ca="1">IFERROR(__xludf.DUMMYFUNCTION("""COMPUTED_VALUE"""),92)</f>
        <v>92</v>
      </c>
      <c r="E27" s="5">
        <f ca="1">IFERROR(__xludf.DUMMYFUNCTION("""COMPUTED_VALUE"""),77)</f>
        <v>77</v>
      </c>
      <c r="F27" s="5">
        <f ca="1">IFERROR(__xludf.DUMMYFUNCTION("""COMPUTED_VALUE"""),126)</f>
        <v>126</v>
      </c>
      <c r="G27" s="6">
        <f ca="1">IFERROR(__xludf.DUMMYFUNCTION("""COMPUTED_VALUE"""),57)</f>
        <v>57</v>
      </c>
      <c r="H27" s="6">
        <f ca="1">IFERROR(__xludf.DUMMYFUNCTION("""COMPUTED_VALUE"""),44)</f>
        <v>44</v>
      </c>
      <c r="I27" s="6">
        <f ca="1">IFERROR(__xludf.DUMMYFUNCTION("""COMPUTED_VALUE"""),36)</f>
        <v>36</v>
      </c>
      <c r="J27" s="6">
        <f ca="1">IFERROR(__xludf.DUMMYFUNCTION("""COMPUTED_VALUE"""),25)</f>
        <v>25</v>
      </c>
      <c r="K27" s="6">
        <f ca="1">IFERROR(__xludf.DUMMYFUNCTION("""COMPUTED_VALUE"""),42)</f>
        <v>42</v>
      </c>
      <c r="L27" s="6">
        <f ca="1">IFERROR(__xludf.DUMMYFUNCTION("""COMPUTED_VALUE"""),41)</f>
        <v>41</v>
      </c>
      <c r="M27" s="6">
        <f ca="1">IFERROR(__xludf.DUMMYFUNCTION("""COMPUTED_VALUE"""),213)</f>
        <v>213</v>
      </c>
    </row>
    <row r="28" spans="1:13">
      <c r="A28" s="4">
        <f ca="1">IFERROR(__xludf.DUMMYFUNCTION("""COMPUTED_VALUE"""),44037)</f>
        <v>44037</v>
      </c>
      <c r="B28" s="5">
        <f ca="1">IFERROR(__xludf.DUMMYFUNCTION("""COMPUTED_VALUE"""),197)</f>
        <v>197</v>
      </c>
      <c r="C28" s="5">
        <f ca="1">IFERROR(__xludf.DUMMYFUNCTION("""COMPUTED_VALUE"""),9)</f>
        <v>9</v>
      </c>
      <c r="D28" s="5">
        <f ca="1">IFERROR(__xludf.DUMMYFUNCTION("""COMPUTED_VALUE"""),78)</f>
        <v>78</v>
      </c>
      <c r="E28" s="5">
        <f ca="1">IFERROR(__xludf.DUMMYFUNCTION("""COMPUTED_VALUE"""),65)</f>
        <v>65</v>
      </c>
      <c r="F28" s="5">
        <f ca="1">IFERROR(__xludf.DUMMYFUNCTION("""COMPUTED_VALUE"""),96)</f>
        <v>96</v>
      </c>
      <c r="G28" s="6">
        <f ca="1">IFERROR(__xludf.DUMMYFUNCTION("""COMPUTED_VALUE"""),63)</f>
        <v>63</v>
      </c>
      <c r="H28" s="6">
        <f ca="1">IFERROR(__xludf.DUMMYFUNCTION("""COMPUTED_VALUE"""),53)</f>
        <v>53</v>
      </c>
      <c r="I28" s="6">
        <f ca="1">IFERROR(__xludf.DUMMYFUNCTION("""COMPUTED_VALUE"""),21)</f>
        <v>21</v>
      </c>
      <c r="J28" s="6">
        <f ca="1">IFERROR(__xludf.DUMMYFUNCTION("""COMPUTED_VALUE"""),21)</f>
        <v>21</v>
      </c>
      <c r="K28" s="6">
        <f ca="1">IFERROR(__xludf.DUMMYFUNCTION("""COMPUTED_VALUE"""),36)</f>
        <v>36</v>
      </c>
      <c r="L28" s="6">
        <f ca="1">IFERROR(__xludf.DUMMYFUNCTION("""COMPUTED_VALUE"""),40)</f>
        <v>40</v>
      </c>
      <c r="M28" s="6">
        <f ca="1">IFERROR(__xludf.DUMMYFUNCTION("""COMPUTED_VALUE"""),239)</f>
        <v>239</v>
      </c>
    </row>
    <row r="29" spans="1:13">
      <c r="A29" s="4">
        <f ca="1">IFERROR(__xludf.DUMMYFUNCTION("""COMPUTED_VALUE"""),44038)</f>
        <v>44038</v>
      </c>
      <c r="B29" s="5">
        <f ca="1">IFERROR(__xludf.DUMMYFUNCTION("""COMPUTED_VALUE"""),179)</f>
        <v>179</v>
      </c>
      <c r="C29" s="5">
        <f ca="1">IFERROR(__xludf.DUMMYFUNCTION("""COMPUTED_VALUE"""),7)</f>
        <v>7</v>
      </c>
      <c r="D29" s="5">
        <f ca="1">IFERROR(__xludf.DUMMYFUNCTION("""COMPUTED_VALUE"""),67)</f>
        <v>67</v>
      </c>
      <c r="E29" s="5">
        <f ca="1">IFERROR(__xludf.DUMMYFUNCTION("""COMPUTED_VALUE"""),93)</f>
        <v>93</v>
      </c>
      <c r="F29" s="5">
        <f ca="1">IFERROR(__xludf.DUMMYFUNCTION("""COMPUTED_VALUE"""),126)</f>
        <v>126</v>
      </c>
      <c r="G29" s="6">
        <f ca="1">IFERROR(__xludf.DUMMYFUNCTION("""COMPUTED_VALUE"""),54)</f>
        <v>54</v>
      </c>
      <c r="H29" s="6">
        <f ca="1">IFERROR(__xludf.DUMMYFUNCTION("""COMPUTED_VALUE"""),46)</f>
        <v>46</v>
      </c>
      <c r="I29" s="6">
        <f ca="1">IFERROR(__xludf.DUMMYFUNCTION("""COMPUTED_VALUE"""),25)</f>
        <v>25</v>
      </c>
      <c r="J29" s="6">
        <f ca="1">IFERROR(__xludf.DUMMYFUNCTION("""COMPUTED_VALUE"""),14)</f>
        <v>14</v>
      </c>
      <c r="K29" s="6">
        <f ca="1">IFERROR(__xludf.DUMMYFUNCTION("""COMPUTED_VALUE"""),43)</f>
        <v>43</v>
      </c>
      <c r="L29" s="6">
        <f ca="1">IFERROR(__xludf.DUMMYFUNCTION("""COMPUTED_VALUE"""),40)</f>
        <v>40</v>
      </c>
      <c r="M29" s="6">
        <f ca="1">IFERROR(__xludf.DUMMYFUNCTION("""COMPUTED_VALUE"""),231)</f>
        <v>231</v>
      </c>
    </row>
    <row r="30" spans="1:13">
      <c r="A30" s="4">
        <f ca="1">IFERROR(__xludf.DUMMYFUNCTION("""COMPUTED_VALUE"""),44039)</f>
        <v>44039</v>
      </c>
      <c r="B30" s="5">
        <f ca="1">IFERROR(__xludf.DUMMYFUNCTION("""COMPUTED_VALUE"""),163)</f>
        <v>163</v>
      </c>
      <c r="C30" s="5">
        <f ca="1">IFERROR(__xludf.DUMMYFUNCTION("""COMPUTED_VALUE"""),7)</f>
        <v>7</v>
      </c>
      <c r="D30" s="5">
        <f ca="1">IFERROR(__xludf.DUMMYFUNCTION("""COMPUTED_VALUE"""),64)</f>
        <v>64</v>
      </c>
      <c r="E30" s="5">
        <f ca="1">IFERROR(__xludf.DUMMYFUNCTION("""COMPUTED_VALUE"""),60)</f>
        <v>60</v>
      </c>
      <c r="F30" s="5">
        <f ca="1">IFERROR(__xludf.DUMMYFUNCTION("""COMPUTED_VALUE"""),141)</f>
        <v>141</v>
      </c>
      <c r="G30" s="6">
        <f ca="1">IFERROR(__xludf.DUMMYFUNCTION("""COMPUTED_VALUE"""),73)</f>
        <v>73</v>
      </c>
      <c r="H30" s="6">
        <f ca="1">IFERROR(__xludf.DUMMYFUNCTION("""COMPUTED_VALUE"""),48)</f>
        <v>48</v>
      </c>
      <c r="I30" s="6">
        <f ca="1">IFERROR(__xludf.DUMMYFUNCTION("""COMPUTED_VALUE"""),29)</f>
        <v>29</v>
      </c>
      <c r="J30" s="6">
        <f ca="1">IFERROR(__xludf.DUMMYFUNCTION("""COMPUTED_VALUE"""),24)</f>
        <v>24</v>
      </c>
      <c r="K30" s="6">
        <f ca="1">IFERROR(__xludf.DUMMYFUNCTION("""COMPUTED_VALUE"""),32)</f>
        <v>32</v>
      </c>
      <c r="L30" s="6">
        <f ca="1">IFERROR(__xludf.DUMMYFUNCTION("""COMPUTED_VALUE"""),34)</f>
        <v>34</v>
      </c>
      <c r="M30" s="6">
        <f ca="1">IFERROR(__xludf.DUMMYFUNCTION("""COMPUTED_VALUE"""),245)</f>
        <v>245</v>
      </c>
    </row>
    <row r="31" spans="1:13">
      <c r="A31" s="4">
        <f ca="1">IFERROR(__xludf.DUMMYFUNCTION("""COMPUTED_VALUE"""),44040)</f>
        <v>44040</v>
      </c>
      <c r="B31" s="5">
        <f ca="1">IFERROR(__xludf.DUMMYFUNCTION("""COMPUTED_VALUE"""),198)</f>
        <v>198</v>
      </c>
      <c r="C31" s="5">
        <f ca="1">IFERROR(__xludf.DUMMYFUNCTION("""COMPUTED_VALUE"""),12)</f>
        <v>12</v>
      </c>
      <c r="D31" s="5">
        <f ca="1">IFERROR(__xludf.DUMMYFUNCTION("""COMPUTED_VALUE"""),57)</f>
        <v>57</v>
      </c>
      <c r="E31" s="5">
        <f ca="1">IFERROR(__xludf.DUMMYFUNCTION("""COMPUTED_VALUE"""),74)</f>
        <v>74</v>
      </c>
      <c r="F31" s="5">
        <f ca="1">IFERROR(__xludf.DUMMYFUNCTION("""COMPUTED_VALUE"""),152)</f>
        <v>152</v>
      </c>
      <c r="G31" s="6">
        <f ca="1">IFERROR(__xludf.DUMMYFUNCTION("""COMPUTED_VALUE"""),63)</f>
        <v>63</v>
      </c>
      <c r="H31" s="6">
        <f ca="1">IFERROR(__xludf.DUMMYFUNCTION("""COMPUTED_VALUE"""),46)</f>
        <v>46</v>
      </c>
      <c r="I31" s="6">
        <f ca="1">IFERROR(__xludf.DUMMYFUNCTION("""COMPUTED_VALUE"""),25)</f>
        <v>25</v>
      </c>
      <c r="J31" s="6">
        <f ca="1">IFERROR(__xludf.DUMMYFUNCTION("""COMPUTED_VALUE"""),21)</f>
        <v>21</v>
      </c>
      <c r="K31" s="6">
        <f ca="1">IFERROR(__xludf.DUMMYFUNCTION("""COMPUTED_VALUE"""),24)</f>
        <v>24</v>
      </c>
      <c r="L31" s="6">
        <f ca="1">IFERROR(__xludf.DUMMYFUNCTION("""COMPUTED_VALUE"""),45)</f>
        <v>45</v>
      </c>
      <c r="M31" s="6">
        <f ca="1">IFERROR(__xludf.DUMMYFUNCTION("""COMPUTED_VALUE"""),244)</f>
        <v>244</v>
      </c>
    </row>
    <row r="32" spans="1:13">
      <c r="A32" s="4">
        <f ca="1">IFERROR(__xludf.DUMMYFUNCTION("""COMPUTED_VALUE"""),44041)</f>
        <v>44041</v>
      </c>
      <c r="B32" s="5">
        <f ca="1">IFERROR(__xludf.DUMMYFUNCTION("""COMPUTED_VALUE"""),165)</f>
        <v>165</v>
      </c>
      <c r="C32" s="5">
        <f ca="1">IFERROR(__xludf.DUMMYFUNCTION("""COMPUTED_VALUE"""),9)</f>
        <v>9</v>
      </c>
      <c r="D32" s="5">
        <f ca="1">IFERROR(__xludf.DUMMYFUNCTION("""COMPUTED_VALUE"""),75)</f>
        <v>75</v>
      </c>
      <c r="E32" s="5">
        <f ca="1">IFERROR(__xludf.DUMMYFUNCTION("""COMPUTED_VALUE"""),70)</f>
        <v>70</v>
      </c>
      <c r="F32" s="5">
        <f ca="1">IFERROR(__xludf.DUMMYFUNCTION("""COMPUTED_VALUE"""),151)</f>
        <v>151</v>
      </c>
      <c r="G32" s="6">
        <f ca="1">IFERROR(__xludf.DUMMYFUNCTION("""COMPUTED_VALUE"""),68)</f>
        <v>68</v>
      </c>
      <c r="H32" s="6">
        <f ca="1">IFERROR(__xludf.DUMMYFUNCTION("""COMPUTED_VALUE"""),58)</f>
        <v>58</v>
      </c>
      <c r="I32" s="6">
        <f ca="1">IFERROR(__xludf.DUMMYFUNCTION("""COMPUTED_VALUE"""),38)</f>
        <v>38</v>
      </c>
      <c r="J32" s="6">
        <f ca="1">IFERROR(__xludf.DUMMYFUNCTION("""COMPUTED_VALUE"""),23)</f>
        <v>23</v>
      </c>
      <c r="K32" s="6">
        <f ca="1">IFERROR(__xludf.DUMMYFUNCTION("""COMPUTED_VALUE"""),26)</f>
        <v>26</v>
      </c>
      <c r="L32" s="6">
        <f ca="1">IFERROR(__xludf.DUMMYFUNCTION("""COMPUTED_VALUE"""),45)</f>
        <v>45</v>
      </c>
      <c r="M32" s="6">
        <f ca="1">IFERROR(__xludf.DUMMYFUNCTION("""COMPUTED_VALUE"""),212)</f>
        <v>212</v>
      </c>
    </row>
    <row r="33" spans="1:13">
      <c r="A33" s="4">
        <f ca="1">IFERROR(__xludf.DUMMYFUNCTION("""COMPUTED_VALUE"""),44042)</f>
        <v>44042</v>
      </c>
      <c r="B33" s="5">
        <f ca="1">IFERROR(__xludf.DUMMYFUNCTION("""COMPUTED_VALUE"""),157)</f>
        <v>157</v>
      </c>
      <c r="C33" s="5">
        <f ca="1">IFERROR(__xludf.DUMMYFUNCTION("""COMPUTED_VALUE"""),11)</f>
        <v>11</v>
      </c>
      <c r="D33" s="5">
        <f ca="1">IFERROR(__xludf.DUMMYFUNCTION("""COMPUTED_VALUE"""),71)</f>
        <v>71</v>
      </c>
      <c r="E33" s="5">
        <f ca="1">IFERROR(__xludf.DUMMYFUNCTION("""COMPUTED_VALUE"""),55)</f>
        <v>55</v>
      </c>
      <c r="F33" s="5">
        <f ca="1">IFERROR(__xludf.DUMMYFUNCTION("""COMPUTED_VALUE"""),191)</f>
        <v>191</v>
      </c>
      <c r="G33" s="6">
        <f ca="1">IFERROR(__xludf.DUMMYFUNCTION("""COMPUTED_VALUE"""),70)</f>
        <v>70</v>
      </c>
      <c r="H33" s="6">
        <f ca="1">IFERROR(__xludf.DUMMYFUNCTION("""COMPUTED_VALUE"""),56)</f>
        <v>56</v>
      </c>
      <c r="I33" s="6">
        <f ca="1">IFERROR(__xludf.DUMMYFUNCTION("""COMPUTED_VALUE"""),34)</f>
        <v>34</v>
      </c>
      <c r="J33" s="6">
        <f ca="1">IFERROR(__xludf.DUMMYFUNCTION("""COMPUTED_VALUE"""),19)</f>
        <v>19</v>
      </c>
      <c r="K33" s="6">
        <f ca="1">IFERROR(__xludf.DUMMYFUNCTION("""COMPUTED_VALUE"""),54)</f>
        <v>54</v>
      </c>
      <c r="L33" s="6">
        <f ca="1">IFERROR(__xludf.DUMMYFUNCTION("""COMPUTED_VALUE"""),41)</f>
        <v>41</v>
      </c>
      <c r="M33" s="6">
        <f ca="1">IFERROR(__xludf.DUMMYFUNCTION("""COMPUTED_VALUE"""),209)</f>
        <v>209</v>
      </c>
    </row>
    <row r="34" spans="1:13">
      <c r="A34" s="4">
        <f ca="1">IFERROR(__xludf.DUMMYFUNCTION("""COMPUTED_VALUE"""),44043)</f>
        <v>44043</v>
      </c>
      <c r="B34" s="5">
        <f ca="1">IFERROR(__xludf.DUMMYFUNCTION("""COMPUTED_VALUE"""),168)</f>
        <v>168</v>
      </c>
      <c r="C34" s="5">
        <f ca="1">IFERROR(__xludf.DUMMYFUNCTION("""COMPUTED_VALUE"""),5)</f>
        <v>5</v>
      </c>
      <c r="D34" s="5">
        <f ca="1">IFERROR(__xludf.DUMMYFUNCTION("""COMPUTED_VALUE"""),64)</f>
        <v>64</v>
      </c>
      <c r="E34" s="5">
        <f ca="1">IFERROR(__xludf.DUMMYFUNCTION("""COMPUTED_VALUE"""),69)</f>
        <v>69</v>
      </c>
      <c r="F34" s="5">
        <f ca="1">IFERROR(__xludf.DUMMYFUNCTION("""COMPUTED_VALUE"""),140)</f>
        <v>140</v>
      </c>
      <c r="G34" s="6">
        <f ca="1">IFERROR(__xludf.DUMMYFUNCTION("""COMPUTED_VALUE"""),63)</f>
        <v>63</v>
      </c>
      <c r="H34" s="6">
        <f ca="1">IFERROR(__xludf.DUMMYFUNCTION("""COMPUTED_VALUE"""),60)</f>
        <v>60</v>
      </c>
      <c r="I34" s="6">
        <f ca="1">IFERROR(__xludf.DUMMYFUNCTION("""COMPUTED_VALUE"""),23)</f>
        <v>23</v>
      </c>
      <c r="J34" s="6">
        <f ca="1">IFERROR(__xludf.DUMMYFUNCTION("""COMPUTED_VALUE"""),16)</f>
        <v>16</v>
      </c>
      <c r="K34" s="6">
        <f ca="1">IFERROR(__xludf.DUMMYFUNCTION("""COMPUTED_VALUE"""),57)</f>
        <v>57</v>
      </c>
      <c r="L34" s="6">
        <f ca="1">IFERROR(__xludf.DUMMYFUNCTION("""COMPUTED_VALUE"""),43)</f>
        <v>43</v>
      </c>
      <c r="M34" s="6">
        <f ca="1">IFERROR(__xludf.DUMMYFUNCTION("""COMPUTED_VALUE"""),273)</f>
        <v>273</v>
      </c>
    </row>
    <row r="35" spans="1:13">
      <c r="A35" s="4">
        <f ca="1">IFERROR(__xludf.DUMMYFUNCTION("""COMPUTED_VALUE"""),44044)</f>
        <v>44044</v>
      </c>
      <c r="B35" s="5">
        <f ca="1">IFERROR(__xludf.DUMMYFUNCTION("""COMPUTED_VALUE"""),153)</f>
        <v>153</v>
      </c>
      <c r="C35" s="5">
        <f ca="1">IFERROR(__xludf.DUMMYFUNCTION("""COMPUTED_VALUE"""),15)</f>
        <v>15</v>
      </c>
      <c r="D35" s="5">
        <f ca="1">IFERROR(__xludf.DUMMYFUNCTION("""COMPUTED_VALUE"""),57)</f>
        <v>57</v>
      </c>
      <c r="E35" s="5">
        <f ca="1">IFERROR(__xludf.DUMMYFUNCTION("""COMPUTED_VALUE"""),64)</f>
        <v>64</v>
      </c>
      <c r="F35" s="5">
        <f ca="1">IFERROR(__xludf.DUMMYFUNCTION("""COMPUTED_VALUE"""),157)</f>
        <v>157</v>
      </c>
      <c r="G35" s="6">
        <f ca="1">IFERROR(__xludf.DUMMYFUNCTION("""COMPUTED_VALUE"""),60)</f>
        <v>60</v>
      </c>
      <c r="H35" s="6">
        <f ca="1">IFERROR(__xludf.DUMMYFUNCTION("""COMPUTED_VALUE"""),69)</f>
        <v>69</v>
      </c>
      <c r="I35" s="6">
        <f ca="1">IFERROR(__xludf.DUMMYFUNCTION("""COMPUTED_VALUE"""),36)</f>
        <v>36</v>
      </c>
      <c r="J35" s="6">
        <f ca="1">IFERROR(__xludf.DUMMYFUNCTION("""COMPUTED_VALUE"""),34)</f>
        <v>34</v>
      </c>
      <c r="K35" s="6">
        <f ca="1">IFERROR(__xludf.DUMMYFUNCTION("""COMPUTED_VALUE"""),36)</f>
        <v>36</v>
      </c>
      <c r="L35" s="6">
        <f ca="1">IFERROR(__xludf.DUMMYFUNCTION("""COMPUTED_VALUE"""),51)</f>
        <v>51</v>
      </c>
      <c r="M35" s="6">
        <f ca="1">IFERROR(__xludf.DUMMYFUNCTION("""COMPUTED_VALUE"""),265)</f>
        <v>265</v>
      </c>
    </row>
    <row r="36" spans="1:13">
      <c r="A36" s="4">
        <f ca="1">IFERROR(__xludf.DUMMYFUNCTION("""COMPUTED_VALUE"""),44045)</f>
        <v>44045</v>
      </c>
      <c r="B36" s="5">
        <f ca="1">IFERROR(__xludf.DUMMYFUNCTION("""COMPUTED_VALUE"""),132)</f>
        <v>132</v>
      </c>
      <c r="C36" s="5">
        <f ca="1">IFERROR(__xludf.DUMMYFUNCTION("""COMPUTED_VALUE"""),11)</f>
        <v>11</v>
      </c>
      <c r="D36" s="5">
        <f ca="1">IFERROR(__xludf.DUMMYFUNCTION("""COMPUTED_VALUE"""),45)</f>
        <v>45</v>
      </c>
      <c r="E36" s="5">
        <f ca="1">IFERROR(__xludf.DUMMYFUNCTION("""COMPUTED_VALUE"""),74)</f>
        <v>74</v>
      </c>
      <c r="F36" s="5">
        <f ca="1">IFERROR(__xludf.DUMMYFUNCTION("""COMPUTED_VALUE"""),178)</f>
        <v>178</v>
      </c>
      <c r="G36" s="6">
        <f ca="1">IFERROR(__xludf.DUMMYFUNCTION("""COMPUTED_VALUE"""),65)</f>
        <v>65</v>
      </c>
      <c r="H36" s="6">
        <f ca="1">IFERROR(__xludf.DUMMYFUNCTION("""COMPUTED_VALUE"""),53)</f>
        <v>53</v>
      </c>
      <c r="I36" s="6">
        <f ca="1">IFERROR(__xludf.DUMMYFUNCTION("""COMPUTED_VALUE"""),29)</f>
        <v>29</v>
      </c>
      <c r="J36" s="6">
        <f ca="1">IFERROR(__xludf.DUMMYFUNCTION("""COMPUTED_VALUE"""),20)</f>
        <v>20</v>
      </c>
      <c r="K36" s="6">
        <f ca="1">IFERROR(__xludf.DUMMYFUNCTION("""COMPUTED_VALUE"""),39)</f>
        <v>39</v>
      </c>
      <c r="L36" s="6">
        <f ca="1">IFERROR(__xludf.DUMMYFUNCTION("""COMPUTED_VALUE"""),42)</f>
        <v>42</v>
      </c>
      <c r="M36" s="6">
        <f ca="1">IFERROR(__xludf.DUMMYFUNCTION("""COMPUTED_VALUE"""),298)</f>
        <v>298</v>
      </c>
    </row>
    <row r="37" spans="1:13">
      <c r="A37" s="4">
        <f ca="1">IFERROR(__xludf.DUMMYFUNCTION("""COMPUTED_VALUE"""),44046)</f>
        <v>44046</v>
      </c>
      <c r="B37" s="5">
        <f ca="1">IFERROR(__xludf.DUMMYFUNCTION("""COMPUTED_VALUE"""),134)</f>
        <v>134</v>
      </c>
      <c r="C37" s="5">
        <f ca="1">IFERROR(__xludf.DUMMYFUNCTION("""COMPUTED_VALUE"""),4)</f>
        <v>4</v>
      </c>
      <c r="D37" s="5">
        <f ca="1">IFERROR(__xludf.DUMMYFUNCTION("""COMPUTED_VALUE"""),71)</f>
        <v>71</v>
      </c>
      <c r="E37" s="5">
        <f ca="1">IFERROR(__xludf.DUMMYFUNCTION("""COMPUTED_VALUE"""),59)</f>
        <v>59</v>
      </c>
      <c r="F37" s="5">
        <f ca="1">IFERROR(__xludf.DUMMYFUNCTION("""COMPUTED_VALUE"""),184)</f>
        <v>184</v>
      </c>
      <c r="G37" s="6">
        <f ca="1">IFERROR(__xludf.DUMMYFUNCTION("""COMPUTED_VALUE"""),59)</f>
        <v>59</v>
      </c>
      <c r="H37" s="6">
        <f ca="1">IFERROR(__xludf.DUMMYFUNCTION("""COMPUTED_VALUE"""),75)</f>
        <v>75</v>
      </c>
      <c r="I37" s="6">
        <f ca="1">IFERROR(__xludf.DUMMYFUNCTION("""COMPUTED_VALUE"""),37)</f>
        <v>37</v>
      </c>
      <c r="J37" s="6">
        <f ca="1">IFERROR(__xludf.DUMMYFUNCTION("""COMPUTED_VALUE"""),29)</f>
        <v>29</v>
      </c>
      <c r="K37" s="6">
        <f ca="1">IFERROR(__xludf.DUMMYFUNCTION("""COMPUTED_VALUE"""),42)</f>
        <v>42</v>
      </c>
      <c r="L37" s="6">
        <f ca="1">IFERROR(__xludf.DUMMYFUNCTION("""COMPUTED_VALUE"""),38)</f>
        <v>38</v>
      </c>
      <c r="M37" s="6">
        <f ca="1">IFERROR(__xludf.DUMMYFUNCTION("""COMPUTED_VALUE"""),261)</f>
        <v>261</v>
      </c>
    </row>
    <row r="38" spans="1:13">
      <c r="A38" s="4">
        <f ca="1">IFERROR(__xludf.DUMMYFUNCTION("""COMPUTED_VALUE"""),44047)</f>
        <v>44047</v>
      </c>
      <c r="B38" s="5">
        <f ca="1">IFERROR(__xludf.DUMMYFUNCTION("""COMPUTED_VALUE"""),173)</f>
        <v>173</v>
      </c>
      <c r="C38" s="5">
        <f ca="1">IFERROR(__xludf.DUMMYFUNCTION("""COMPUTED_VALUE"""),7)</f>
        <v>7</v>
      </c>
      <c r="D38" s="5">
        <f ca="1">IFERROR(__xludf.DUMMYFUNCTION("""COMPUTED_VALUE"""),60)</f>
        <v>60</v>
      </c>
      <c r="E38" s="5">
        <f ca="1">IFERROR(__xludf.DUMMYFUNCTION("""COMPUTED_VALUE"""),63)</f>
        <v>63</v>
      </c>
      <c r="F38" s="5">
        <f ca="1">IFERROR(__xludf.DUMMYFUNCTION("""COMPUTED_VALUE"""),193)</f>
        <v>193</v>
      </c>
      <c r="G38" s="6">
        <f ca="1">IFERROR(__xludf.DUMMYFUNCTION("""COMPUTED_VALUE"""),74)</f>
        <v>74</v>
      </c>
      <c r="H38" s="6">
        <f ca="1">IFERROR(__xludf.DUMMYFUNCTION("""COMPUTED_VALUE"""),78)</f>
        <v>78</v>
      </c>
      <c r="I38" s="6">
        <f ca="1">IFERROR(__xludf.DUMMYFUNCTION("""COMPUTED_VALUE"""),36)</f>
        <v>36</v>
      </c>
      <c r="J38" s="6">
        <f ca="1">IFERROR(__xludf.DUMMYFUNCTION("""COMPUTED_VALUE"""),34)</f>
        <v>34</v>
      </c>
      <c r="K38" s="6">
        <f ca="1">IFERROR(__xludf.DUMMYFUNCTION("""COMPUTED_VALUE"""),42)</f>
        <v>42</v>
      </c>
      <c r="L38" s="6">
        <f ca="1">IFERROR(__xludf.DUMMYFUNCTION("""COMPUTED_VALUE"""),69)</f>
        <v>69</v>
      </c>
      <c r="M38" s="6">
        <f ca="1">IFERROR(__xludf.DUMMYFUNCTION("""COMPUTED_VALUE"""),253)</f>
        <v>253</v>
      </c>
    </row>
    <row r="39" spans="1:13">
      <c r="A39" s="4">
        <f ca="1">IFERROR(__xludf.DUMMYFUNCTION("""COMPUTED_VALUE"""),44048)</f>
        <v>44048</v>
      </c>
      <c r="B39" s="5">
        <f ca="1">IFERROR(__xludf.DUMMYFUNCTION("""COMPUTED_VALUE"""),165)</f>
        <v>165</v>
      </c>
      <c r="C39" s="5">
        <f ca="1">IFERROR(__xludf.DUMMYFUNCTION("""COMPUTED_VALUE"""),15)</f>
        <v>15</v>
      </c>
      <c r="D39" s="5">
        <f ca="1">IFERROR(__xludf.DUMMYFUNCTION("""COMPUTED_VALUE"""),77)</f>
        <v>77</v>
      </c>
      <c r="E39" s="5">
        <f ca="1">IFERROR(__xludf.DUMMYFUNCTION("""COMPUTED_VALUE"""),74)</f>
        <v>74</v>
      </c>
      <c r="F39" s="5">
        <f ca="1">IFERROR(__xludf.DUMMYFUNCTION("""COMPUTED_VALUE"""),210)</f>
        <v>210</v>
      </c>
      <c r="G39" s="6">
        <f ca="1">IFERROR(__xludf.DUMMYFUNCTION("""COMPUTED_VALUE"""),99)</f>
        <v>99</v>
      </c>
      <c r="H39" s="6">
        <f ca="1">IFERROR(__xludf.DUMMYFUNCTION("""COMPUTED_VALUE"""),97)</f>
        <v>97</v>
      </c>
      <c r="I39" s="6">
        <f ca="1">IFERROR(__xludf.DUMMYFUNCTION("""COMPUTED_VALUE"""),55)</f>
        <v>55</v>
      </c>
      <c r="J39" s="6">
        <f ca="1">IFERROR(__xludf.DUMMYFUNCTION("""COMPUTED_VALUE"""),44)</f>
        <v>44</v>
      </c>
      <c r="K39" s="6">
        <f ca="1">IFERROR(__xludf.DUMMYFUNCTION("""COMPUTED_VALUE"""),46)</f>
        <v>46</v>
      </c>
      <c r="L39" s="6">
        <f ca="1">IFERROR(__xludf.DUMMYFUNCTION("""COMPUTED_VALUE"""),60)</f>
        <v>60</v>
      </c>
      <c r="M39" s="6">
        <f ca="1">IFERROR(__xludf.DUMMYFUNCTION("""COMPUTED_VALUE"""),237)</f>
        <v>237</v>
      </c>
    </row>
    <row r="40" spans="1:13">
      <c r="A40" s="4">
        <f ca="1">IFERROR(__xludf.DUMMYFUNCTION("""COMPUTED_VALUE"""),44049)</f>
        <v>44049</v>
      </c>
      <c r="B40" s="5">
        <f ca="1">IFERROR(__xludf.DUMMYFUNCTION("""COMPUTED_VALUE"""),199)</f>
        <v>199</v>
      </c>
      <c r="C40" s="5">
        <f ca="1">IFERROR(__xludf.DUMMYFUNCTION("""COMPUTED_VALUE"""),8)</f>
        <v>8</v>
      </c>
      <c r="D40" s="5">
        <f ca="1">IFERROR(__xludf.DUMMYFUNCTION("""COMPUTED_VALUE"""),73)</f>
        <v>73</v>
      </c>
      <c r="E40" s="5">
        <f ca="1">IFERROR(__xludf.DUMMYFUNCTION("""COMPUTED_VALUE"""),77)</f>
        <v>77</v>
      </c>
      <c r="F40" s="5">
        <f ca="1">IFERROR(__xludf.DUMMYFUNCTION("""COMPUTED_VALUE"""),226)</f>
        <v>226</v>
      </c>
      <c r="G40" s="6">
        <f ca="1">IFERROR(__xludf.DUMMYFUNCTION("""COMPUTED_VALUE"""),92)</f>
        <v>92</v>
      </c>
      <c r="H40" s="6">
        <f ca="1">IFERROR(__xludf.DUMMYFUNCTION("""COMPUTED_VALUE"""),75)</f>
        <v>75</v>
      </c>
      <c r="I40" s="6">
        <f ca="1">IFERROR(__xludf.DUMMYFUNCTION("""COMPUTED_VALUE"""),63)</f>
        <v>63</v>
      </c>
      <c r="J40" s="6">
        <f ca="1">IFERROR(__xludf.DUMMYFUNCTION("""COMPUTED_VALUE"""),24)</f>
        <v>24</v>
      </c>
      <c r="K40" s="6">
        <f ca="1">IFERROR(__xludf.DUMMYFUNCTION("""COMPUTED_VALUE"""),41)</f>
        <v>41</v>
      </c>
      <c r="L40" s="6">
        <f ca="1">IFERROR(__xludf.DUMMYFUNCTION("""COMPUTED_VALUE"""),71)</f>
        <v>71</v>
      </c>
      <c r="M40" s="6">
        <f ca="1">IFERROR(__xludf.DUMMYFUNCTION("""COMPUTED_VALUE"""),205)</f>
        <v>205</v>
      </c>
    </row>
    <row r="41" spans="1:13">
      <c r="A41" s="4">
        <f ca="1">IFERROR(__xludf.DUMMYFUNCTION("""COMPUTED_VALUE"""),44050)</f>
        <v>44050</v>
      </c>
      <c r="B41" s="5">
        <f ca="1">IFERROR(__xludf.DUMMYFUNCTION("""COMPUTED_VALUE"""),173)</f>
        <v>173</v>
      </c>
      <c r="C41" s="5">
        <f ca="1">IFERROR(__xludf.DUMMYFUNCTION("""COMPUTED_VALUE"""),11)</f>
        <v>11</v>
      </c>
      <c r="D41" s="5">
        <f ca="1">IFERROR(__xludf.DUMMYFUNCTION("""COMPUTED_VALUE"""),72)</f>
        <v>72</v>
      </c>
      <c r="E41" s="5">
        <f ca="1">IFERROR(__xludf.DUMMYFUNCTION("""COMPUTED_VALUE"""),86)</f>
        <v>86</v>
      </c>
      <c r="F41" s="5">
        <f ca="1">IFERROR(__xludf.DUMMYFUNCTION("""COMPUTED_VALUE"""),221)</f>
        <v>221</v>
      </c>
      <c r="G41" s="6">
        <f ca="1">IFERROR(__xludf.DUMMYFUNCTION("""COMPUTED_VALUE"""),96)</f>
        <v>96</v>
      </c>
      <c r="H41" s="6">
        <f ca="1">IFERROR(__xludf.DUMMYFUNCTION("""COMPUTED_VALUE"""),75)</f>
        <v>75</v>
      </c>
      <c r="I41" s="6">
        <f ca="1">IFERROR(__xludf.DUMMYFUNCTION("""COMPUTED_VALUE"""),67)</f>
        <v>67</v>
      </c>
      <c r="J41" s="6">
        <f ca="1">IFERROR(__xludf.DUMMYFUNCTION("""COMPUTED_VALUE"""),44)</f>
        <v>44</v>
      </c>
      <c r="K41" s="6">
        <f ca="1">IFERROR(__xludf.DUMMYFUNCTION("""COMPUTED_VALUE"""),65)</f>
        <v>65</v>
      </c>
      <c r="L41" s="6">
        <f ca="1">IFERROR(__xludf.DUMMYFUNCTION("""COMPUTED_VALUE"""),65)</f>
        <v>65</v>
      </c>
      <c r="M41" s="6">
        <f ca="1">IFERROR(__xludf.DUMMYFUNCTION("""COMPUTED_VALUE"""),209)</f>
        <v>209</v>
      </c>
    </row>
    <row r="42" spans="1:13">
      <c r="A42" s="4">
        <f ca="1">IFERROR(__xludf.DUMMYFUNCTION("""COMPUTED_VALUE"""),44051)</f>
        <v>44051</v>
      </c>
      <c r="B42" s="5">
        <f ca="1">IFERROR(__xludf.DUMMYFUNCTION("""COMPUTED_VALUE"""),177)</f>
        <v>177</v>
      </c>
      <c r="C42" s="5">
        <f ca="1">IFERROR(__xludf.DUMMYFUNCTION("""COMPUTED_VALUE"""),9)</f>
        <v>9</v>
      </c>
      <c r="D42" s="5">
        <f ca="1">IFERROR(__xludf.DUMMYFUNCTION("""COMPUTED_VALUE"""),86)</f>
        <v>86</v>
      </c>
      <c r="E42" s="5">
        <f ca="1">IFERROR(__xludf.DUMMYFUNCTION("""COMPUTED_VALUE"""),82)</f>
        <v>82</v>
      </c>
      <c r="F42" s="5">
        <f ca="1">IFERROR(__xludf.DUMMYFUNCTION("""COMPUTED_VALUE"""),213)</f>
        <v>213</v>
      </c>
      <c r="G42" s="6">
        <f ca="1">IFERROR(__xludf.DUMMYFUNCTION("""COMPUTED_VALUE"""),93)</f>
        <v>93</v>
      </c>
      <c r="H42" s="6">
        <f ca="1">IFERROR(__xludf.DUMMYFUNCTION("""COMPUTED_VALUE"""),70)</f>
        <v>70</v>
      </c>
      <c r="I42" s="6">
        <f ca="1">IFERROR(__xludf.DUMMYFUNCTION("""COMPUTED_VALUE"""),61)</f>
        <v>61</v>
      </c>
      <c r="J42" s="6">
        <f ca="1">IFERROR(__xludf.DUMMYFUNCTION("""COMPUTED_VALUE"""),44)</f>
        <v>44</v>
      </c>
      <c r="K42" s="6">
        <f ca="1">IFERROR(__xludf.DUMMYFUNCTION("""COMPUTED_VALUE"""),50)</f>
        <v>50</v>
      </c>
      <c r="L42" s="6">
        <f ca="1">IFERROR(__xludf.DUMMYFUNCTION("""COMPUTED_VALUE"""),69)</f>
        <v>69</v>
      </c>
      <c r="M42" s="6">
        <f ca="1">IFERROR(__xludf.DUMMYFUNCTION("""COMPUTED_VALUE"""),220)</f>
        <v>220</v>
      </c>
    </row>
    <row r="43" spans="1:13">
      <c r="A43" s="4">
        <f ca="1">IFERROR(__xludf.DUMMYFUNCTION("""COMPUTED_VALUE"""),44052)</f>
        <v>44052</v>
      </c>
      <c r="B43" s="5">
        <f ca="1">IFERROR(__xludf.DUMMYFUNCTION("""COMPUTED_VALUE"""),118)</f>
        <v>118</v>
      </c>
      <c r="C43" s="5">
        <f ca="1">IFERROR(__xludf.DUMMYFUNCTION("""COMPUTED_VALUE"""),7)</f>
        <v>7</v>
      </c>
      <c r="D43" s="5">
        <f ca="1">IFERROR(__xludf.DUMMYFUNCTION("""COMPUTED_VALUE"""),84)</f>
        <v>84</v>
      </c>
      <c r="E43" s="5">
        <f ca="1">IFERROR(__xludf.DUMMYFUNCTION("""COMPUTED_VALUE"""),61)</f>
        <v>61</v>
      </c>
      <c r="F43" s="5">
        <f ca="1">IFERROR(__xludf.DUMMYFUNCTION("""COMPUTED_VALUE"""),173)</f>
        <v>173</v>
      </c>
      <c r="G43" s="6">
        <f ca="1">IFERROR(__xludf.DUMMYFUNCTION("""COMPUTED_VALUE"""),106)</f>
        <v>106</v>
      </c>
      <c r="H43" s="6">
        <f ca="1">IFERROR(__xludf.DUMMYFUNCTION("""COMPUTED_VALUE"""),97)</f>
        <v>97</v>
      </c>
      <c r="I43" s="6">
        <f ca="1">IFERROR(__xludf.DUMMYFUNCTION("""COMPUTED_VALUE"""),56)</f>
        <v>56</v>
      </c>
      <c r="J43" s="6">
        <f ca="1">IFERROR(__xludf.DUMMYFUNCTION("""COMPUTED_VALUE"""),38)</f>
        <v>38</v>
      </c>
      <c r="K43" s="6">
        <f ca="1">IFERROR(__xludf.DUMMYFUNCTION("""COMPUTED_VALUE"""),68)</f>
        <v>68</v>
      </c>
      <c r="L43" s="6">
        <f ca="1">IFERROR(__xludf.DUMMYFUNCTION("""COMPUTED_VALUE"""),67)</f>
        <v>67</v>
      </c>
      <c r="M43" s="6">
        <f ca="1">IFERROR(__xludf.DUMMYFUNCTION("""COMPUTED_VALUE"""),307)</f>
        <v>307</v>
      </c>
    </row>
    <row r="44" spans="1:13">
      <c r="A44" s="4">
        <f ca="1">IFERROR(__xludf.DUMMYFUNCTION("""COMPUTED_VALUE"""),44053)</f>
        <v>44053</v>
      </c>
      <c r="B44" s="5">
        <f ca="1">IFERROR(__xludf.DUMMYFUNCTION("""COMPUTED_VALUE"""),174)</f>
        <v>174</v>
      </c>
      <c r="C44" s="5">
        <f ca="1">IFERROR(__xludf.DUMMYFUNCTION("""COMPUTED_VALUE"""),11)</f>
        <v>11</v>
      </c>
      <c r="D44" s="5">
        <f ca="1">IFERROR(__xludf.DUMMYFUNCTION("""COMPUTED_VALUE"""),80)</f>
        <v>80</v>
      </c>
      <c r="E44" s="5">
        <f ca="1">IFERROR(__xludf.DUMMYFUNCTION("""COMPUTED_VALUE"""),70)</f>
        <v>70</v>
      </c>
      <c r="F44" s="5">
        <f ca="1">IFERROR(__xludf.DUMMYFUNCTION("""COMPUTED_VALUE"""),194)</f>
        <v>194</v>
      </c>
      <c r="G44" s="6">
        <f ca="1">IFERROR(__xludf.DUMMYFUNCTION("""COMPUTED_VALUE"""),97)</f>
        <v>97</v>
      </c>
      <c r="H44" s="6">
        <f ca="1">IFERROR(__xludf.DUMMYFUNCTION("""COMPUTED_VALUE"""),94)</f>
        <v>94</v>
      </c>
      <c r="I44" s="6">
        <f ca="1">IFERROR(__xludf.DUMMYFUNCTION("""COMPUTED_VALUE"""),65)</f>
        <v>65</v>
      </c>
      <c r="J44" s="6">
        <f ca="1">IFERROR(__xludf.DUMMYFUNCTION("""COMPUTED_VALUE"""),37)</f>
        <v>37</v>
      </c>
      <c r="K44" s="6">
        <f ca="1">IFERROR(__xludf.DUMMYFUNCTION("""COMPUTED_VALUE"""),48)</f>
        <v>48</v>
      </c>
      <c r="L44" s="6">
        <f ca="1">IFERROR(__xludf.DUMMYFUNCTION("""COMPUTED_VALUE"""),95)</f>
        <v>95</v>
      </c>
      <c r="M44" s="6">
        <f ca="1">IFERROR(__xludf.DUMMYFUNCTION("""COMPUTED_VALUE"""),227)</f>
        <v>227</v>
      </c>
    </row>
    <row r="45" spans="1:13">
      <c r="A45" s="4">
        <f ca="1">IFERROR(__xludf.DUMMYFUNCTION("""COMPUTED_VALUE"""),44054)</f>
        <v>44054</v>
      </c>
      <c r="B45" s="5">
        <f ca="1">IFERROR(__xludf.DUMMYFUNCTION("""COMPUTED_VALUE"""),121)</f>
        <v>121</v>
      </c>
      <c r="C45" s="5">
        <f ca="1">IFERROR(__xludf.DUMMYFUNCTION("""COMPUTED_VALUE"""),11)</f>
        <v>11</v>
      </c>
      <c r="D45" s="5">
        <f ca="1">IFERROR(__xludf.DUMMYFUNCTION("""COMPUTED_VALUE"""),65)</f>
        <v>65</v>
      </c>
      <c r="E45" s="5">
        <f ca="1">IFERROR(__xludf.DUMMYFUNCTION("""COMPUTED_VALUE"""),85)</f>
        <v>85</v>
      </c>
      <c r="F45" s="5">
        <f ca="1">IFERROR(__xludf.DUMMYFUNCTION("""COMPUTED_VALUE"""),211)</f>
        <v>211</v>
      </c>
      <c r="G45" s="6">
        <f ca="1">IFERROR(__xludf.DUMMYFUNCTION("""COMPUTED_VALUE"""),103)</f>
        <v>103</v>
      </c>
      <c r="H45" s="6">
        <f ca="1">IFERROR(__xludf.DUMMYFUNCTION("""COMPUTED_VALUE"""),98)</f>
        <v>98</v>
      </c>
      <c r="I45" s="6">
        <f ca="1">IFERROR(__xludf.DUMMYFUNCTION("""COMPUTED_VALUE"""),51)</f>
        <v>51</v>
      </c>
      <c r="J45" s="6">
        <f ca="1">IFERROR(__xludf.DUMMYFUNCTION("""COMPUTED_VALUE"""),41)</f>
        <v>41</v>
      </c>
      <c r="K45" s="6">
        <f ca="1">IFERROR(__xludf.DUMMYFUNCTION("""COMPUTED_VALUE"""),62)</f>
        <v>62</v>
      </c>
      <c r="L45" s="6">
        <f ca="1">IFERROR(__xludf.DUMMYFUNCTION("""COMPUTED_VALUE"""),68)</f>
        <v>68</v>
      </c>
      <c r="M45" s="6">
        <f ca="1">IFERROR(__xludf.DUMMYFUNCTION("""COMPUTED_VALUE"""),267)</f>
        <v>267</v>
      </c>
    </row>
    <row r="46" spans="1:13">
      <c r="A46" s="4">
        <f ca="1">IFERROR(__xludf.DUMMYFUNCTION("""COMPUTED_VALUE"""),44055)</f>
        <v>44055</v>
      </c>
      <c r="B46" s="5">
        <f ca="1">IFERROR(__xludf.DUMMYFUNCTION("""COMPUTED_VALUE"""),119)</f>
        <v>119</v>
      </c>
      <c r="C46" s="5">
        <f ca="1">IFERROR(__xludf.DUMMYFUNCTION("""COMPUTED_VALUE"""),10)</f>
        <v>10</v>
      </c>
      <c r="D46" s="5">
        <f ca="1">IFERROR(__xludf.DUMMYFUNCTION("""COMPUTED_VALUE"""),55)</f>
        <v>55</v>
      </c>
      <c r="E46" s="5">
        <f ca="1">IFERROR(__xludf.DUMMYFUNCTION("""COMPUTED_VALUE"""),60)</f>
        <v>60</v>
      </c>
      <c r="F46" s="5">
        <f ca="1">IFERROR(__xludf.DUMMYFUNCTION("""COMPUTED_VALUE"""),254)</f>
        <v>254</v>
      </c>
      <c r="G46" s="6">
        <f ca="1">IFERROR(__xludf.DUMMYFUNCTION("""COMPUTED_VALUE"""),104)</f>
        <v>104</v>
      </c>
      <c r="H46" s="6">
        <f ca="1">IFERROR(__xludf.DUMMYFUNCTION("""COMPUTED_VALUE"""),96)</f>
        <v>96</v>
      </c>
      <c r="I46" s="6">
        <f ca="1">IFERROR(__xludf.DUMMYFUNCTION("""COMPUTED_VALUE"""),61)</f>
        <v>61</v>
      </c>
      <c r="J46" s="6">
        <f ca="1">IFERROR(__xludf.DUMMYFUNCTION("""COMPUTED_VALUE"""),39)</f>
        <v>39</v>
      </c>
      <c r="K46" s="6">
        <f ca="1">IFERROR(__xludf.DUMMYFUNCTION("""COMPUTED_VALUE"""),64)</f>
        <v>64</v>
      </c>
      <c r="L46" s="6">
        <f ca="1">IFERROR(__xludf.DUMMYFUNCTION("""COMPUTED_VALUE"""),93)</f>
        <v>93</v>
      </c>
      <c r="M46" s="6">
        <f ca="1">IFERROR(__xludf.DUMMYFUNCTION("""COMPUTED_VALUE"""),256)</f>
        <v>256</v>
      </c>
    </row>
    <row r="47" spans="1:13">
      <c r="A47" s="4">
        <f ca="1">IFERROR(__xludf.DUMMYFUNCTION("""COMPUTED_VALUE"""),44056)</f>
        <v>44056</v>
      </c>
      <c r="B47" s="5">
        <f ca="1">IFERROR(__xludf.DUMMYFUNCTION("""COMPUTED_VALUE"""),139)</f>
        <v>139</v>
      </c>
      <c r="C47" s="5">
        <f ca="1">IFERROR(__xludf.DUMMYFUNCTION("""COMPUTED_VALUE"""),8)</f>
        <v>8</v>
      </c>
      <c r="D47" s="5">
        <f ca="1">IFERROR(__xludf.DUMMYFUNCTION("""COMPUTED_VALUE"""),56)</f>
        <v>56</v>
      </c>
      <c r="E47" s="5">
        <f ca="1">IFERROR(__xludf.DUMMYFUNCTION("""COMPUTED_VALUE"""),67)</f>
        <v>67</v>
      </c>
      <c r="F47" s="5">
        <f ca="1">IFERROR(__xludf.DUMMYFUNCTION("""COMPUTED_VALUE"""),218)</f>
        <v>218</v>
      </c>
      <c r="G47" s="6">
        <f ca="1">IFERROR(__xludf.DUMMYFUNCTION("""COMPUTED_VALUE"""),121)</f>
        <v>121</v>
      </c>
      <c r="H47" s="6">
        <f ca="1">IFERROR(__xludf.DUMMYFUNCTION("""COMPUTED_VALUE"""),103)</f>
        <v>103</v>
      </c>
      <c r="I47" s="6">
        <f ca="1">IFERROR(__xludf.DUMMYFUNCTION("""COMPUTED_VALUE"""),58)</f>
        <v>58</v>
      </c>
      <c r="J47" s="6">
        <f ca="1">IFERROR(__xludf.DUMMYFUNCTION("""COMPUTED_VALUE"""),41)</f>
        <v>41</v>
      </c>
      <c r="K47" s="6">
        <f ca="1">IFERROR(__xludf.DUMMYFUNCTION("""COMPUTED_VALUE"""),58)</f>
        <v>58</v>
      </c>
      <c r="L47" s="6">
        <f ca="1">IFERROR(__xludf.DUMMYFUNCTION("""COMPUTED_VALUE"""),94)</f>
        <v>94</v>
      </c>
      <c r="M47" s="6">
        <f ca="1">IFERROR(__xludf.DUMMYFUNCTION("""COMPUTED_VALUE"""),280)</f>
        <v>280</v>
      </c>
    </row>
    <row r="48" spans="1:13">
      <c r="A48" s="4">
        <f ca="1">IFERROR(__xludf.DUMMYFUNCTION("""COMPUTED_VALUE"""),44057)</f>
        <v>44057</v>
      </c>
      <c r="B48" s="5">
        <f ca="1">IFERROR(__xludf.DUMMYFUNCTION("""COMPUTED_VALUE"""),99)</f>
        <v>99</v>
      </c>
      <c r="C48" s="5">
        <f ca="1">IFERROR(__xludf.DUMMYFUNCTION("""COMPUTED_VALUE"""),13)</f>
        <v>13</v>
      </c>
      <c r="D48" s="5">
        <f ca="1">IFERROR(__xludf.DUMMYFUNCTION("""COMPUTED_VALUE"""),62)</f>
        <v>62</v>
      </c>
      <c r="E48" s="5">
        <f ca="1">IFERROR(__xludf.DUMMYFUNCTION("""COMPUTED_VALUE"""),67)</f>
        <v>67</v>
      </c>
      <c r="F48" s="5">
        <f ca="1">IFERROR(__xludf.DUMMYFUNCTION("""COMPUTED_VALUE"""),215)</f>
        <v>215</v>
      </c>
      <c r="G48" s="6">
        <f ca="1">IFERROR(__xludf.DUMMYFUNCTION("""COMPUTED_VALUE"""),99)</f>
        <v>99</v>
      </c>
      <c r="H48" s="6">
        <f ca="1">IFERROR(__xludf.DUMMYFUNCTION("""COMPUTED_VALUE"""),113)</f>
        <v>113</v>
      </c>
      <c r="I48" s="6">
        <f ca="1">IFERROR(__xludf.DUMMYFUNCTION("""COMPUTED_VALUE"""),85)</f>
        <v>85</v>
      </c>
      <c r="J48" s="6">
        <f ca="1">IFERROR(__xludf.DUMMYFUNCTION("""COMPUTED_VALUE"""),45)</f>
        <v>45</v>
      </c>
      <c r="K48" s="6">
        <f ca="1">IFERROR(__xludf.DUMMYFUNCTION("""COMPUTED_VALUE"""),82)</f>
        <v>82</v>
      </c>
      <c r="L48" s="6">
        <f ca="1">IFERROR(__xludf.DUMMYFUNCTION("""COMPUTED_VALUE"""),97)</f>
        <v>97</v>
      </c>
      <c r="M48" s="6">
        <f ca="1">IFERROR(__xludf.DUMMYFUNCTION("""COMPUTED_VALUE"""),250)</f>
        <v>250</v>
      </c>
    </row>
    <row r="49" spans="1:13">
      <c r="A49" s="4">
        <f ca="1">IFERROR(__xludf.DUMMYFUNCTION("""COMPUTED_VALUE"""),44058)</f>
        <v>44058</v>
      </c>
      <c r="B49" s="5">
        <f ca="1">IFERROR(__xludf.DUMMYFUNCTION("""COMPUTED_VALUE"""),107)</f>
        <v>107</v>
      </c>
      <c r="C49" s="5">
        <f ca="1">IFERROR(__xludf.DUMMYFUNCTION("""COMPUTED_VALUE"""),11)</f>
        <v>11</v>
      </c>
      <c r="D49" s="5">
        <f ca="1">IFERROR(__xludf.DUMMYFUNCTION("""COMPUTED_VALUE"""),64)</f>
        <v>64</v>
      </c>
      <c r="E49" s="5">
        <f ca="1">IFERROR(__xludf.DUMMYFUNCTION("""COMPUTED_VALUE"""),86)</f>
        <v>86</v>
      </c>
      <c r="F49" s="5">
        <f ca="1">IFERROR(__xludf.DUMMYFUNCTION("""COMPUTED_VALUE"""),280)</f>
        <v>280</v>
      </c>
      <c r="G49" s="6">
        <f ca="1">IFERROR(__xludf.DUMMYFUNCTION("""COMPUTED_VALUE"""),118)</f>
        <v>118</v>
      </c>
      <c r="H49" s="6">
        <f ca="1">IFERROR(__xludf.DUMMYFUNCTION("""COMPUTED_VALUE"""),90)</f>
        <v>90</v>
      </c>
      <c r="I49" s="6">
        <f ca="1">IFERROR(__xludf.DUMMYFUNCTION("""COMPUTED_VALUE"""),72)</f>
        <v>72</v>
      </c>
      <c r="J49" s="6">
        <f ca="1">IFERROR(__xludf.DUMMYFUNCTION("""COMPUTED_VALUE"""),43)</f>
        <v>43</v>
      </c>
      <c r="K49" s="6">
        <f ca="1">IFERROR(__xludf.DUMMYFUNCTION("""COMPUTED_VALUE"""),77)</f>
        <v>77</v>
      </c>
      <c r="L49" s="6">
        <f ca="1">IFERROR(__xludf.DUMMYFUNCTION("""COMPUTED_VALUE"""),95)</f>
        <v>95</v>
      </c>
      <c r="M49" s="6">
        <f ca="1">IFERROR(__xludf.DUMMYFUNCTION("""COMPUTED_VALUE"""),214)</f>
        <v>214</v>
      </c>
    </row>
    <row r="50" spans="1:13">
      <c r="A50" s="4">
        <f ca="1">IFERROR(__xludf.DUMMYFUNCTION("""COMPUTED_VALUE"""),44059)</f>
        <v>44059</v>
      </c>
      <c r="B50" s="5">
        <f ca="1">IFERROR(__xludf.DUMMYFUNCTION("""COMPUTED_VALUE"""),123)</f>
        <v>123</v>
      </c>
      <c r="C50" s="5">
        <f ca="1">IFERROR(__xludf.DUMMYFUNCTION("""COMPUTED_VALUE"""),9)</f>
        <v>9</v>
      </c>
      <c r="D50" s="5">
        <f ca="1">IFERROR(__xludf.DUMMYFUNCTION("""COMPUTED_VALUE"""),51)</f>
        <v>51</v>
      </c>
      <c r="E50" s="5">
        <f ca="1">IFERROR(__xludf.DUMMYFUNCTION("""COMPUTED_VALUE"""),89)</f>
        <v>89</v>
      </c>
      <c r="F50" s="5">
        <f ca="1">IFERROR(__xludf.DUMMYFUNCTION("""COMPUTED_VALUE"""),227)</f>
        <v>227</v>
      </c>
      <c r="G50" s="6">
        <f ca="1">IFERROR(__xludf.DUMMYFUNCTION("""COMPUTED_VALUE"""),93)</f>
        <v>93</v>
      </c>
      <c r="H50" s="6">
        <f ca="1">IFERROR(__xludf.DUMMYFUNCTION("""COMPUTED_VALUE"""),104)</f>
        <v>104</v>
      </c>
      <c r="I50" s="6">
        <f ca="1">IFERROR(__xludf.DUMMYFUNCTION("""COMPUTED_VALUE"""),53)</f>
        <v>53</v>
      </c>
      <c r="J50" s="6">
        <f ca="1">IFERROR(__xludf.DUMMYFUNCTION("""COMPUTED_VALUE"""),41)</f>
        <v>41</v>
      </c>
      <c r="K50" s="6">
        <f ca="1">IFERROR(__xludf.DUMMYFUNCTION("""COMPUTED_VALUE"""),67)</f>
        <v>67</v>
      </c>
      <c r="L50" s="6">
        <f ca="1">IFERROR(__xludf.DUMMYFUNCTION("""COMPUTED_VALUE"""),86)</f>
        <v>86</v>
      </c>
      <c r="M50" s="6">
        <f ca="1">IFERROR(__xludf.DUMMYFUNCTION("""COMPUTED_VALUE"""),249)</f>
        <v>249</v>
      </c>
    </row>
    <row r="51" spans="1:13">
      <c r="A51" s="4">
        <f ca="1">IFERROR(__xludf.DUMMYFUNCTION("""COMPUTED_VALUE"""),44060)</f>
        <v>44060</v>
      </c>
      <c r="B51" s="5">
        <f ca="1">IFERROR(__xludf.DUMMYFUNCTION("""COMPUTED_VALUE"""),118)</f>
        <v>118</v>
      </c>
      <c r="C51" s="5">
        <f ca="1">IFERROR(__xludf.DUMMYFUNCTION("""COMPUTED_VALUE"""),6)</f>
        <v>6</v>
      </c>
      <c r="D51" s="5">
        <f ca="1">IFERROR(__xludf.DUMMYFUNCTION("""COMPUTED_VALUE"""),50)</f>
        <v>50</v>
      </c>
      <c r="E51" s="5">
        <f ca="1">IFERROR(__xludf.DUMMYFUNCTION("""COMPUTED_VALUE"""),78)</f>
        <v>78</v>
      </c>
      <c r="F51" s="5">
        <f ca="1">IFERROR(__xludf.DUMMYFUNCTION("""COMPUTED_VALUE"""),233)</f>
        <v>233</v>
      </c>
      <c r="G51" s="6">
        <f ca="1">IFERROR(__xludf.DUMMYFUNCTION("""COMPUTED_VALUE"""),78)</f>
        <v>78</v>
      </c>
      <c r="H51" s="6">
        <f ca="1">IFERROR(__xludf.DUMMYFUNCTION("""COMPUTED_VALUE"""),119)</f>
        <v>119</v>
      </c>
      <c r="I51" s="6">
        <f ca="1">IFERROR(__xludf.DUMMYFUNCTION("""COMPUTED_VALUE"""),66)</f>
        <v>66</v>
      </c>
      <c r="J51" s="6">
        <f ca="1">IFERROR(__xludf.DUMMYFUNCTION("""COMPUTED_VALUE"""),42)</f>
        <v>42</v>
      </c>
      <c r="K51" s="6">
        <f ca="1">IFERROR(__xludf.DUMMYFUNCTION("""COMPUTED_VALUE"""),72)</f>
        <v>72</v>
      </c>
      <c r="L51" s="6">
        <f ca="1">IFERROR(__xludf.DUMMYFUNCTION("""COMPUTED_VALUE"""),92)</f>
        <v>92</v>
      </c>
      <c r="M51" s="6">
        <f ca="1">IFERROR(__xludf.DUMMYFUNCTION("""COMPUTED_VALUE"""),279)</f>
        <v>279</v>
      </c>
    </row>
    <row r="52" spans="1:13">
      <c r="A52" s="4">
        <f ca="1">IFERROR(__xludf.DUMMYFUNCTION("""COMPUTED_VALUE"""),44061)</f>
        <v>44061</v>
      </c>
      <c r="B52" s="5">
        <f ca="1">IFERROR(__xludf.DUMMYFUNCTION("""COMPUTED_VALUE"""),123)</f>
        <v>123</v>
      </c>
      <c r="C52" s="5">
        <f ca="1">IFERROR(__xludf.DUMMYFUNCTION("""COMPUTED_VALUE"""),11)</f>
        <v>11</v>
      </c>
      <c r="D52" s="5">
        <f ca="1">IFERROR(__xludf.DUMMYFUNCTION("""COMPUTED_VALUE"""),54)</f>
        <v>54</v>
      </c>
      <c r="E52" s="5">
        <f ca="1">IFERROR(__xludf.DUMMYFUNCTION("""COMPUTED_VALUE"""),78)</f>
        <v>78</v>
      </c>
      <c r="F52" s="5">
        <f ca="1">IFERROR(__xludf.DUMMYFUNCTION("""COMPUTED_VALUE"""),231)</f>
        <v>231</v>
      </c>
      <c r="G52" s="6">
        <f ca="1">IFERROR(__xludf.DUMMYFUNCTION("""COMPUTED_VALUE"""),86)</f>
        <v>86</v>
      </c>
      <c r="H52" s="6">
        <f ca="1">IFERROR(__xludf.DUMMYFUNCTION("""COMPUTED_VALUE"""),147)</f>
        <v>147</v>
      </c>
      <c r="I52" s="6">
        <f ca="1">IFERROR(__xludf.DUMMYFUNCTION("""COMPUTED_VALUE"""),72)</f>
        <v>72</v>
      </c>
      <c r="J52" s="6">
        <f ca="1">IFERROR(__xludf.DUMMYFUNCTION("""COMPUTED_VALUE"""),49)</f>
        <v>49</v>
      </c>
      <c r="K52" s="6">
        <f ca="1">IFERROR(__xludf.DUMMYFUNCTION("""COMPUTED_VALUE"""),76)</f>
        <v>76</v>
      </c>
      <c r="L52" s="6">
        <f ca="1">IFERROR(__xludf.DUMMYFUNCTION("""COMPUTED_VALUE"""),94)</f>
        <v>94</v>
      </c>
      <c r="M52" s="6">
        <f ca="1">IFERROR(__xludf.DUMMYFUNCTION("""COMPUTED_VALUE"""),241)</f>
        <v>241</v>
      </c>
    </row>
    <row r="53" spans="1:13">
      <c r="A53" s="4">
        <f ca="1">IFERROR(__xludf.DUMMYFUNCTION("""COMPUTED_VALUE"""),44062)</f>
        <v>44062</v>
      </c>
      <c r="B53" s="5">
        <f ca="1">IFERROR(__xludf.DUMMYFUNCTION("""COMPUTED_VALUE"""),112)</f>
        <v>112</v>
      </c>
      <c r="C53" s="5">
        <f ca="1">IFERROR(__xludf.DUMMYFUNCTION("""COMPUTED_VALUE"""),14)</f>
        <v>14</v>
      </c>
      <c r="D53" s="5">
        <f ca="1">IFERROR(__xludf.DUMMYFUNCTION("""COMPUTED_VALUE"""),69)</f>
        <v>69</v>
      </c>
      <c r="E53" s="5">
        <f ca="1">IFERROR(__xludf.DUMMYFUNCTION("""COMPUTED_VALUE"""),83)</f>
        <v>83</v>
      </c>
      <c r="F53" s="5">
        <f ca="1">IFERROR(__xludf.DUMMYFUNCTION("""COMPUTED_VALUE"""),241)</f>
        <v>241</v>
      </c>
      <c r="G53" s="6">
        <f ca="1">IFERROR(__xludf.DUMMYFUNCTION("""COMPUTED_VALUE"""),107)</f>
        <v>107</v>
      </c>
      <c r="H53" s="6">
        <f ca="1">IFERROR(__xludf.DUMMYFUNCTION("""COMPUTED_VALUE"""),166)</f>
        <v>166</v>
      </c>
      <c r="I53" s="6">
        <f ca="1">IFERROR(__xludf.DUMMYFUNCTION("""COMPUTED_VALUE"""),68)</f>
        <v>68</v>
      </c>
      <c r="J53" s="6">
        <f ca="1">IFERROR(__xludf.DUMMYFUNCTION("""COMPUTED_VALUE"""),42)</f>
        <v>42</v>
      </c>
      <c r="K53" s="6">
        <f ca="1">IFERROR(__xludf.DUMMYFUNCTION("""COMPUTED_VALUE"""),66)</f>
        <v>66</v>
      </c>
      <c r="L53" s="6">
        <f ca="1">IFERROR(__xludf.DUMMYFUNCTION("""COMPUTED_VALUE"""),88)</f>
        <v>88</v>
      </c>
      <c r="M53" s="6">
        <f ca="1">IFERROR(__xludf.DUMMYFUNCTION("""COMPUTED_VALUE"""),246)</f>
        <v>246</v>
      </c>
    </row>
    <row r="54" spans="1:13">
      <c r="A54" s="4">
        <f ca="1">IFERROR(__xludf.DUMMYFUNCTION("""COMPUTED_VALUE"""),44063)</f>
        <v>44063</v>
      </c>
      <c r="B54" s="5">
        <f ca="1">IFERROR(__xludf.DUMMYFUNCTION("""COMPUTED_VALUE"""),141)</f>
        <v>141</v>
      </c>
      <c r="C54" s="5">
        <f ca="1">IFERROR(__xludf.DUMMYFUNCTION("""COMPUTED_VALUE"""),10)</f>
        <v>10</v>
      </c>
      <c r="D54" s="5">
        <f ca="1">IFERROR(__xludf.DUMMYFUNCTION("""COMPUTED_VALUE"""),79)</f>
        <v>79</v>
      </c>
      <c r="E54" s="5">
        <f ca="1">IFERROR(__xludf.DUMMYFUNCTION("""COMPUTED_VALUE"""),63)</f>
        <v>63</v>
      </c>
      <c r="F54" s="5">
        <f ca="1">IFERROR(__xludf.DUMMYFUNCTION("""COMPUTED_VALUE"""),237)</f>
        <v>237</v>
      </c>
      <c r="G54" s="6">
        <f ca="1">IFERROR(__xludf.DUMMYFUNCTION("""COMPUTED_VALUE"""),113)</f>
        <v>113</v>
      </c>
      <c r="H54" s="6">
        <f ca="1">IFERROR(__xludf.DUMMYFUNCTION("""COMPUTED_VALUE"""),176)</f>
        <v>176</v>
      </c>
      <c r="I54" s="6">
        <f ca="1">IFERROR(__xludf.DUMMYFUNCTION("""COMPUTED_VALUE"""),82)</f>
        <v>82</v>
      </c>
      <c r="J54" s="6">
        <f ca="1">IFERROR(__xludf.DUMMYFUNCTION("""COMPUTED_VALUE"""),41)</f>
        <v>41</v>
      </c>
      <c r="K54" s="6">
        <f ca="1">IFERROR(__xludf.DUMMYFUNCTION("""COMPUTED_VALUE"""),83)</f>
        <v>83</v>
      </c>
      <c r="L54" s="6">
        <f ca="1">IFERROR(__xludf.DUMMYFUNCTION("""COMPUTED_VALUE"""),116)</f>
        <v>116</v>
      </c>
      <c r="M54" s="6">
        <f ca="1">IFERROR(__xludf.DUMMYFUNCTION("""COMPUTED_VALUE"""),272)</f>
        <v>272</v>
      </c>
    </row>
    <row r="55" spans="1:13">
      <c r="A55" s="4">
        <f ca="1">IFERROR(__xludf.DUMMYFUNCTION("""COMPUTED_VALUE"""),44064)</f>
        <v>44064</v>
      </c>
      <c r="B55" s="5">
        <f ca="1">IFERROR(__xludf.DUMMYFUNCTION("""COMPUTED_VALUE"""),132)</f>
        <v>132</v>
      </c>
      <c r="C55" s="5">
        <f ca="1">IFERROR(__xludf.DUMMYFUNCTION("""COMPUTED_VALUE"""),12)</f>
        <v>12</v>
      </c>
      <c r="D55" s="5">
        <f ca="1">IFERROR(__xludf.DUMMYFUNCTION("""COMPUTED_VALUE"""),75)</f>
        <v>75</v>
      </c>
      <c r="E55" s="5">
        <f ca="1">IFERROR(__xludf.DUMMYFUNCTION("""COMPUTED_VALUE"""),87)</f>
        <v>87</v>
      </c>
      <c r="F55" s="5">
        <f ca="1">IFERROR(__xludf.DUMMYFUNCTION("""COMPUTED_VALUE"""),178)</f>
        <v>178</v>
      </c>
      <c r="G55" s="6">
        <f ca="1">IFERROR(__xludf.DUMMYFUNCTION("""COMPUTED_VALUE"""),82)</f>
        <v>82</v>
      </c>
      <c r="H55" s="6">
        <f ca="1">IFERROR(__xludf.DUMMYFUNCTION("""COMPUTED_VALUE"""),152)</f>
        <v>152</v>
      </c>
      <c r="I55" s="6">
        <f ca="1">IFERROR(__xludf.DUMMYFUNCTION("""COMPUTED_VALUE"""),63)</f>
        <v>63</v>
      </c>
      <c r="J55" s="6">
        <f ca="1">IFERROR(__xludf.DUMMYFUNCTION("""COMPUTED_VALUE"""),50)</f>
        <v>50</v>
      </c>
      <c r="K55" s="6">
        <f ca="1">IFERROR(__xludf.DUMMYFUNCTION("""COMPUTED_VALUE"""),70)</f>
        <v>70</v>
      </c>
      <c r="L55" s="6">
        <f ca="1">IFERROR(__xludf.DUMMYFUNCTION("""COMPUTED_VALUE"""),104)</f>
        <v>104</v>
      </c>
      <c r="M55" s="6">
        <f ca="1">IFERROR(__xludf.DUMMYFUNCTION("""COMPUTED_VALUE"""),199)</f>
        <v>199</v>
      </c>
    </row>
    <row r="56" spans="1:13">
      <c r="A56" s="4">
        <f ca="1">IFERROR(__xludf.DUMMYFUNCTION("""COMPUTED_VALUE"""),44065)</f>
        <v>44065</v>
      </c>
      <c r="B56" s="5">
        <f ca="1">IFERROR(__xludf.DUMMYFUNCTION("""COMPUTED_VALUE"""),145)</f>
        <v>145</v>
      </c>
      <c r="C56" s="5">
        <f ca="1">IFERROR(__xludf.DUMMYFUNCTION("""COMPUTED_VALUE"""),9)</f>
        <v>9</v>
      </c>
      <c r="D56" s="5">
        <f ca="1">IFERROR(__xludf.DUMMYFUNCTION("""COMPUTED_VALUE"""),82)</f>
        <v>82</v>
      </c>
      <c r="E56" s="5">
        <f ca="1">IFERROR(__xludf.DUMMYFUNCTION("""COMPUTED_VALUE"""),74)</f>
        <v>74</v>
      </c>
      <c r="F56" s="5">
        <f ca="1">IFERROR(__xludf.DUMMYFUNCTION("""COMPUTED_VALUE"""),247)</f>
        <v>247</v>
      </c>
      <c r="G56" s="6">
        <f ca="1">IFERROR(__xludf.DUMMYFUNCTION("""COMPUTED_VALUE"""),101)</f>
        <v>101</v>
      </c>
      <c r="H56" s="6">
        <f ca="1">IFERROR(__xludf.DUMMYFUNCTION("""COMPUTED_VALUE"""),172)</f>
        <v>172</v>
      </c>
      <c r="I56" s="6">
        <f ca="1">IFERROR(__xludf.DUMMYFUNCTION("""COMPUTED_VALUE"""),71)</f>
        <v>71</v>
      </c>
      <c r="J56" s="6">
        <f ca="1">IFERROR(__xludf.DUMMYFUNCTION("""COMPUTED_VALUE"""),43)</f>
        <v>43</v>
      </c>
      <c r="K56" s="6">
        <f ca="1">IFERROR(__xludf.DUMMYFUNCTION("""COMPUTED_VALUE"""),78)</f>
        <v>78</v>
      </c>
      <c r="L56" s="6">
        <f ca="1">IFERROR(__xludf.DUMMYFUNCTION("""COMPUTED_VALUE"""),92)</f>
        <v>92</v>
      </c>
      <c r="M56" s="6">
        <f ca="1">IFERROR(__xludf.DUMMYFUNCTION("""COMPUTED_VALUE"""),196)</f>
        <v>196</v>
      </c>
    </row>
    <row r="57" spans="1:13">
      <c r="A57" s="4">
        <f ca="1">IFERROR(__xludf.DUMMYFUNCTION("""COMPUTED_VALUE"""),44066)</f>
        <v>44066</v>
      </c>
      <c r="B57" s="5">
        <f ca="1">IFERROR(__xludf.DUMMYFUNCTION("""COMPUTED_VALUE"""),132)</f>
        <v>132</v>
      </c>
      <c r="C57" s="5">
        <f ca="1">IFERROR(__xludf.DUMMYFUNCTION("""COMPUTED_VALUE"""),7)</f>
        <v>7</v>
      </c>
      <c r="D57" s="5">
        <f ca="1">IFERROR(__xludf.DUMMYFUNCTION("""COMPUTED_VALUE"""),68)</f>
        <v>68</v>
      </c>
      <c r="E57" s="5">
        <f ca="1">IFERROR(__xludf.DUMMYFUNCTION("""COMPUTED_VALUE"""),80)</f>
        <v>80</v>
      </c>
      <c r="F57" s="5">
        <f ca="1">IFERROR(__xludf.DUMMYFUNCTION("""COMPUTED_VALUE"""),248)</f>
        <v>248</v>
      </c>
      <c r="G57" s="6">
        <f ca="1">IFERROR(__xludf.DUMMYFUNCTION("""COMPUTED_VALUE"""),105)</f>
        <v>105</v>
      </c>
      <c r="H57" s="6">
        <f ca="1">IFERROR(__xludf.DUMMYFUNCTION("""COMPUTED_VALUE"""),131)</f>
        <v>131</v>
      </c>
      <c r="I57" s="6">
        <f ca="1">IFERROR(__xludf.DUMMYFUNCTION("""COMPUTED_VALUE"""),64)</f>
        <v>64</v>
      </c>
      <c r="J57" s="6">
        <f ca="1">IFERROR(__xludf.DUMMYFUNCTION("""COMPUTED_VALUE"""),35)</f>
        <v>35</v>
      </c>
      <c r="K57" s="6">
        <f ca="1">IFERROR(__xludf.DUMMYFUNCTION("""COMPUTED_VALUE"""),71)</f>
        <v>71</v>
      </c>
      <c r="L57" s="6">
        <f ca="1">IFERROR(__xludf.DUMMYFUNCTION("""COMPUTED_VALUE"""),88)</f>
        <v>88</v>
      </c>
      <c r="M57" s="6">
        <f ca="1">IFERROR(__xludf.DUMMYFUNCTION("""COMPUTED_VALUE"""),187)</f>
        <v>187</v>
      </c>
    </row>
    <row r="58" spans="1:13">
      <c r="A58" s="4">
        <f ca="1">IFERROR(__xludf.DUMMYFUNCTION("""COMPUTED_VALUE"""),44067)</f>
        <v>44067</v>
      </c>
      <c r="B58" s="5">
        <f ca="1">IFERROR(__xludf.DUMMYFUNCTION("""COMPUTED_VALUE"""),195)</f>
        <v>195</v>
      </c>
      <c r="C58" s="5">
        <f ca="1">IFERROR(__xludf.DUMMYFUNCTION("""COMPUTED_VALUE"""),9)</f>
        <v>9</v>
      </c>
      <c r="D58" s="5">
        <f ca="1">IFERROR(__xludf.DUMMYFUNCTION("""COMPUTED_VALUE"""),81)</f>
        <v>81</v>
      </c>
      <c r="E58" s="5">
        <f ca="1">IFERROR(__xludf.DUMMYFUNCTION("""COMPUTED_VALUE"""),81)</f>
        <v>81</v>
      </c>
      <c r="F58" s="5">
        <f ca="1">IFERROR(__xludf.DUMMYFUNCTION("""COMPUTED_VALUE"""),296)</f>
        <v>296</v>
      </c>
      <c r="G58" s="6">
        <f ca="1">IFERROR(__xludf.DUMMYFUNCTION("""COMPUTED_VALUE"""),112)</f>
        <v>112</v>
      </c>
      <c r="H58" s="6">
        <f ca="1">IFERROR(__xludf.DUMMYFUNCTION("""COMPUTED_VALUE"""),162)</f>
        <v>162</v>
      </c>
      <c r="I58" s="6">
        <f ca="1">IFERROR(__xludf.DUMMYFUNCTION("""COMPUTED_VALUE"""),84)</f>
        <v>84</v>
      </c>
      <c r="J58" s="6">
        <f ca="1">IFERROR(__xludf.DUMMYFUNCTION("""COMPUTED_VALUE"""),38)</f>
        <v>38</v>
      </c>
      <c r="K58" s="6">
        <f ca="1">IFERROR(__xludf.DUMMYFUNCTION("""COMPUTED_VALUE"""),64)</f>
        <v>64</v>
      </c>
      <c r="L58" s="6">
        <f ca="1">IFERROR(__xludf.DUMMYFUNCTION("""COMPUTED_VALUE"""),108)</f>
        <v>108</v>
      </c>
      <c r="M58" s="6">
        <f ca="1">IFERROR(__xludf.DUMMYFUNCTION("""COMPUTED_VALUE"""),213)</f>
        <v>213</v>
      </c>
    </row>
    <row r="59" spans="1:13">
      <c r="A59" s="4">
        <f ca="1">IFERROR(__xludf.DUMMYFUNCTION("""COMPUTED_VALUE"""),44068)</f>
        <v>44068</v>
      </c>
      <c r="B59" s="5">
        <f ca="1">IFERROR(__xludf.DUMMYFUNCTION("""COMPUTED_VALUE"""),161)</f>
        <v>161</v>
      </c>
      <c r="C59" s="5">
        <f ca="1">IFERROR(__xludf.DUMMYFUNCTION("""COMPUTED_VALUE"""),11)</f>
        <v>11</v>
      </c>
      <c r="D59" s="5">
        <f ca="1">IFERROR(__xludf.DUMMYFUNCTION("""COMPUTED_VALUE"""),91)</f>
        <v>91</v>
      </c>
      <c r="E59" s="5">
        <f ca="1">IFERROR(__xludf.DUMMYFUNCTION("""COMPUTED_VALUE"""),108)</f>
        <v>108</v>
      </c>
      <c r="F59" s="5">
        <f ca="1">IFERROR(__xludf.DUMMYFUNCTION("""COMPUTED_VALUE"""),289)</f>
        <v>289</v>
      </c>
      <c r="G59" s="6">
        <f ca="1">IFERROR(__xludf.DUMMYFUNCTION("""COMPUTED_VALUE"""),131)</f>
        <v>131</v>
      </c>
      <c r="H59" s="6">
        <f ca="1">IFERROR(__xludf.DUMMYFUNCTION("""COMPUTED_VALUE"""),190)</f>
        <v>190</v>
      </c>
      <c r="I59" s="6">
        <f ca="1">IFERROR(__xludf.DUMMYFUNCTION("""COMPUTED_VALUE"""),90)</f>
        <v>90</v>
      </c>
      <c r="J59" s="6">
        <f ca="1">IFERROR(__xludf.DUMMYFUNCTION("""COMPUTED_VALUE"""),50)</f>
        <v>50</v>
      </c>
      <c r="K59" s="6">
        <f ca="1">IFERROR(__xludf.DUMMYFUNCTION("""COMPUTED_VALUE"""),67)</f>
        <v>67</v>
      </c>
      <c r="L59" s="6">
        <f ca="1">IFERROR(__xludf.DUMMYFUNCTION("""COMPUTED_VALUE"""),115)</f>
        <v>115</v>
      </c>
      <c r="M59" s="6">
        <f ca="1">IFERROR(__xludf.DUMMYFUNCTION("""COMPUTED_VALUE"""),200)</f>
        <v>200</v>
      </c>
    </row>
    <row r="60" spans="1:13">
      <c r="A60" s="4">
        <f ca="1">IFERROR(__xludf.DUMMYFUNCTION("""COMPUTED_VALUE"""),44069)</f>
        <v>44069</v>
      </c>
      <c r="B60" s="5">
        <f ca="1">IFERROR(__xludf.DUMMYFUNCTION("""COMPUTED_VALUE"""),164)</f>
        <v>164</v>
      </c>
      <c r="C60" s="5">
        <f ca="1">IFERROR(__xludf.DUMMYFUNCTION("""COMPUTED_VALUE"""),10)</f>
        <v>10</v>
      </c>
      <c r="D60" s="5">
        <f ca="1">IFERROR(__xludf.DUMMYFUNCTION("""COMPUTED_VALUE"""),78)</f>
        <v>78</v>
      </c>
      <c r="E60" s="5">
        <f ca="1">IFERROR(__xludf.DUMMYFUNCTION("""COMPUTED_VALUE"""),81)</f>
        <v>81</v>
      </c>
      <c r="F60" s="5">
        <f ca="1">IFERROR(__xludf.DUMMYFUNCTION("""COMPUTED_VALUE"""),241)</f>
        <v>241</v>
      </c>
      <c r="G60" s="6">
        <f ca="1">IFERROR(__xludf.DUMMYFUNCTION("""COMPUTED_VALUE"""),98)</f>
        <v>98</v>
      </c>
      <c r="H60" s="6">
        <f ca="1">IFERROR(__xludf.DUMMYFUNCTION("""COMPUTED_VALUE"""),158)</f>
        <v>158</v>
      </c>
      <c r="I60" s="6">
        <f ca="1">IFERROR(__xludf.DUMMYFUNCTION("""COMPUTED_VALUE"""),82)</f>
        <v>82</v>
      </c>
      <c r="J60" s="6">
        <f ca="1">IFERROR(__xludf.DUMMYFUNCTION("""COMPUTED_VALUE"""),30)</f>
        <v>30</v>
      </c>
      <c r="K60" s="6">
        <f ca="1">IFERROR(__xludf.DUMMYFUNCTION("""COMPUTED_VALUE"""),67)</f>
        <v>67</v>
      </c>
      <c r="L60" s="6">
        <f ca="1">IFERROR(__xludf.DUMMYFUNCTION("""COMPUTED_VALUE"""),110)</f>
        <v>110</v>
      </c>
      <c r="M60" s="6">
        <f ca="1">IFERROR(__xludf.DUMMYFUNCTION("""COMPUTED_VALUE"""),193)</f>
        <v>193</v>
      </c>
    </row>
    <row r="61" spans="1:13">
      <c r="A61" s="4">
        <f ca="1">IFERROR(__xludf.DUMMYFUNCTION("""COMPUTED_VALUE"""),44070)</f>
        <v>44070</v>
      </c>
      <c r="B61" s="5">
        <f ca="1">IFERROR(__xludf.DUMMYFUNCTION("""COMPUTED_VALUE"""),171)</f>
        <v>171</v>
      </c>
      <c r="C61" s="5">
        <f ca="1">IFERROR(__xludf.DUMMYFUNCTION("""COMPUTED_VALUE"""),11)</f>
        <v>11</v>
      </c>
      <c r="D61" s="5">
        <f ca="1">IFERROR(__xludf.DUMMYFUNCTION("""COMPUTED_VALUE"""),96)</f>
        <v>96</v>
      </c>
      <c r="E61" s="5">
        <f ca="1">IFERROR(__xludf.DUMMYFUNCTION("""COMPUTED_VALUE"""),103)</f>
        <v>103</v>
      </c>
      <c r="F61" s="5">
        <f ca="1">IFERROR(__xludf.DUMMYFUNCTION("""COMPUTED_VALUE"""),298)</f>
        <v>298</v>
      </c>
      <c r="G61" s="6">
        <f ca="1">IFERROR(__xludf.DUMMYFUNCTION("""COMPUTED_VALUE"""),118)</f>
        <v>118</v>
      </c>
      <c r="H61" s="6">
        <f ca="1">IFERROR(__xludf.DUMMYFUNCTION("""COMPUTED_VALUE"""),198)</f>
        <v>198</v>
      </c>
      <c r="I61" s="6">
        <f ca="1">IFERROR(__xludf.DUMMYFUNCTION("""COMPUTED_VALUE"""),82)</f>
        <v>82</v>
      </c>
      <c r="J61" s="6">
        <f ca="1">IFERROR(__xludf.DUMMYFUNCTION("""COMPUTED_VALUE"""),48)</f>
        <v>48</v>
      </c>
      <c r="K61" s="6">
        <f ca="1">IFERROR(__xludf.DUMMYFUNCTION("""COMPUTED_VALUE"""),77)</f>
        <v>77</v>
      </c>
      <c r="L61" s="6">
        <f ca="1">IFERROR(__xludf.DUMMYFUNCTION("""COMPUTED_VALUE"""),106)</f>
        <v>106</v>
      </c>
      <c r="M61" s="6">
        <f ca="1">IFERROR(__xludf.DUMMYFUNCTION("""COMPUTED_VALUE"""),184)</f>
        <v>184</v>
      </c>
    </row>
    <row r="62" spans="1:13">
      <c r="A62" s="4">
        <f ca="1">IFERROR(__xludf.DUMMYFUNCTION("""COMPUTED_VALUE"""),44071)</f>
        <v>44071</v>
      </c>
      <c r="B62" s="5">
        <f ca="1">IFERROR(__xludf.DUMMYFUNCTION("""COMPUTED_VALUE"""),180)</f>
        <v>180</v>
      </c>
      <c r="C62" s="5">
        <f ca="1">IFERROR(__xludf.DUMMYFUNCTION("""COMPUTED_VALUE"""),8)</f>
        <v>8</v>
      </c>
      <c r="D62" s="5">
        <f ca="1">IFERROR(__xludf.DUMMYFUNCTION("""COMPUTED_VALUE"""),95)</f>
        <v>95</v>
      </c>
      <c r="E62" s="5">
        <f ca="1">IFERROR(__xludf.DUMMYFUNCTION("""COMPUTED_VALUE"""),76)</f>
        <v>76</v>
      </c>
      <c r="F62" s="5">
        <f ca="1">IFERROR(__xludf.DUMMYFUNCTION("""COMPUTED_VALUE"""),318)</f>
        <v>318</v>
      </c>
      <c r="G62" s="6">
        <f ca="1">IFERROR(__xludf.DUMMYFUNCTION("""COMPUTED_VALUE"""),113)</f>
        <v>113</v>
      </c>
      <c r="H62" s="6">
        <f ca="1">IFERROR(__xludf.DUMMYFUNCTION("""COMPUTED_VALUE"""),216)</f>
        <v>216</v>
      </c>
      <c r="I62" s="6">
        <f ca="1">IFERROR(__xludf.DUMMYFUNCTION("""COMPUTED_VALUE"""),84)</f>
        <v>84</v>
      </c>
      <c r="J62" s="6">
        <f ca="1">IFERROR(__xludf.DUMMYFUNCTION("""COMPUTED_VALUE"""),44)</f>
        <v>44</v>
      </c>
      <c r="K62" s="6">
        <f ca="1">IFERROR(__xludf.DUMMYFUNCTION("""COMPUTED_VALUE"""),72)</f>
        <v>72</v>
      </c>
      <c r="L62" s="6">
        <f ca="1">IFERROR(__xludf.DUMMYFUNCTION("""COMPUTED_VALUE"""),129)</f>
        <v>129</v>
      </c>
      <c r="M62" s="6">
        <f ca="1">IFERROR(__xludf.DUMMYFUNCTION("""COMPUTED_VALUE"""),181)</f>
        <v>181</v>
      </c>
    </row>
    <row r="63" spans="1:13">
      <c r="A63" s="4">
        <f ca="1">IFERROR(__xludf.DUMMYFUNCTION("""COMPUTED_VALUE"""),44072)</f>
        <v>44072</v>
      </c>
      <c r="B63" s="5">
        <f ca="1">IFERROR(__xludf.DUMMYFUNCTION("""COMPUTED_VALUE"""),167)</f>
        <v>167</v>
      </c>
      <c r="C63" s="5">
        <f ca="1">IFERROR(__xludf.DUMMYFUNCTION("""COMPUTED_VALUE"""),9)</f>
        <v>9</v>
      </c>
      <c r="D63" s="5">
        <f ca="1">IFERROR(__xludf.DUMMYFUNCTION("""COMPUTED_VALUE"""),89)</f>
        <v>89</v>
      </c>
      <c r="E63" s="5">
        <f ca="1">IFERROR(__xludf.DUMMYFUNCTION("""COMPUTED_VALUE"""),97)</f>
        <v>97</v>
      </c>
      <c r="F63" s="5">
        <f ca="1">IFERROR(__xludf.DUMMYFUNCTION("""COMPUTED_VALUE"""),418)</f>
        <v>418</v>
      </c>
      <c r="G63" s="6">
        <f ca="1">IFERROR(__xludf.DUMMYFUNCTION("""COMPUTED_VALUE"""),133)</f>
        <v>133</v>
      </c>
      <c r="H63" s="6">
        <f ca="1">IFERROR(__xludf.DUMMYFUNCTION("""COMPUTED_VALUE"""),201)</f>
        <v>201</v>
      </c>
      <c r="I63" s="6">
        <f ca="1">IFERROR(__xludf.DUMMYFUNCTION("""COMPUTED_VALUE"""),81)</f>
        <v>81</v>
      </c>
      <c r="J63" s="6">
        <f ca="1">IFERROR(__xludf.DUMMYFUNCTION("""COMPUTED_VALUE"""),40)</f>
        <v>40</v>
      </c>
      <c r="K63" s="6">
        <f ca="1">IFERROR(__xludf.DUMMYFUNCTION("""COMPUTED_VALUE"""),62)</f>
        <v>62</v>
      </c>
      <c r="L63" s="6">
        <f ca="1">IFERROR(__xludf.DUMMYFUNCTION("""COMPUTED_VALUE"""),110)</f>
        <v>110</v>
      </c>
      <c r="M63" s="6">
        <f ca="1">IFERROR(__xludf.DUMMYFUNCTION("""COMPUTED_VALUE"""),141)</f>
        <v>141</v>
      </c>
    </row>
    <row r="64" spans="1:13">
      <c r="A64" s="4">
        <f ca="1">IFERROR(__xludf.DUMMYFUNCTION("""COMPUTED_VALUE"""),44073)</f>
        <v>44073</v>
      </c>
      <c r="B64" s="5">
        <f ca="1">IFERROR(__xludf.DUMMYFUNCTION("""COMPUTED_VALUE"""),174)</f>
        <v>174</v>
      </c>
      <c r="C64" s="5">
        <f ca="1">IFERROR(__xludf.DUMMYFUNCTION("""COMPUTED_VALUE"""),6)</f>
        <v>6</v>
      </c>
      <c r="D64" s="5">
        <f ca="1">IFERROR(__xludf.DUMMYFUNCTION("""COMPUTED_VALUE"""),74)</f>
        <v>74</v>
      </c>
      <c r="E64" s="5">
        <f ca="1">IFERROR(__xludf.DUMMYFUNCTION("""COMPUTED_VALUE"""),88)</f>
        <v>88</v>
      </c>
      <c r="F64" s="5">
        <f ca="1">IFERROR(__xludf.DUMMYFUNCTION("""COMPUTED_VALUE"""),414)</f>
        <v>414</v>
      </c>
      <c r="G64" s="6">
        <f ca="1">IFERROR(__xludf.DUMMYFUNCTION("""COMPUTED_VALUE"""),99)</f>
        <v>99</v>
      </c>
      <c r="H64" s="6">
        <f ca="1">IFERROR(__xludf.DUMMYFUNCTION("""COMPUTED_VALUE"""),185)</f>
        <v>185</v>
      </c>
      <c r="I64" s="6">
        <f ca="1">IFERROR(__xludf.DUMMYFUNCTION("""COMPUTED_VALUE"""),80)</f>
        <v>80</v>
      </c>
      <c r="J64" s="6">
        <f ca="1">IFERROR(__xludf.DUMMYFUNCTION("""COMPUTED_VALUE"""),33)</f>
        <v>33</v>
      </c>
      <c r="K64" s="6">
        <f ca="1">IFERROR(__xludf.DUMMYFUNCTION("""COMPUTED_VALUE"""),82)</f>
        <v>82</v>
      </c>
      <c r="L64" s="6">
        <f ca="1">IFERROR(__xludf.DUMMYFUNCTION("""COMPUTED_VALUE"""),110)</f>
        <v>110</v>
      </c>
      <c r="M64" s="6">
        <f ca="1">IFERROR(__xludf.DUMMYFUNCTION("""COMPUTED_VALUE"""),138)</f>
        <v>138</v>
      </c>
    </row>
    <row r="65" spans="1:13">
      <c r="A65" s="4">
        <f ca="1">IFERROR(__xludf.DUMMYFUNCTION("""COMPUTED_VALUE"""),44074)</f>
        <v>44074</v>
      </c>
      <c r="B65" s="5">
        <f ca="1">IFERROR(__xludf.DUMMYFUNCTION("""COMPUTED_VALUE"""),194)</f>
        <v>194</v>
      </c>
      <c r="C65" s="5">
        <f ca="1">IFERROR(__xludf.DUMMYFUNCTION("""COMPUTED_VALUE"""),11)</f>
        <v>11</v>
      </c>
      <c r="D65" s="5">
        <f ca="1">IFERROR(__xludf.DUMMYFUNCTION("""COMPUTED_VALUE"""),89)</f>
        <v>89</v>
      </c>
      <c r="E65" s="5">
        <f ca="1">IFERROR(__xludf.DUMMYFUNCTION("""COMPUTED_VALUE"""),90)</f>
        <v>90</v>
      </c>
      <c r="F65" s="5">
        <f ca="1">IFERROR(__xludf.DUMMYFUNCTION("""COMPUTED_VALUE"""),347)</f>
        <v>347</v>
      </c>
      <c r="G65" s="6">
        <f ca="1">IFERROR(__xludf.DUMMYFUNCTION("""COMPUTED_VALUE"""),110)</f>
        <v>110</v>
      </c>
      <c r="H65" s="6">
        <f ca="1">IFERROR(__xludf.DUMMYFUNCTION("""COMPUTED_VALUE"""),226)</f>
        <v>226</v>
      </c>
      <c r="I65" s="6">
        <f ca="1">IFERROR(__xludf.DUMMYFUNCTION("""COMPUTED_VALUE"""),74)</f>
        <v>74</v>
      </c>
      <c r="J65" s="6">
        <f ca="1">IFERROR(__xludf.DUMMYFUNCTION("""COMPUTED_VALUE"""),54)</f>
        <v>54</v>
      </c>
      <c r="K65" s="6">
        <f ca="1">IFERROR(__xludf.DUMMYFUNCTION("""COMPUTED_VALUE"""),68)</f>
        <v>68</v>
      </c>
      <c r="L65" s="6">
        <f ca="1">IFERROR(__xludf.DUMMYFUNCTION("""COMPUTED_VALUE"""),141)</f>
        <v>141</v>
      </c>
      <c r="M65" s="6">
        <f ca="1">IFERROR(__xludf.DUMMYFUNCTION("""COMPUTED_VALUE"""),182)</f>
        <v>182</v>
      </c>
    </row>
    <row r="66" spans="1:13">
      <c r="A66" s="4">
        <f ca="1">IFERROR(__xludf.DUMMYFUNCTION("""COMPUTED_VALUE"""),44075)</f>
        <v>44075</v>
      </c>
      <c r="B66" s="5">
        <f ca="1">IFERROR(__xludf.DUMMYFUNCTION("""COMPUTED_VALUE"""),181)</f>
        <v>181</v>
      </c>
      <c r="C66" s="5">
        <f ca="1">IFERROR(__xludf.DUMMYFUNCTION("""COMPUTED_VALUE"""),11)</f>
        <v>11</v>
      </c>
      <c r="D66" s="5">
        <f ca="1">IFERROR(__xludf.DUMMYFUNCTION("""COMPUTED_VALUE"""),89)</f>
        <v>89</v>
      </c>
      <c r="E66" s="5">
        <f ca="1">IFERROR(__xludf.DUMMYFUNCTION("""COMPUTED_VALUE"""),85)</f>
        <v>85</v>
      </c>
      <c r="F66" s="5">
        <f ca="1">IFERROR(__xludf.DUMMYFUNCTION("""COMPUTED_VALUE"""),390)</f>
        <v>390</v>
      </c>
      <c r="G66" s="6">
        <f ca="1">IFERROR(__xludf.DUMMYFUNCTION("""COMPUTED_VALUE"""),107)</f>
        <v>107</v>
      </c>
      <c r="H66" s="6">
        <f ca="1">IFERROR(__xludf.DUMMYFUNCTION("""COMPUTED_VALUE"""),219)</f>
        <v>219</v>
      </c>
      <c r="I66" s="6">
        <f ca="1">IFERROR(__xludf.DUMMYFUNCTION("""COMPUTED_VALUE"""),90)</f>
        <v>90</v>
      </c>
      <c r="J66" s="6">
        <f ca="1">IFERROR(__xludf.DUMMYFUNCTION("""COMPUTED_VALUE"""),38)</f>
        <v>38</v>
      </c>
      <c r="K66" s="6">
        <f ca="1">IFERROR(__xludf.DUMMYFUNCTION("""COMPUTED_VALUE"""),89)</f>
        <v>89</v>
      </c>
      <c r="L66" s="6">
        <f ca="1">IFERROR(__xludf.DUMMYFUNCTION("""COMPUTED_VALUE"""),112)</f>
        <v>112</v>
      </c>
      <c r="M66" s="6">
        <f ca="1">IFERROR(__xludf.DUMMYFUNCTION("""COMPUTED_VALUE"""),161)</f>
        <v>161</v>
      </c>
    </row>
    <row r="67" spans="1:13">
      <c r="A67" s="4">
        <f ca="1">IFERROR(__xludf.DUMMYFUNCTION("""COMPUTED_VALUE"""),44076)</f>
        <v>44076</v>
      </c>
      <c r="B67" s="5">
        <f ca="1">IFERROR(__xludf.DUMMYFUNCTION("""COMPUTED_VALUE"""),185)</f>
        <v>185</v>
      </c>
      <c r="C67" s="5">
        <f ca="1">IFERROR(__xludf.DUMMYFUNCTION("""COMPUTED_VALUE"""),14)</f>
        <v>14</v>
      </c>
      <c r="D67" s="5">
        <f ca="1">IFERROR(__xludf.DUMMYFUNCTION("""COMPUTED_VALUE"""),84)</f>
        <v>84</v>
      </c>
      <c r="E67" s="5">
        <f ca="1">IFERROR(__xludf.DUMMYFUNCTION("""COMPUTED_VALUE"""),104)</f>
        <v>104</v>
      </c>
      <c r="F67" s="5">
        <f ca="1">IFERROR(__xludf.DUMMYFUNCTION("""COMPUTED_VALUE"""),353)</f>
        <v>353</v>
      </c>
      <c r="G67" s="6">
        <f ca="1">IFERROR(__xludf.DUMMYFUNCTION("""COMPUTED_VALUE"""),134)</f>
        <v>134</v>
      </c>
      <c r="H67" s="6">
        <f ca="1">IFERROR(__xludf.DUMMYFUNCTION("""COMPUTED_VALUE"""),224)</f>
        <v>224</v>
      </c>
      <c r="I67" s="6">
        <f ca="1">IFERROR(__xludf.DUMMYFUNCTION("""COMPUTED_VALUE"""),91)</f>
        <v>91</v>
      </c>
      <c r="J67" s="6">
        <f ca="1">IFERROR(__xludf.DUMMYFUNCTION("""COMPUTED_VALUE"""),45)</f>
        <v>45</v>
      </c>
      <c r="K67" s="6">
        <f ca="1">IFERROR(__xludf.DUMMYFUNCTION("""COMPUTED_VALUE"""),66)</f>
        <v>66</v>
      </c>
      <c r="L67" s="6">
        <f ca="1">IFERROR(__xludf.DUMMYFUNCTION("""COMPUTED_VALUE"""),136)</f>
        <v>136</v>
      </c>
      <c r="M67" s="6">
        <f ca="1">IFERROR(__xludf.DUMMYFUNCTION("""COMPUTED_VALUE"""),161)</f>
        <v>161</v>
      </c>
    </row>
    <row r="68" spans="1:13">
      <c r="A68" s="4">
        <f ca="1">IFERROR(__xludf.DUMMYFUNCTION("""COMPUTED_VALUE"""),44077)</f>
        <v>44077</v>
      </c>
      <c r="B68" s="5">
        <f ca="1">IFERROR(__xludf.DUMMYFUNCTION("""COMPUTED_VALUE"""),193)</f>
        <v>193</v>
      </c>
      <c r="C68" s="5">
        <f ca="1">IFERROR(__xludf.DUMMYFUNCTION("""COMPUTED_VALUE"""),14)</f>
        <v>14</v>
      </c>
      <c r="D68" s="5">
        <f ca="1">IFERROR(__xludf.DUMMYFUNCTION("""COMPUTED_VALUE"""),101)</f>
        <v>101</v>
      </c>
      <c r="E68" s="5">
        <f ca="1">IFERROR(__xludf.DUMMYFUNCTION("""COMPUTED_VALUE"""),99)</f>
        <v>99</v>
      </c>
      <c r="F68" s="5">
        <f ca="1">IFERROR(__xludf.DUMMYFUNCTION("""COMPUTED_VALUE"""),392)</f>
        <v>392</v>
      </c>
      <c r="G68" s="6">
        <f ca="1">IFERROR(__xludf.DUMMYFUNCTION("""COMPUTED_VALUE"""),123)</f>
        <v>123</v>
      </c>
      <c r="H68" s="6">
        <f ca="1">IFERROR(__xludf.DUMMYFUNCTION("""COMPUTED_VALUE"""),216)</f>
        <v>216</v>
      </c>
      <c r="I68" s="6">
        <f ca="1">IFERROR(__xludf.DUMMYFUNCTION("""COMPUTED_VALUE"""),116)</f>
        <v>116</v>
      </c>
      <c r="J68" s="6">
        <f ca="1">IFERROR(__xludf.DUMMYFUNCTION("""COMPUTED_VALUE"""),42)</f>
        <v>42</v>
      </c>
      <c r="K68" s="6">
        <f ca="1">IFERROR(__xludf.DUMMYFUNCTION("""COMPUTED_VALUE"""),80)</f>
        <v>80</v>
      </c>
      <c r="L68" s="6">
        <f ca="1">IFERROR(__xludf.DUMMYFUNCTION("""COMPUTED_VALUE"""),130)</f>
        <v>130</v>
      </c>
      <c r="M68" s="6">
        <f ca="1">IFERROR(__xludf.DUMMYFUNCTION("""COMPUTED_VALUE"""),135)</f>
        <v>135</v>
      </c>
    </row>
    <row r="69" spans="1:13">
      <c r="A69" s="4">
        <f ca="1">IFERROR(__xludf.DUMMYFUNCTION("""COMPUTED_VALUE"""),44078)</f>
        <v>44078</v>
      </c>
      <c r="B69" s="5">
        <f ca="1">IFERROR(__xludf.DUMMYFUNCTION("""COMPUTED_VALUE"""),184)</f>
        <v>184</v>
      </c>
      <c r="C69" s="5">
        <f ca="1">IFERROR(__xludf.DUMMYFUNCTION("""COMPUTED_VALUE"""),15)</f>
        <v>15</v>
      </c>
      <c r="D69" s="5">
        <f ca="1">IFERROR(__xludf.DUMMYFUNCTION("""COMPUTED_VALUE"""),99)</f>
        <v>99</v>
      </c>
      <c r="E69" s="5">
        <f ca="1">IFERROR(__xludf.DUMMYFUNCTION("""COMPUTED_VALUE"""),98)</f>
        <v>98</v>
      </c>
      <c r="F69" s="5">
        <f ca="1">IFERROR(__xludf.DUMMYFUNCTION("""COMPUTED_VALUE"""),358)</f>
        <v>358</v>
      </c>
      <c r="G69" s="6">
        <f ca="1">IFERROR(__xludf.DUMMYFUNCTION("""COMPUTED_VALUE"""),138)</f>
        <v>138</v>
      </c>
      <c r="H69" s="6">
        <f ca="1">IFERROR(__xludf.DUMMYFUNCTION("""COMPUTED_VALUE"""),212)</f>
        <v>212</v>
      </c>
      <c r="I69" s="6">
        <f ca="1">IFERROR(__xludf.DUMMYFUNCTION("""COMPUTED_VALUE"""),97)</f>
        <v>97</v>
      </c>
      <c r="J69" s="6">
        <f ca="1">IFERROR(__xludf.DUMMYFUNCTION("""COMPUTED_VALUE"""),39)</f>
        <v>39</v>
      </c>
      <c r="K69" s="6">
        <f ca="1">IFERROR(__xludf.DUMMYFUNCTION("""COMPUTED_VALUE"""),75)</f>
        <v>75</v>
      </c>
      <c r="L69" s="6">
        <f ca="1">IFERROR(__xludf.DUMMYFUNCTION("""COMPUTED_VALUE"""),137)</f>
        <v>137</v>
      </c>
      <c r="M69" s="6">
        <f ca="1">IFERROR(__xludf.DUMMYFUNCTION("""COMPUTED_VALUE"""),160)</f>
        <v>160</v>
      </c>
    </row>
    <row r="70" spans="1:13">
      <c r="A70" s="4">
        <f ca="1">IFERROR(__xludf.DUMMYFUNCTION("""COMPUTED_VALUE"""),44079)</f>
        <v>44079</v>
      </c>
      <c r="B70" s="5">
        <f ca="1">IFERROR(__xludf.DUMMYFUNCTION("""COMPUTED_VALUE"""),168)</f>
        <v>168</v>
      </c>
      <c r="C70" s="5">
        <f ca="1">IFERROR(__xludf.DUMMYFUNCTION("""COMPUTED_VALUE"""),12)</f>
        <v>12</v>
      </c>
      <c r="D70" s="5">
        <f ca="1">IFERROR(__xludf.DUMMYFUNCTION("""COMPUTED_VALUE"""),85)</f>
        <v>85</v>
      </c>
      <c r="E70" s="5">
        <f ca="1">IFERROR(__xludf.DUMMYFUNCTION("""COMPUTED_VALUE"""),94)</f>
        <v>94</v>
      </c>
      <c r="F70" s="5">
        <f ca="1">IFERROR(__xludf.DUMMYFUNCTION("""COMPUTED_VALUE"""),398)</f>
        <v>398</v>
      </c>
      <c r="G70" s="6">
        <f ca="1">IFERROR(__xludf.DUMMYFUNCTION("""COMPUTED_VALUE"""),134)</f>
        <v>134</v>
      </c>
      <c r="H70" s="6">
        <f ca="1">IFERROR(__xludf.DUMMYFUNCTION("""COMPUTED_VALUE"""),242)</f>
        <v>242</v>
      </c>
      <c r="I70" s="6">
        <f ca="1">IFERROR(__xludf.DUMMYFUNCTION("""COMPUTED_VALUE"""),107)</f>
        <v>107</v>
      </c>
      <c r="J70" s="6">
        <f ca="1">IFERROR(__xludf.DUMMYFUNCTION("""COMPUTED_VALUE"""),45)</f>
        <v>45</v>
      </c>
      <c r="K70" s="6">
        <f ca="1">IFERROR(__xludf.DUMMYFUNCTION("""COMPUTED_VALUE"""),87)</f>
        <v>87</v>
      </c>
      <c r="L70" s="6">
        <f ca="1">IFERROR(__xludf.DUMMYFUNCTION("""COMPUTED_VALUE"""),152)</f>
        <v>152</v>
      </c>
      <c r="M70" s="6">
        <f ca="1">IFERROR(__xludf.DUMMYFUNCTION("""COMPUTED_VALUE"""),150)</f>
        <v>150</v>
      </c>
    </row>
    <row r="71" spans="1:13">
      <c r="A71" s="4">
        <f ca="1">IFERROR(__xludf.DUMMYFUNCTION("""COMPUTED_VALUE"""),44080)</f>
        <v>44080</v>
      </c>
      <c r="B71" s="5">
        <f ca="1">IFERROR(__xludf.DUMMYFUNCTION("""COMPUTED_VALUE"""),162)</f>
        <v>162</v>
      </c>
      <c r="C71" s="5">
        <f ca="1">IFERROR(__xludf.DUMMYFUNCTION("""COMPUTED_VALUE"""),11)</f>
        <v>11</v>
      </c>
      <c r="D71" s="5">
        <f ca="1">IFERROR(__xludf.DUMMYFUNCTION("""COMPUTED_VALUE"""),78)</f>
        <v>78</v>
      </c>
      <c r="E71" s="5">
        <f ca="1">IFERROR(__xludf.DUMMYFUNCTION("""COMPUTED_VALUE"""),89)</f>
        <v>89</v>
      </c>
      <c r="F71" s="5">
        <f ca="1">IFERROR(__xludf.DUMMYFUNCTION("""COMPUTED_VALUE"""),393)</f>
        <v>393</v>
      </c>
      <c r="G71" s="6">
        <f ca="1">IFERROR(__xludf.DUMMYFUNCTION("""COMPUTED_VALUE"""),114)</f>
        <v>114</v>
      </c>
      <c r="H71" s="6">
        <f ca="1">IFERROR(__xludf.DUMMYFUNCTION("""COMPUTED_VALUE"""),231)</f>
        <v>231</v>
      </c>
      <c r="I71" s="6">
        <f ca="1">IFERROR(__xludf.DUMMYFUNCTION("""COMPUTED_VALUE"""),102)</f>
        <v>102</v>
      </c>
      <c r="J71" s="6">
        <f ca="1">IFERROR(__xludf.DUMMYFUNCTION("""COMPUTED_VALUE"""),34)</f>
        <v>34</v>
      </c>
      <c r="K71" s="6">
        <f ca="1">IFERROR(__xludf.DUMMYFUNCTION("""COMPUTED_VALUE"""),67)</f>
        <v>67</v>
      </c>
      <c r="L71" s="6">
        <f ca="1">IFERROR(__xludf.DUMMYFUNCTION("""COMPUTED_VALUE"""),164)</f>
        <v>164</v>
      </c>
      <c r="M71" s="6">
        <f ca="1">IFERROR(__xludf.DUMMYFUNCTION("""COMPUTED_VALUE"""),132)</f>
        <v>132</v>
      </c>
    </row>
    <row r="72" spans="1:13">
      <c r="A72" s="4">
        <f ca="1">IFERROR(__xludf.DUMMYFUNCTION("""COMPUTED_VALUE"""),44081)</f>
        <v>44081</v>
      </c>
      <c r="B72" s="5">
        <f ca="1">IFERROR(__xludf.DUMMYFUNCTION("""COMPUTED_VALUE"""),223)</f>
        <v>223</v>
      </c>
      <c r="C72" s="5">
        <f ca="1">IFERROR(__xludf.DUMMYFUNCTION("""COMPUTED_VALUE"""),11)</f>
        <v>11</v>
      </c>
      <c r="D72" s="5">
        <f ca="1">IFERROR(__xludf.DUMMYFUNCTION("""COMPUTED_VALUE"""),103)</f>
        <v>103</v>
      </c>
      <c r="E72" s="5">
        <f ca="1">IFERROR(__xludf.DUMMYFUNCTION("""COMPUTED_VALUE"""),81)</f>
        <v>81</v>
      </c>
      <c r="F72" s="5">
        <f ca="1">IFERROR(__xludf.DUMMYFUNCTION("""COMPUTED_VALUE"""),408)</f>
        <v>408</v>
      </c>
      <c r="G72" s="6">
        <f ca="1">IFERROR(__xludf.DUMMYFUNCTION("""COMPUTED_VALUE"""),125)</f>
        <v>125</v>
      </c>
      <c r="H72" s="6">
        <f ca="1">IFERROR(__xludf.DUMMYFUNCTION("""COMPUTED_VALUE"""),219)</f>
        <v>219</v>
      </c>
      <c r="I72" s="6">
        <f ca="1">IFERROR(__xludf.DUMMYFUNCTION("""COMPUTED_VALUE"""),102)</f>
        <v>102</v>
      </c>
      <c r="J72" s="6">
        <f ca="1">IFERROR(__xludf.DUMMYFUNCTION("""COMPUTED_VALUE"""),42)</f>
        <v>42</v>
      </c>
      <c r="K72" s="6">
        <f ca="1">IFERROR(__xludf.DUMMYFUNCTION("""COMPUTED_VALUE"""),70)</f>
        <v>70</v>
      </c>
      <c r="L72" s="6">
        <f ca="1">IFERROR(__xludf.DUMMYFUNCTION("""COMPUTED_VALUE"""),167)</f>
        <v>167</v>
      </c>
      <c r="M72" s="6">
        <f ca="1">IFERROR(__xludf.DUMMYFUNCTION("""COMPUTED_VALUE"""),153)</f>
        <v>153</v>
      </c>
    </row>
    <row r="73" spans="1:13">
      <c r="A73" s="4">
        <f ca="1">IFERROR(__xludf.DUMMYFUNCTION("""COMPUTED_VALUE"""),44082)</f>
        <v>44082</v>
      </c>
      <c r="B73" s="5">
        <f ca="1">IFERROR(__xludf.DUMMYFUNCTION("""COMPUTED_VALUE"""),201)</f>
        <v>201</v>
      </c>
      <c r="C73" s="5">
        <f ca="1">IFERROR(__xludf.DUMMYFUNCTION("""COMPUTED_VALUE"""),12)</f>
        <v>12</v>
      </c>
      <c r="D73" s="5">
        <f ca="1">IFERROR(__xludf.DUMMYFUNCTION("""COMPUTED_VALUE"""),116)</f>
        <v>116</v>
      </c>
      <c r="E73" s="5">
        <f ca="1">IFERROR(__xludf.DUMMYFUNCTION("""COMPUTED_VALUE"""),103)</f>
        <v>103</v>
      </c>
      <c r="F73" s="5">
        <f ca="1">IFERROR(__xludf.DUMMYFUNCTION("""COMPUTED_VALUE"""),357)</f>
        <v>357</v>
      </c>
      <c r="G73" s="6">
        <f ca="1">IFERROR(__xludf.DUMMYFUNCTION("""COMPUTED_VALUE"""),148)</f>
        <v>148</v>
      </c>
      <c r="H73" s="6">
        <f ca="1">IFERROR(__xludf.DUMMYFUNCTION("""COMPUTED_VALUE"""),279)</f>
        <v>279</v>
      </c>
      <c r="I73" s="6">
        <f ca="1">IFERROR(__xludf.DUMMYFUNCTION("""COMPUTED_VALUE"""),107)</f>
        <v>107</v>
      </c>
      <c r="J73" s="6">
        <f ca="1">IFERROR(__xludf.DUMMYFUNCTION("""COMPUTED_VALUE"""),47)</f>
        <v>47</v>
      </c>
      <c r="K73" s="6">
        <f ca="1">IFERROR(__xludf.DUMMYFUNCTION("""COMPUTED_VALUE"""),62)</f>
        <v>62</v>
      </c>
      <c r="L73" s="6">
        <f ca="1">IFERROR(__xludf.DUMMYFUNCTION("""COMPUTED_VALUE"""),172)</f>
        <v>172</v>
      </c>
      <c r="M73" s="6">
        <f ca="1">IFERROR(__xludf.DUMMYFUNCTION("""COMPUTED_VALUE"""),158)</f>
        <v>158</v>
      </c>
    </row>
    <row r="74" spans="1:13">
      <c r="A74" s="4">
        <f ca="1">IFERROR(__xludf.DUMMYFUNCTION("""COMPUTED_VALUE"""),44083)</f>
        <v>44083</v>
      </c>
      <c r="B74" s="5">
        <f ca="1">IFERROR(__xludf.DUMMYFUNCTION("""COMPUTED_VALUE"""),196)</f>
        <v>196</v>
      </c>
      <c r="C74" s="5">
        <f ca="1">IFERROR(__xludf.DUMMYFUNCTION("""COMPUTED_VALUE"""),12)</f>
        <v>12</v>
      </c>
      <c r="D74" s="5">
        <f ca="1">IFERROR(__xludf.DUMMYFUNCTION("""COMPUTED_VALUE"""),107)</f>
        <v>107</v>
      </c>
      <c r="E74" s="5">
        <f ca="1">IFERROR(__xludf.DUMMYFUNCTION("""COMPUTED_VALUE"""),108)</f>
        <v>108</v>
      </c>
      <c r="F74" s="5">
        <f ca="1">IFERROR(__xludf.DUMMYFUNCTION("""COMPUTED_VALUE"""),384)</f>
        <v>384</v>
      </c>
      <c r="G74" s="6">
        <f ca="1">IFERROR(__xludf.DUMMYFUNCTION("""COMPUTED_VALUE"""),126)</f>
        <v>126</v>
      </c>
      <c r="H74" s="6">
        <f ca="1">IFERROR(__xludf.DUMMYFUNCTION("""COMPUTED_VALUE"""),220)</f>
        <v>220</v>
      </c>
      <c r="I74" s="6">
        <f ca="1">IFERROR(__xludf.DUMMYFUNCTION("""COMPUTED_VALUE"""),97)</f>
        <v>97</v>
      </c>
      <c r="J74" s="6">
        <f ca="1">IFERROR(__xludf.DUMMYFUNCTION("""COMPUTED_VALUE"""),34)</f>
        <v>34</v>
      </c>
      <c r="K74" s="6">
        <f ca="1">IFERROR(__xludf.DUMMYFUNCTION("""COMPUTED_VALUE"""),80)</f>
        <v>80</v>
      </c>
      <c r="L74" s="6">
        <f ca="1">IFERROR(__xludf.DUMMYFUNCTION("""COMPUTED_VALUE"""),161)</f>
        <v>161</v>
      </c>
      <c r="M74" s="6">
        <f ca="1">IFERROR(__xludf.DUMMYFUNCTION("""COMPUTED_VALUE"""),147)</f>
        <v>147</v>
      </c>
    </row>
    <row r="75" spans="1:13">
      <c r="A75" s="4">
        <f ca="1">IFERROR(__xludf.DUMMYFUNCTION("""COMPUTED_VALUE"""),44084)</f>
        <v>44084</v>
      </c>
      <c r="B75" s="5">
        <f ca="1">IFERROR(__xludf.DUMMYFUNCTION("""COMPUTED_VALUE"""),159)</f>
        <v>159</v>
      </c>
      <c r="C75" s="5">
        <f ca="1">IFERROR(__xludf.DUMMYFUNCTION("""COMPUTED_VALUE"""),10)</f>
        <v>10</v>
      </c>
      <c r="D75" s="5">
        <f ca="1">IFERROR(__xludf.DUMMYFUNCTION("""COMPUTED_VALUE"""),107)</f>
        <v>107</v>
      </c>
      <c r="E75" s="5">
        <f ca="1">IFERROR(__xludf.DUMMYFUNCTION("""COMPUTED_VALUE"""),84)</f>
        <v>84</v>
      </c>
      <c r="F75" s="5">
        <f ca="1">IFERROR(__xludf.DUMMYFUNCTION("""COMPUTED_VALUE"""),346)</f>
        <v>346</v>
      </c>
      <c r="G75" s="6">
        <f ca="1">IFERROR(__xludf.DUMMYFUNCTION("""COMPUTED_VALUE"""),121)</f>
        <v>121</v>
      </c>
      <c r="H75" s="6">
        <f ca="1">IFERROR(__xludf.DUMMYFUNCTION("""COMPUTED_VALUE"""),207)</f>
        <v>207</v>
      </c>
      <c r="I75" s="6">
        <f ca="1">IFERROR(__xludf.DUMMYFUNCTION("""COMPUTED_VALUE"""),103)</f>
        <v>103</v>
      </c>
      <c r="J75" s="6">
        <f ca="1">IFERROR(__xludf.DUMMYFUNCTION("""COMPUTED_VALUE"""),32)</f>
        <v>32</v>
      </c>
      <c r="K75" s="6">
        <f ca="1">IFERROR(__xludf.DUMMYFUNCTION("""COMPUTED_VALUE"""),59)</f>
        <v>59</v>
      </c>
      <c r="L75" s="6">
        <f ca="1">IFERROR(__xludf.DUMMYFUNCTION("""COMPUTED_VALUE"""),164)</f>
        <v>164</v>
      </c>
      <c r="M75" s="6">
        <f ca="1">IFERROR(__xludf.DUMMYFUNCTION("""COMPUTED_VALUE"""),121)</f>
        <v>121</v>
      </c>
    </row>
    <row r="76" spans="1:13">
      <c r="A76" s="4">
        <f ca="1">IFERROR(__xludf.DUMMYFUNCTION("""COMPUTED_VALUE"""),44085)</f>
        <v>44085</v>
      </c>
      <c r="B76" s="5">
        <f ca="1">IFERROR(__xludf.DUMMYFUNCTION("""COMPUTED_VALUE"""),188)</f>
        <v>188</v>
      </c>
      <c r="C76" s="5">
        <f ca="1">IFERROR(__xludf.DUMMYFUNCTION("""COMPUTED_VALUE"""),18)</f>
        <v>18</v>
      </c>
      <c r="D76" s="5">
        <f ca="1">IFERROR(__xludf.DUMMYFUNCTION("""COMPUTED_VALUE"""),111)</f>
        <v>111</v>
      </c>
      <c r="E76" s="5">
        <f ca="1">IFERROR(__xludf.DUMMYFUNCTION("""COMPUTED_VALUE"""),86)</f>
        <v>86</v>
      </c>
      <c r="F76" s="5">
        <f ca="1">IFERROR(__xludf.DUMMYFUNCTION("""COMPUTED_VALUE"""),366)</f>
        <v>366</v>
      </c>
      <c r="G76" s="6">
        <f ca="1">IFERROR(__xludf.DUMMYFUNCTION("""COMPUTED_VALUE"""),133)</f>
        <v>133</v>
      </c>
      <c r="H76" s="6">
        <f ca="1">IFERROR(__xludf.DUMMYFUNCTION("""COMPUTED_VALUE"""),253)</f>
        <v>253</v>
      </c>
      <c r="I76" s="6">
        <f ca="1">IFERROR(__xludf.DUMMYFUNCTION("""COMPUTED_VALUE"""),111)</f>
        <v>111</v>
      </c>
      <c r="J76" s="6">
        <f ca="1">IFERROR(__xludf.DUMMYFUNCTION("""COMPUTED_VALUE"""),32)</f>
        <v>32</v>
      </c>
      <c r="K76" s="6">
        <f ca="1">IFERROR(__xludf.DUMMYFUNCTION("""COMPUTED_VALUE"""),60)</f>
        <v>60</v>
      </c>
      <c r="L76" s="6">
        <f ca="1">IFERROR(__xludf.DUMMYFUNCTION("""COMPUTED_VALUE"""),170)</f>
        <v>170</v>
      </c>
      <c r="M76" s="6">
        <f ca="1">IFERROR(__xludf.DUMMYFUNCTION("""COMPUTED_VALUE"""),142)</f>
        <v>142</v>
      </c>
    </row>
    <row r="77" spans="1:13">
      <c r="A77" s="4">
        <f ca="1">IFERROR(__xludf.DUMMYFUNCTION("""COMPUTED_VALUE"""),44086)</f>
        <v>44086</v>
      </c>
      <c r="B77" s="5">
        <f ca="1">IFERROR(__xludf.DUMMYFUNCTION("""COMPUTED_VALUE"""),164)</f>
        <v>164</v>
      </c>
      <c r="C77" s="5">
        <f ca="1">IFERROR(__xludf.DUMMYFUNCTION("""COMPUTED_VALUE"""),6)</f>
        <v>6</v>
      </c>
      <c r="D77" s="5">
        <f ca="1">IFERROR(__xludf.DUMMYFUNCTION("""COMPUTED_VALUE"""),106)</f>
        <v>106</v>
      </c>
      <c r="E77" s="5">
        <f ca="1">IFERROR(__xludf.DUMMYFUNCTION("""COMPUTED_VALUE"""),82)</f>
        <v>82</v>
      </c>
      <c r="F77" s="5">
        <f ca="1">IFERROR(__xludf.DUMMYFUNCTION("""COMPUTED_VALUE"""),385)</f>
        <v>385</v>
      </c>
      <c r="G77" s="6">
        <f ca="1">IFERROR(__xludf.DUMMYFUNCTION("""COMPUTED_VALUE"""),109)</f>
        <v>109</v>
      </c>
      <c r="H77" s="6">
        <f ca="1">IFERROR(__xludf.DUMMYFUNCTION("""COMPUTED_VALUE"""),227)</f>
        <v>227</v>
      </c>
      <c r="I77" s="6">
        <f ca="1">IFERROR(__xludf.DUMMYFUNCTION("""COMPUTED_VALUE"""),95)</f>
        <v>95</v>
      </c>
      <c r="J77" s="6">
        <f ca="1">IFERROR(__xludf.DUMMYFUNCTION("""COMPUTED_VALUE"""),27)</f>
        <v>27</v>
      </c>
      <c r="K77" s="6">
        <f ca="1">IFERROR(__xludf.DUMMYFUNCTION("""COMPUTED_VALUE"""),55)</f>
        <v>55</v>
      </c>
      <c r="L77" s="6">
        <f ca="1">IFERROR(__xludf.DUMMYFUNCTION("""COMPUTED_VALUE"""),131)</f>
        <v>131</v>
      </c>
      <c r="M77" s="6">
        <f ca="1">IFERROR(__xludf.DUMMYFUNCTION("""COMPUTED_VALUE"""),122)</f>
        <v>122</v>
      </c>
    </row>
    <row r="78" spans="1:13">
      <c r="A78" s="4">
        <f ca="1">IFERROR(__xludf.DUMMYFUNCTION("""COMPUTED_VALUE"""),44087)</f>
        <v>44087</v>
      </c>
      <c r="B78" s="5">
        <f ca="1">IFERROR(__xludf.DUMMYFUNCTION("""COMPUTED_VALUE"""),169)</f>
        <v>169</v>
      </c>
      <c r="C78" s="5">
        <f ca="1">IFERROR(__xludf.DUMMYFUNCTION("""COMPUTED_VALUE"""),14)</f>
        <v>14</v>
      </c>
      <c r="D78" s="5">
        <f ca="1">IFERROR(__xludf.DUMMYFUNCTION("""COMPUTED_VALUE"""),94)</f>
        <v>94</v>
      </c>
      <c r="E78" s="5">
        <f ca="1">IFERROR(__xludf.DUMMYFUNCTION("""COMPUTED_VALUE"""),85)</f>
        <v>85</v>
      </c>
      <c r="F78" s="5">
        <f ca="1">IFERROR(__xludf.DUMMYFUNCTION("""COMPUTED_VALUE"""),359)</f>
        <v>359</v>
      </c>
      <c r="G78" s="6">
        <f ca="1">IFERROR(__xludf.DUMMYFUNCTION("""COMPUTED_VALUE"""),133)</f>
        <v>133</v>
      </c>
      <c r="H78" s="6">
        <f ca="1">IFERROR(__xludf.DUMMYFUNCTION("""COMPUTED_VALUE"""),214)</f>
        <v>214</v>
      </c>
      <c r="I78" s="6">
        <f ca="1">IFERROR(__xludf.DUMMYFUNCTION("""COMPUTED_VALUE"""),99)</f>
        <v>99</v>
      </c>
      <c r="J78" s="6">
        <f ca="1">IFERROR(__xludf.DUMMYFUNCTION("""COMPUTED_VALUE"""),27)</f>
        <v>27</v>
      </c>
      <c r="K78" s="6">
        <f ca="1">IFERROR(__xludf.DUMMYFUNCTION("""COMPUTED_VALUE"""),57)</f>
        <v>57</v>
      </c>
      <c r="L78" s="6">
        <f ca="1">IFERROR(__xludf.DUMMYFUNCTION("""COMPUTED_VALUE"""),154)</f>
        <v>154</v>
      </c>
      <c r="M78" s="6">
        <f ca="1">IFERROR(__xludf.DUMMYFUNCTION("""COMPUTED_VALUE"""),121)</f>
        <v>121</v>
      </c>
    </row>
    <row r="79" spans="1:13">
      <c r="A79" s="4">
        <f ca="1">IFERROR(__xludf.DUMMYFUNCTION("""COMPUTED_VALUE"""),44088)</f>
        <v>44088</v>
      </c>
      <c r="B79" s="5">
        <f ca="1">IFERROR(__xludf.DUMMYFUNCTION("""COMPUTED_VALUE"""),215)</f>
        <v>215</v>
      </c>
      <c r="C79" s="5">
        <f ca="1">IFERROR(__xludf.DUMMYFUNCTION("""COMPUTED_VALUE"""),10)</f>
        <v>10</v>
      </c>
      <c r="D79" s="5">
        <f ca="1">IFERROR(__xludf.DUMMYFUNCTION("""COMPUTED_VALUE"""),113)</f>
        <v>113</v>
      </c>
      <c r="E79" s="5">
        <f ca="1">IFERROR(__xludf.DUMMYFUNCTION("""COMPUTED_VALUE"""),79)</f>
        <v>79</v>
      </c>
      <c r="F79" s="5">
        <f ca="1">IFERROR(__xludf.DUMMYFUNCTION("""COMPUTED_VALUE"""),378)</f>
        <v>378</v>
      </c>
      <c r="G79" s="6">
        <f ca="1">IFERROR(__xludf.DUMMYFUNCTION("""COMPUTED_VALUE"""),145)</f>
        <v>145</v>
      </c>
      <c r="H79" s="6">
        <f ca="1">IFERROR(__xludf.DUMMYFUNCTION("""COMPUTED_VALUE"""),229)</f>
        <v>229</v>
      </c>
      <c r="I79" s="6">
        <f ca="1">IFERROR(__xludf.DUMMYFUNCTION("""COMPUTED_VALUE"""),103)</f>
        <v>103</v>
      </c>
      <c r="J79" s="6">
        <f ca="1">IFERROR(__xludf.DUMMYFUNCTION("""COMPUTED_VALUE"""),40)</f>
        <v>40</v>
      </c>
      <c r="K79" s="6">
        <f ca="1">IFERROR(__xludf.DUMMYFUNCTION("""COMPUTED_VALUE"""),57)</f>
        <v>57</v>
      </c>
      <c r="L79" s="6">
        <f ca="1">IFERROR(__xludf.DUMMYFUNCTION("""COMPUTED_VALUE"""),197)</f>
        <v>197</v>
      </c>
      <c r="M79" s="6">
        <f ca="1">IFERROR(__xludf.DUMMYFUNCTION("""COMPUTED_VALUE"""),151)</f>
        <v>151</v>
      </c>
    </row>
    <row r="80" spans="1:13">
      <c r="A80" s="4">
        <f ca="1">IFERROR(__xludf.DUMMYFUNCTION("""COMPUTED_VALUE"""),44089)</f>
        <v>44089</v>
      </c>
      <c r="B80" s="5">
        <f ca="1">IFERROR(__xludf.DUMMYFUNCTION("""COMPUTED_VALUE"""),198)</f>
        <v>198</v>
      </c>
      <c r="C80" s="5">
        <f ca="1">IFERROR(__xludf.DUMMYFUNCTION("""COMPUTED_VALUE"""),16)</f>
        <v>16</v>
      </c>
      <c r="D80" s="5">
        <f ca="1">IFERROR(__xludf.DUMMYFUNCTION("""COMPUTED_VALUE"""),109)</f>
        <v>109</v>
      </c>
      <c r="E80" s="5">
        <f ca="1">IFERROR(__xludf.DUMMYFUNCTION("""COMPUTED_VALUE"""),95)</f>
        <v>95</v>
      </c>
      <c r="F80" s="5">
        <f ca="1">IFERROR(__xludf.DUMMYFUNCTION("""COMPUTED_VALUE"""),438)</f>
        <v>438</v>
      </c>
      <c r="G80" s="6">
        <f ca="1">IFERROR(__xludf.DUMMYFUNCTION("""COMPUTED_VALUE"""),145)</f>
        <v>145</v>
      </c>
      <c r="H80" s="6">
        <f ca="1">IFERROR(__xludf.DUMMYFUNCTION("""COMPUTED_VALUE"""),231)</f>
        <v>231</v>
      </c>
      <c r="I80" s="6">
        <f ca="1">IFERROR(__xludf.DUMMYFUNCTION("""COMPUTED_VALUE"""),100)</f>
        <v>100</v>
      </c>
      <c r="J80" s="6">
        <f ca="1">IFERROR(__xludf.DUMMYFUNCTION("""COMPUTED_VALUE"""),40)</f>
        <v>40</v>
      </c>
      <c r="K80" s="6">
        <f ca="1">IFERROR(__xludf.DUMMYFUNCTION("""COMPUTED_VALUE"""),70)</f>
        <v>70</v>
      </c>
      <c r="L80" s="6">
        <f ca="1">IFERROR(__xludf.DUMMYFUNCTION("""COMPUTED_VALUE"""),148)</f>
        <v>148</v>
      </c>
      <c r="M80" s="6">
        <f ca="1">IFERROR(__xludf.DUMMYFUNCTION("""COMPUTED_VALUE"""),151)</f>
        <v>151</v>
      </c>
    </row>
    <row r="81" spans="1:13">
      <c r="A81" s="4">
        <f ca="1">IFERROR(__xludf.DUMMYFUNCTION("""COMPUTED_VALUE"""),44090)</f>
        <v>44090</v>
      </c>
      <c r="B81" s="5">
        <f ca="1">IFERROR(__xludf.DUMMYFUNCTION("""COMPUTED_VALUE"""),215)</f>
        <v>215</v>
      </c>
      <c r="C81" s="5">
        <f ca="1">IFERROR(__xludf.DUMMYFUNCTION("""COMPUTED_VALUE"""),11)</f>
        <v>11</v>
      </c>
      <c r="D81" s="5">
        <f ca="1">IFERROR(__xludf.DUMMYFUNCTION("""COMPUTED_VALUE"""),122)</f>
        <v>122</v>
      </c>
      <c r="E81" s="5">
        <f ca="1">IFERROR(__xludf.DUMMYFUNCTION("""COMPUTED_VALUE"""),94)</f>
        <v>94</v>
      </c>
      <c r="F81" s="5">
        <f ca="1">IFERROR(__xludf.DUMMYFUNCTION("""COMPUTED_VALUE"""),399)</f>
        <v>399</v>
      </c>
      <c r="G81" s="6">
        <f ca="1">IFERROR(__xludf.DUMMYFUNCTION("""COMPUTED_VALUE"""),154)</f>
        <v>154</v>
      </c>
      <c r="H81" s="6">
        <f ca="1">IFERROR(__xludf.DUMMYFUNCTION("""COMPUTED_VALUE"""),247)</f>
        <v>247</v>
      </c>
      <c r="I81" s="6">
        <f ca="1">IFERROR(__xludf.DUMMYFUNCTION("""COMPUTED_VALUE"""),108)</f>
        <v>108</v>
      </c>
      <c r="J81" s="6">
        <f ca="1">IFERROR(__xludf.DUMMYFUNCTION("""COMPUTED_VALUE"""),38)</f>
        <v>38</v>
      </c>
      <c r="K81" s="6">
        <f ca="1">IFERROR(__xludf.DUMMYFUNCTION("""COMPUTED_VALUE"""),66)</f>
        <v>66</v>
      </c>
      <c r="L81" s="6">
        <f ca="1">IFERROR(__xludf.DUMMYFUNCTION("""COMPUTED_VALUE"""),175)</f>
        <v>175</v>
      </c>
      <c r="M81" s="6">
        <f ca="1">IFERROR(__xludf.DUMMYFUNCTION("""COMPUTED_VALUE"""),143)</f>
        <v>143</v>
      </c>
    </row>
    <row r="82" spans="1:13">
      <c r="A82" s="4">
        <f ca="1">IFERROR(__xludf.DUMMYFUNCTION("""COMPUTED_VALUE"""),44091)</f>
        <v>44091</v>
      </c>
      <c r="B82" s="5">
        <f ca="1">IFERROR(__xludf.DUMMYFUNCTION("""COMPUTED_VALUE"""),212)</f>
        <v>212</v>
      </c>
      <c r="C82" s="5">
        <f ca="1">IFERROR(__xludf.DUMMYFUNCTION("""COMPUTED_VALUE"""),13)</f>
        <v>13</v>
      </c>
      <c r="D82" s="5">
        <f ca="1">IFERROR(__xludf.DUMMYFUNCTION("""COMPUTED_VALUE"""),114)</f>
        <v>114</v>
      </c>
      <c r="E82" s="5">
        <f ca="1">IFERROR(__xludf.DUMMYFUNCTION("""COMPUTED_VALUE"""),94)</f>
        <v>94</v>
      </c>
      <c r="F82" s="5">
        <f ca="1">IFERROR(__xludf.DUMMYFUNCTION("""COMPUTED_VALUE"""),391)</f>
        <v>391</v>
      </c>
      <c r="G82" s="6">
        <f ca="1">IFERROR(__xludf.DUMMYFUNCTION("""COMPUTED_VALUE"""),146)</f>
        <v>146</v>
      </c>
      <c r="H82" s="6">
        <f ca="1">IFERROR(__xludf.DUMMYFUNCTION("""COMPUTED_VALUE"""),207)</f>
        <v>207</v>
      </c>
      <c r="I82" s="6">
        <f ca="1">IFERROR(__xludf.DUMMYFUNCTION("""COMPUTED_VALUE"""),84)</f>
        <v>84</v>
      </c>
      <c r="J82" s="6">
        <f ca="1">IFERROR(__xludf.DUMMYFUNCTION("""COMPUTED_VALUE"""),40)</f>
        <v>40</v>
      </c>
      <c r="K82" s="6">
        <f ca="1">IFERROR(__xludf.DUMMYFUNCTION("""COMPUTED_VALUE"""),56)</f>
        <v>56</v>
      </c>
      <c r="L82" s="6">
        <f ca="1">IFERROR(__xludf.DUMMYFUNCTION("""COMPUTED_VALUE"""),151)</f>
        <v>151</v>
      </c>
      <c r="M82" s="6">
        <f ca="1">IFERROR(__xludf.DUMMYFUNCTION("""COMPUTED_VALUE"""),139)</f>
        <v>139</v>
      </c>
    </row>
    <row r="83" spans="1:13">
      <c r="A83" s="4">
        <f ca="1">IFERROR(__xludf.DUMMYFUNCTION("""COMPUTED_VALUE"""),44092)</f>
        <v>44092</v>
      </c>
      <c r="B83" s="5">
        <f ca="1">IFERROR(__xludf.DUMMYFUNCTION("""COMPUTED_VALUE"""),218)</f>
        <v>218</v>
      </c>
      <c r="C83" s="5">
        <f ca="1">IFERROR(__xludf.DUMMYFUNCTION("""COMPUTED_VALUE"""),8)</f>
        <v>8</v>
      </c>
      <c r="D83" s="5">
        <f ca="1">IFERROR(__xludf.DUMMYFUNCTION("""COMPUTED_VALUE"""),123)</f>
        <v>123</v>
      </c>
      <c r="E83" s="5">
        <f ca="1">IFERROR(__xludf.DUMMYFUNCTION("""COMPUTED_VALUE"""),94)</f>
        <v>94</v>
      </c>
      <c r="F83" s="5">
        <f ca="1">IFERROR(__xludf.DUMMYFUNCTION("""COMPUTED_VALUE"""),419)</f>
        <v>419</v>
      </c>
      <c r="G83" s="6">
        <f ca="1">IFERROR(__xludf.DUMMYFUNCTION("""COMPUTED_VALUE"""),164)</f>
        <v>164</v>
      </c>
      <c r="H83" s="6">
        <f ca="1">IFERROR(__xludf.DUMMYFUNCTION("""COMPUTED_VALUE"""),215)</f>
        <v>215</v>
      </c>
      <c r="I83" s="6">
        <f ca="1">IFERROR(__xludf.DUMMYFUNCTION("""COMPUTED_VALUE"""),106)</f>
        <v>106</v>
      </c>
      <c r="J83" s="6">
        <f ca="1">IFERROR(__xludf.DUMMYFUNCTION("""COMPUTED_VALUE"""),44)</f>
        <v>44</v>
      </c>
      <c r="K83" s="6">
        <f ca="1">IFERROR(__xludf.DUMMYFUNCTION("""COMPUTED_VALUE"""),69)</f>
        <v>69</v>
      </c>
      <c r="L83" s="6">
        <f ca="1">IFERROR(__xludf.DUMMYFUNCTION("""COMPUTED_VALUE"""),160)</f>
        <v>160</v>
      </c>
      <c r="M83" s="6">
        <f ca="1">IFERROR(__xludf.DUMMYFUNCTION("""COMPUTED_VALUE"""),152)</f>
        <v>152</v>
      </c>
    </row>
    <row r="84" spans="1:13">
      <c r="A84" s="4">
        <f ca="1">IFERROR(__xludf.DUMMYFUNCTION("""COMPUTED_VALUE"""),44093)</f>
        <v>44093</v>
      </c>
      <c r="B84" s="5">
        <f ca="1">IFERROR(__xludf.DUMMYFUNCTION("""COMPUTED_VALUE"""),214)</f>
        <v>214</v>
      </c>
      <c r="C84" s="5">
        <f ca="1">IFERROR(__xludf.DUMMYFUNCTION("""COMPUTED_VALUE"""),8)</f>
        <v>8</v>
      </c>
      <c r="D84" s="5">
        <f ca="1">IFERROR(__xludf.DUMMYFUNCTION("""COMPUTED_VALUE"""),94)</f>
        <v>94</v>
      </c>
      <c r="E84" s="5">
        <f ca="1">IFERROR(__xludf.DUMMYFUNCTION("""COMPUTED_VALUE"""),89)</f>
        <v>89</v>
      </c>
      <c r="F84" s="5">
        <f ca="1">IFERROR(__xludf.DUMMYFUNCTION("""COMPUTED_VALUE"""),358)</f>
        <v>358</v>
      </c>
      <c r="G84" s="6">
        <f ca="1">IFERROR(__xludf.DUMMYFUNCTION("""COMPUTED_VALUE"""),135)</f>
        <v>135</v>
      </c>
      <c r="H84" s="6">
        <f ca="1">IFERROR(__xludf.DUMMYFUNCTION("""COMPUTED_VALUE"""),185)</f>
        <v>185</v>
      </c>
      <c r="I84" s="6">
        <f ca="1">IFERROR(__xludf.DUMMYFUNCTION("""COMPUTED_VALUE"""),84)</f>
        <v>84</v>
      </c>
      <c r="J84" s="6">
        <f ca="1">IFERROR(__xludf.DUMMYFUNCTION("""COMPUTED_VALUE"""),39)</f>
        <v>39</v>
      </c>
      <c r="K84" s="6">
        <f ca="1">IFERROR(__xludf.DUMMYFUNCTION("""COMPUTED_VALUE"""),63)</f>
        <v>63</v>
      </c>
      <c r="L84" s="6">
        <f ca="1">IFERROR(__xludf.DUMMYFUNCTION("""COMPUTED_VALUE"""),120)</f>
        <v>120</v>
      </c>
      <c r="M84" s="6">
        <f ca="1">IFERROR(__xludf.DUMMYFUNCTION("""COMPUTED_VALUE"""),148)</f>
        <v>148</v>
      </c>
    </row>
    <row r="85" spans="1:13">
      <c r="A85" s="4">
        <f ca="1">IFERROR(__xludf.DUMMYFUNCTION("""COMPUTED_VALUE"""),44094)</f>
        <v>44094</v>
      </c>
      <c r="B85" s="5">
        <f ca="1">IFERROR(__xludf.DUMMYFUNCTION("""COMPUTED_VALUE"""),235)</f>
        <v>235</v>
      </c>
      <c r="C85" s="5">
        <f ca="1">IFERROR(__xludf.DUMMYFUNCTION("""COMPUTED_VALUE"""),13)</f>
        <v>13</v>
      </c>
      <c r="D85" s="5">
        <f ca="1">IFERROR(__xludf.DUMMYFUNCTION("""COMPUTED_VALUE"""),89)</f>
        <v>89</v>
      </c>
      <c r="E85" s="5">
        <f ca="1">IFERROR(__xludf.DUMMYFUNCTION("""COMPUTED_VALUE"""),94)</f>
        <v>94</v>
      </c>
      <c r="F85" s="5">
        <f ca="1">IFERROR(__xludf.DUMMYFUNCTION("""COMPUTED_VALUE"""),315)</f>
        <v>315</v>
      </c>
      <c r="G85" s="6">
        <f ca="1">IFERROR(__xludf.DUMMYFUNCTION("""COMPUTED_VALUE"""),138)</f>
        <v>138</v>
      </c>
      <c r="H85" s="6">
        <f ca="1">IFERROR(__xludf.DUMMYFUNCTION("""COMPUTED_VALUE"""),182)</f>
        <v>182</v>
      </c>
      <c r="I85" s="6">
        <f ca="1">IFERROR(__xludf.DUMMYFUNCTION("""COMPUTED_VALUE"""),74)</f>
        <v>74</v>
      </c>
      <c r="J85" s="6">
        <f ca="1">IFERROR(__xludf.DUMMYFUNCTION("""COMPUTED_VALUE"""),34)</f>
        <v>34</v>
      </c>
      <c r="K85" s="6">
        <f ca="1">IFERROR(__xludf.DUMMYFUNCTION("""COMPUTED_VALUE"""),55)</f>
        <v>55</v>
      </c>
      <c r="L85" s="6">
        <f ca="1">IFERROR(__xludf.DUMMYFUNCTION("""COMPUTED_VALUE"""),142)</f>
        <v>142</v>
      </c>
      <c r="M85" s="6">
        <f ca="1">IFERROR(__xludf.DUMMYFUNCTION("""COMPUTED_VALUE"""),148)</f>
        <v>148</v>
      </c>
    </row>
    <row r="86" spans="1:13">
      <c r="A86" s="4">
        <f ca="1">IFERROR(__xludf.DUMMYFUNCTION("""COMPUTED_VALUE"""),44095)</f>
        <v>44095</v>
      </c>
      <c r="B86" s="5">
        <f ca="1">IFERROR(__xludf.DUMMYFUNCTION("""COMPUTED_VALUE"""),223)</f>
        <v>223</v>
      </c>
      <c r="C86" s="5">
        <f ca="1">IFERROR(__xludf.DUMMYFUNCTION("""COMPUTED_VALUE"""),11)</f>
        <v>11</v>
      </c>
      <c r="D86" s="5">
        <f ca="1">IFERROR(__xludf.DUMMYFUNCTION("""COMPUTED_VALUE"""),113)</f>
        <v>113</v>
      </c>
      <c r="E86" s="5">
        <f ca="1">IFERROR(__xludf.DUMMYFUNCTION("""COMPUTED_VALUE"""),96)</f>
        <v>96</v>
      </c>
      <c r="F86" s="5">
        <f ca="1">IFERROR(__xludf.DUMMYFUNCTION("""COMPUTED_VALUE"""),364)</f>
        <v>364</v>
      </c>
      <c r="G86" s="6">
        <f ca="1">IFERROR(__xludf.DUMMYFUNCTION("""COMPUTED_VALUE"""),168)</f>
        <v>168</v>
      </c>
      <c r="H86" s="6">
        <f ca="1">IFERROR(__xludf.DUMMYFUNCTION("""COMPUTED_VALUE"""),214)</f>
        <v>214</v>
      </c>
      <c r="I86" s="6">
        <f ca="1">IFERROR(__xludf.DUMMYFUNCTION("""COMPUTED_VALUE"""),97)</f>
        <v>97</v>
      </c>
      <c r="J86" s="6">
        <f ca="1">IFERROR(__xludf.DUMMYFUNCTION("""COMPUTED_VALUE"""),43)</f>
        <v>43</v>
      </c>
      <c r="K86" s="6">
        <f ca="1">IFERROR(__xludf.DUMMYFUNCTION("""COMPUTED_VALUE"""),58)</f>
        <v>58</v>
      </c>
      <c r="L86" s="6">
        <f ca="1">IFERROR(__xludf.DUMMYFUNCTION("""COMPUTED_VALUE"""),176)</f>
        <v>176</v>
      </c>
      <c r="M86" s="6">
        <f ca="1">IFERROR(__xludf.DUMMYFUNCTION("""COMPUTED_VALUE"""),179)</f>
        <v>179</v>
      </c>
    </row>
    <row r="87" spans="1:13">
      <c r="A87" s="4">
        <f ca="1">IFERROR(__xludf.DUMMYFUNCTION("""COMPUTED_VALUE"""),44096)</f>
        <v>44096</v>
      </c>
      <c r="B87" s="5">
        <f ca="1">IFERROR(__xludf.DUMMYFUNCTION("""COMPUTED_VALUE"""),205)</f>
        <v>205</v>
      </c>
      <c r="C87" s="5">
        <f ca="1">IFERROR(__xludf.DUMMYFUNCTION("""COMPUTED_VALUE"""),16)</f>
        <v>16</v>
      </c>
      <c r="D87" s="5">
        <f ca="1">IFERROR(__xludf.DUMMYFUNCTION("""COMPUTED_VALUE"""),102)</f>
        <v>102</v>
      </c>
      <c r="E87" s="5">
        <f ca="1">IFERROR(__xludf.DUMMYFUNCTION("""COMPUTED_VALUE"""),101)</f>
        <v>101</v>
      </c>
      <c r="F87" s="5">
        <f ca="1">IFERROR(__xludf.DUMMYFUNCTION("""COMPUTED_VALUE"""),349)</f>
        <v>349</v>
      </c>
      <c r="G87" s="6">
        <f ca="1">IFERROR(__xludf.DUMMYFUNCTION("""COMPUTED_VALUE"""),171)</f>
        <v>171</v>
      </c>
      <c r="H87" s="6">
        <f ca="1">IFERROR(__xludf.DUMMYFUNCTION("""COMPUTED_VALUE"""),189)</f>
        <v>189</v>
      </c>
      <c r="I87" s="6">
        <f ca="1">IFERROR(__xludf.DUMMYFUNCTION("""COMPUTED_VALUE"""),95)</f>
        <v>95</v>
      </c>
      <c r="J87" s="6">
        <f ca="1">IFERROR(__xludf.DUMMYFUNCTION("""COMPUTED_VALUE"""),46)</f>
        <v>46</v>
      </c>
      <c r="K87" s="6">
        <f ca="1">IFERROR(__xludf.DUMMYFUNCTION("""COMPUTED_VALUE"""),67)</f>
        <v>67</v>
      </c>
      <c r="L87" s="6">
        <f ca="1">IFERROR(__xludf.DUMMYFUNCTION("""COMPUTED_VALUE"""),167)</f>
        <v>167</v>
      </c>
      <c r="M87" s="6">
        <f ca="1">IFERROR(__xludf.DUMMYFUNCTION("""COMPUTED_VALUE"""),185)</f>
        <v>185</v>
      </c>
    </row>
    <row r="88" spans="1:13">
      <c r="A88" s="4">
        <f ca="1">IFERROR(__xludf.DUMMYFUNCTION("""COMPUTED_VALUE"""),44097)</f>
        <v>44097</v>
      </c>
      <c r="B88" s="5">
        <f ca="1">IFERROR(__xludf.DUMMYFUNCTION("""COMPUTED_VALUE"""),251)</f>
        <v>251</v>
      </c>
      <c r="C88" s="5">
        <f ca="1">IFERROR(__xludf.DUMMYFUNCTION("""COMPUTED_VALUE"""),16)</f>
        <v>16</v>
      </c>
      <c r="D88" s="5">
        <f ca="1">IFERROR(__xludf.DUMMYFUNCTION("""COMPUTED_VALUE"""),113)</f>
        <v>113</v>
      </c>
      <c r="E88" s="5">
        <f ca="1">IFERROR(__xludf.DUMMYFUNCTION("""COMPUTED_VALUE"""),105)</f>
        <v>105</v>
      </c>
      <c r="F88" s="5">
        <f ca="1">IFERROR(__xludf.DUMMYFUNCTION("""COMPUTED_VALUE"""),372)</f>
        <v>372</v>
      </c>
      <c r="G88" s="6">
        <f ca="1">IFERROR(__xludf.DUMMYFUNCTION("""COMPUTED_VALUE"""),157)</f>
        <v>157</v>
      </c>
      <c r="H88" s="6">
        <f ca="1">IFERROR(__xludf.DUMMYFUNCTION("""COMPUTED_VALUE"""),196)</f>
        <v>196</v>
      </c>
      <c r="I88" s="6">
        <f ca="1">IFERROR(__xludf.DUMMYFUNCTION("""COMPUTED_VALUE"""),100)</f>
        <v>100</v>
      </c>
      <c r="J88" s="6">
        <f ca="1">IFERROR(__xludf.DUMMYFUNCTION("""COMPUTED_VALUE"""),53)</f>
        <v>53</v>
      </c>
      <c r="K88" s="6">
        <f ca="1">IFERROR(__xludf.DUMMYFUNCTION("""COMPUTED_VALUE"""),59)</f>
        <v>59</v>
      </c>
      <c r="L88" s="6">
        <f ca="1">IFERROR(__xludf.DUMMYFUNCTION("""COMPUTED_VALUE"""),166)</f>
        <v>166</v>
      </c>
      <c r="M88" s="6">
        <f ca="1">IFERROR(__xludf.DUMMYFUNCTION("""COMPUTED_VALUE"""),179)</f>
        <v>179</v>
      </c>
    </row>
    <row r="89" spans="1:13">
      <c r="A89" s="4">
        <f ca="1">IFERROR(__xludf.DUMMYFUNCTION("""COMPUTED_VALUE"""),44098)</f>
        <v>44098</v>
      </c>
      <c r="B89" s="5">
        <f ca="1">IFERROR(__xludf.DUMMYFUNCTION("""COMPUTED_VALUE"""),218)</f>
        <v>218</v>
      </c>
      <c r="C89" s="5">
        <f ca="1">IFERROR(__xludf.DUMMYFUNCTION("""COMPUTED_VALUE"""),13)</f>
        <v>13</v>
      </c>
      <c r="D89" s="5">
        <f ca="1">IFERROR(__xludf.DUMMYFUNCTION("""COMPUTED_VALUE"""),115)</f>
        <v>115</v>
      </c>
      <c r="E89" s="5">
        <f ca="1">IFERROR(__xludf.DUMMYFUNCTION("""COMPUTED_VALUE"""),121)</f>
        <v>121</v>
      </c>
      <c r="F89" s="5">
        <f ca="1">IFERROR(__xludf.DUMMYFUNCTION("""COMPUTED_VALUE"""),380)</f>
        <v>380</v>
      </c>
      <c r="G89" s="6">
        <f ca="1">IFERROR(__xludf.DUMMYFUNCTION("""COMPUTED_VALUE"""),151)</f>
        <v>151</v>
      </c>
      <c r="H89" s="6">
        <f ca="1">IFERROR(__xludf.DUMMYFUNCTION("""COMPUTED_VALUE"""),157)</f>
        <v>157</v>
      </c>
      <c r="I89" s="6">
        <f ca="1">IFERROR(__xludf.DUMMYFUNCTION("""COMPUTED_VALUE"""),102)</f>
        <v>102</v>
      </c>
      <c r="J89" s="6">
        <f ca="1">IFERROR(__xludf.DUMMYFUNCTION("""COMPUTED_VALUE"""),46)</f>
        <v>46</v>
      </c>
      <c r="K89" s="6">
        <f ca="1">IFERROR(__xludf.DUMMYFUNCTION("""COMPUTED_VALUE"""),69)</f>
        <v>69</v>
      </c>
      <c r="L89" s="6">
        <f ca="1">IFERROR(__xludf.DUMMYFUNCTION("""COMPUTED_VALUE"""),162)</f>
        <v>162</v>
      </c>
      <c r="M89" s="6">
        <f ca="1">IFERROR(__xludf.DUMMYFUNCTION("""COMPUTED_VALUE"""),186)</f>
        <v>186</v>
      </c>
    </row>
    <row r="90" spans="1:13">
      <c r="A90" s="4">
        <f ca="1">IFERROR(__xludf.DUMMYFUNCTION("""COMPUTED_VALUE"""),44099)</f>
        <v>44099</v>
      </c>
      <c r="B90" s="5">
        <f ca="1">IFERROR(__xludf.DUMMYFUNCTION("""COMPUTED_VALUE"""),247)</f>
        <v>247</v>
      </c>
      <c r="C90" s="5">
        <f ca="1">IFERROR(__xludf.DUMMYFUNCTION("""COMPUTED_VALUE"""),14)</f>
        <v>14</v>
      </c>
      <c r="D90" s="5">
        <f ca="1">IFERROR(__xludf.DUMMYFUNCTION("""COMPUTED_VALUE"""),103)</f>
        <v>103</v>
      </c>
      <c r="E90" s="5">
        <f ca="1">IFERROR(__xludf.DUMMYFUNCTION("""COMPUTED_VALUE"""),108)</f>
        <v>108</v>
      </c>
      <c r="F90" s="5">
        <f ca="1">IFERROR(__xludf.DUMMYFUNCTION("""COMPUTED_VALUE"""),373)</f>
        <v>373</v>
      </c>
      <c r="G90" s="6">
        <f ca="1">IFERROR(__xludf.DUMMYFUNCTION("""COMPUTED_VALUE"""),154)</f>
        <v>154</v>
      </c>
      <c r="H90" s="6">
        <f ca="1">IFERROR(__xludf.DUMMYFUNCTION("""COMPUTED_VALUE"""),167)</f>
        <v>167</v>
      </c>
      <c r="I90" s="6">
        <f ca="1">IFERROR(__xludf.DUMMYFUNCTION("""COMPUTED_VALUE"""),92)</f>
        <v>92</v>
      </c>
      <c r="J90" s="6">
        <f ca="1">IFERROR(__xludf.DUMMYFUNCTION("""COMPUTED_VALUE"""),40)</f>
        <v>40</v>
      </c>
      <c r="K90" s="6">
        <f ca="1">IFERROR(__xludf.DUMMYFUNCTION("""COMPUTED_VALUE"""),64)</f>
        <v>64</v>
      </c>
      <c r="L90" s="6">
        <f ca="1">IFERROR(__xludf.DUMMYFUNCTION("""COMPUTED_VALUE"""),140)</f>
        <v>140</v>
      </c>
      <c r="M90" s="6">
        <f ca="1">IFERROR(__xludf.DUMMYFUNCTION("""COMPUTED_VALUE"""),164)</f>
        <v>164</v>
      </c>
    </row>
    <row r="91" spans="1:13">
      <c r="A91" s="4">
        <f ca="1">IFERROR(__xludf.DUMMYFUNCTION("""COMPUTED_VALUE"""),44100)</f>
        <v>44100</v>
      </c>
      <c r="B91" s="5">
        <f ca="1">IFERROR(__xludf.DUMMYFUNCTION("""COMPUTED_VALUE"""),253)</f>
        <v>253</v>
      </c>
      <c r="C91" s="5">
        <f ca="1">IFERROR(__xludf.DUMMYFUNCTION("""COMPUTED_VALUE"""),15)</f>
        <v>15</v>
      </c>
      <c r="D91" s="5">
        <f ca="1">IFERROR(__xludf.DUMMYFUNCTION("""COMPUTED_VALUE"""),108)</f>
        <v>108</v>
      </c>
      <c r="E91" s="5">
        <f ca="1">IFERROR(__xludf.DUMMYFUNCTION("""COMPUTED_VALUE"""),95)</f>
        <v>95</v>
      </c>
      <c r="F91" s="5">
        <f ca="1">IFERROR(__xludf.DUMMYFUNCTION("""COMPUTED_VALUE"""),285)</f>
        <v>285</v>
      </c>
      <c r="G91" s="6">
        <f ca="1">IFERROR(__xludf.DUMMYFUNCTION("""COMPUTED_VALUE"""),123)</f>
        <v>123</v>
      </c>
      <c r="H91" s="6">
        <f ca="1">IFERROR(__xludf.DUMMYFUNCTION("""COMPUTED_VALUE"""),130)</f>
        <v>130</v>
      </c>
      <c r="I91" s="6">
        <f ca="1">IFERROR(__xludf.DUMMYFUNCTION("""COMPUTED_VALUE"""),82)</f>
        <v>82</v>
      </c>
      <c r="J91" s="6">
        <f ca="1">IFERROR(__xludf.DUMMYFUNCTION("""COMPUTED_VALUE"""),39)</f>
        <v>39</v>
      </c>
      <c r="K91" s="6">
        <f ca="1">IFERROR(__xludf.DUMMYFUNCTION("""COMPUTED_VALUE"""),51)</f>
        <v>51</v>
      </c>
      <c r="L91" s="6">
        <f ca="1">IFERROR(__xludf.DUMMYFUNCTION("""COMPUTED_VALUE"""),165)</f>
        <v>165</v>
      </c>
      <c r="M91" s="6">
        <f ca="1">IFERROR(__xludf.DUMMYFUNCTION("""COMPUTED_VALUE"""),165)</f>
        <v>165</v>
      </c>
    </row>
    <row r="92" spans="1:13">
      <c r="A92" s="4">
        <f ca="1">IFERROR(__xludf.DUMMYFUNCTION("""COMPUTED_VALUE"""),44101)</f>
        <v>44101</v>
      </c>
      <c r="B92" s="5">
        <f ca="1">IFERROR(__xludf.DUMMYFUNCTION("""COMPUTED_VALUE"""),268)</f>
        <v>268</v>
      </c>
      <c r="C92" s="5">
        <f ca="1">IFERROR(__xludf.DUMMYFUNCTION("""COMPUTED_VALUE"""),9)</f>
        <v>9</v>
      </c>
      <c r="D92" s="5">
        <f ca="1">IFERROR(__xludf.DUMMYFUNCTION("""COMPUTED_VALUE"""),100)</f>
        <v>100</v>
      </c>
      <c r="E92" s="5">
        <f ca="1">IFERROR(__xludf.DUMMYFUNCTION("""COMPUTED_VALUE"""),91)</f>
        <v>91</v>
      </c>
      <c r="F92" s="5">
        <f ca="1">IFERROR(__xludf.DUMMYFUNCTION("""COMPUTED_VALUE"""),272)</f>
        <v>272</v>
      </c>
      <c r="G92" s="6">
        <f ca="1">IFERROR(__xludf.DUMMYFUNCTION("""COMPUTED_VALUE"""),115)</f>
        <v>115</v>
      </c>
      <c r="H92" s="6">
        <f ca="1">IFERROR(__xludf.DUMMYFUNCTION("""COMPUTED_VALUE"""),135)</f>
        <v>135</v>
      </c>
      <c r="I92" s="6">
        <f ca="1">IFERROR(__xludf.DUMMYFUNCTION("""COMPUTED_VALUE"""),81)</f>
        <v>81</v>
      </c>
      <c r="J92" s="6">
        <f ca="1">IFERROR(__xludf.DUMMYFUNCTION("""COMPUTED_VALUE"""),41)</f>
        <v>41</v>
      </c>
      <c r="K92" s="6">
        <f ca="1">IFERROR(__xludf.DUMMYFUNCTION("""COMPUTED_VALUE"""),55)</f>
        <v>55</v>
      </c>
      <c r="L92" s="6">
        <f ca="1">IFERROR(__xludf.DUMMYFUNCTION("""COMPUTED_VALUE"""),140)</f>
        <v>140</v>
      </c>
      <c r="M92" s="6">
        <f ca="1">IFERROR(__xludf.DUMMYFUNCTION("""COMPUTED_VALUE"""),160)</f>
        <v>160</v>
      </c>
    </row>
    <row r="93" spans="1:13">
      <c r="A93" s="4">
        <f ca="1">IFERROR(__xludf.DUMMYFUNCTION("""COMPUTED_VALUE"""),44102)</f>
        <v>44102</v>
      </c>
      <c r="B93" s="5">
        <f ca="1">IFERROR(__xludf.DUMMYFUNCTION("""COMPUTED_VALUE"""),242)</f>
        <v>242</v>
      </c>
      <c r="C93" s="5">
        <f ca="1">IFERROR(__xludf.DUMMYFUNCTION("""COMPUTED_VALUE"""),11)</f>
        <v>11</v>
      </c>
      <c r="D93" s="5">
        <f ca="1">IFERROR(__xludf.DUMMYFUNCTION("""COMPUTED_VALUE"""),92)</f>
        <v>92</v>
      </c>
      <c r="E93" s="5">
        <f ca="1">IFERROR(__xludf.DUMMYFUNCTION("""COMPUTED_VALUE"""),85)</f>
        <v>85</v>
      </c>
      <c r="F93" s="5">
        <f ca="1">IFERROR(__xludf.DUMMYFUNCTION("""COMPUTED_VALUE"""),281)</f>
        <v>281</v>
      </c>
      <c r="G93" s="6">
        <f ca="1">IFERROR(__xludf.DUMMYFUNCTION("""COMPUTED_VALUE"""),109)</f>
        <v>109</v>
      </c>
      <c r="H93" s="6">
        <f ca="1">IFERROR(__xludf.DUMMYFUNCTION("""COMPUTED_VALUE"""),142)</f>
        <v>142</v>
      </c>
      <c r="I93" s="6">
        <f ca="1">IFERROR(__xludf.DUMMYFUNCTION("""COMPUTED_VALUE"""),85)</f>
        <v>85</v>
      </c>
      <c r="J93" s="6">
        <f ca="1">IFERROR(__xludf.DUMMYFUNCTION("""COMPUTED_VALUE"""),38)</f>
        <v>38</v>
      </c>
      <c r="K93" s="6">
        <f ca="1">IFERROR(__xludf.DUMMYFUNCTION("""COMPUTED_VALUE"""),57)</f>
        <v>57</v>
      </c>
      <c r="L93" s="6">
        <f ca="1">IFERROR(__xludf.DUMMYFUNCTION("""COMPUTED_VALUE"""),126)</f>
        <v>126</v>
      </c>
      <c r="M93" s="6">
        <f ca="1">IFERROR(__xludf.DUMMYFUNCTION("""COMPUTED_VALUE"""),144)</f>
        <v>144</v>
      </c>
    </row>
    <row r="94" spans="1:13">
      <c r="A94" s="4">
        <f ca="1">IFERROR(__xludf.DUMMYFUNCTION("""COMPUTED_VALUE"""),44103)</f>
        <v>44103</v>
      </c>
      <c r="B94" s="5">
        <f ca="1">IFERROR(__xludf.DUMMYFUNCTION("""COMPUTED_VALUE"""),228)</f>
        <v>228</v>
      </c>
      <c r="C94" s="5">
        <f ca="1">IFERROR(__xludf.DUMMYFUNCTION("""COMPUTED_VALUE"""),15)</f>
        <v>15</v>
      </c>
      <c r="D94" s="5">
        <f ca="1">IFERROR(__xludf.DUMMYFUNCTION("""COMPUTED_VALUE"""),111)</f>
        <v>111</v>
      </c>
      <c r="E94" s="5">
        <f ca="1">IFERROR(__xludf.DUMMYFUNCTION("""COMPUTED_VALUE"""),104)</f>
        <v>104</v>
      </c>
      <c r="F94" s="5">
        <f ca="1">IFERROR(__xludf.DUMMYFUNCTION("""COMPUTED_VALUE"""),267)</f>
        <v>267</v>
      </c>
      <c r="G94" s="6">
        <f ca="1">IFERROR(__xludf.DUMMYFUNCTION("""COMPUTED_VALUE"""),109)</f>
        <v>109</v>
      </c>
      <c r="H94" s="6">
        <f ca="1">IFERROR(__xludf.DUMMYFUNCTION("""COMPUTED_VALUE"""),122)</f>
        <v>122</v>
      </c>
      <c r="I94" s="6">
        <f ca="1">IFERROR(__xludf.DUMMYFUNCTION("""COMPUTED_VALUE"""),84)</f>
        <v>84</v>
      </c>
      <c r="J94" s="6">
        <f ca="1">IFERROR(__xludf.DUMMYFUNCTION("""COMPUTED_VALUE"""),43)</f>
        <v>43</v>
      </c>
      <c r="K94" s="6">
        <f ca="1">IFERROR(__xludf.DUMMYFUNCTION("""COMPUTED_VALUE"""),48)</f>
        <v>48</v>
      </c>
      <c r="L94" s="6">
        <f ca="1">IFERROR(__xludf.DUMMYFUNCTION("""COMPUTED_VALUE"""),139)</f>
        <v>139</v>
      </c>
      <c r="M94" s="6">
        <f ca="1">IFERROR(__xludf.DUMMYFUNCTION("""COMPUTED_VALUE"""),156)</f>
        <v>156</v>
      </c>
    </row>
    <row r="95" spans="1:13">
      <c r="A95" s="4">
        <f ca="1">IFERROR(__xludf.DUMMYFUNCTION("""COMPUTED_VALUE"""),44104)</f>
        <v>44104</v>
      </c>
      <c r="B95" s="5">
        <f ca="1">IFERROR(__xludf.DUMMYFUNCTION("""COMPUTED_VALUE"""),240)</f>
        <v>240</v>
      </c>
      <c r="C95" s="5">
        <f ca="1">IFERROR(__xludf.DUMMYFUNCTION("""COMPUTED_VALUE"""),12)</f>
        <v>12</v>
      </c>
      <c r="D95" s="5">
        <f ca="1">IFERROR(__xludf.DUMMYFUNCTION("""COMPUTED_VALUE"""),109)</f>
        <v>109</v>
      </c>
      <c r="E95" s="5">
        <f ca="1">IFERROR(__xludf.DUMMYFUNCTION("""COMPUTED_VALUE"""),106)</f>
        <v>106</v>
      </c>
      <c r="F95" s="5">
        <f ca="1">IFERROR(__xludf.DUMMYFUNCTION("""COMPUTED_VALUE"""),266)</f>
        <v>266</v>
      </c>
      <c r="G95" s="6">
        <f ca="1">IFERROR(__xludf.DUMMYFUNCTION("""COMPUTED_VALUE"""),108)</f>
        <v>108</v>
      </c>
      <c r="H95" s="6">
        <f ca="1">IFERROR(__xludf.DUMMYFUNCTION("""COMPUTED_VALUE"""),118)</f>
        <v>118</v>
      </c>
      <c r="I95" s="6">
        <f ca="1">IFERROR(__xludf.DUMMYFUNCTION("""COMPUTED_VALUE"""),71)</f>
        <v>71</v>
      </c>
      <c r="J95" s="6">
        <f ca="1">IFERROR(__xludf.DUMMYFUNCTION("""COMPUTED_VALUE"""),41)</f>
        <v>41</v>
      </c>
      <c r="K95" s="6">
        <f ca="1">IFERROR(__xludf.DUMMYFUNCTION("""COMPUTED_VALUE"""),51)</f>
        <v>51</v>
      </c>
      <c r="L95" s="6">
        <f ca="1">IFERROR(__xludf.DUMMYFUNCTION("""COMPUTED_VALUE"""),126)</f>
        <v>126</v>
      </c>
      <c r="M95" s="6">
        <f ca="1">IFERROR(__xludf.DUMMYFUNCTION("""COMPUTED_VALUE"""),144)</f>
        <v>144</v>
      </c>
    </row>
    <row r="96" spans="1:13">
      <c r="A96" s="4">
        <f ca="1">IFERROR(__xludf.DUMMYFUNCTION("""COMPUTED_VALUE"""),44105)</f>
        <v>44105</v>
      </c>
      <c r="B96" s="5">
        <f ca="1">IFERROR(__xludf.DUMMYFUNCTION("""COMPUTED_VALUE"""),254)</f>
        <v>254</v>
      </c>
      <c r="C96" s="5">
        <f ca="1">IFERROR(__xludf.DUMMYFUNCTION("""COMPUTED_VALUE"""),17)</f>
        <v>17</v>
      </c>
      <c r="D96" s="5">
        <f ca="1">IFERROR(__xludf.DUMMYFUNCTION("""COMPUTED_VALUE"""),94)</f>
        <v>94</v>
      </c>
      <c r="E96" s="5">
        <f ca="1">IFERROR(__xludf.DUMMYFUNCTION("""COMPUTED_VALUE"""),126)</f>
        <v>126</v>
      </c>
      <c r="F96" s="5">
        <f ca="1">IFERROR(__xludf.DUMMYFUNCTION("""COMPUTED_VALUE"""),251)</f>
        <v>251</v>
      </c>
      <c r="G96" s="6">
        <f ca="1">IFERROR(__xludf.DUMMYFUNCTION("""COMPUTED_VALUE"""),115)</f>
        <v>115</v>
      </c>
      <c r="H96" s="6">
        <f ca="1">IFERROR(__xludf.DUMMYFUNCTION("""COMPUTED_VALUE"""),117)</f>
        <v>117</v>
      </c>
      <c r="I96" s="6">
        <f ca="1">IFERROR(__xludf.DUMMYFUNCTION("""COMPUTED_VALUE"""),82)</f>
        <v>82</v>
      </c>
      <c r="J96" s="6">
        <f ca="1">IFERROR(__xludf.DUMMYFUNCTION("""COMPUTED_VALUE"""),40)</f>
        <v>40</v>
      </c>
      <c r="K96" s="6">
        <f ca="1">IFERROR(__xludf.DUMMYFUNCTION("""COMPUTED_VALUE"""),50)</f>
        <v>50</v>
      </c>
      <c r="L96" s="6">
        <f ca="1">IFERROR(__xludf.DUMMYFUNCTION("""COMPUTED_VALUE"""),115)</f>
        <v>115</v>
      </c>
      <c r="M96" s="6">
        <f ca="1">IFERROR(__xludf.DUMMYFUNCTION("""COMPUTED_VALUE"""),146)</f>
        <v>146</v>
      </c>
    </row>
    <row r="97" spans="1:13">
      <c r="A97" s="4">
        <f ca="1">IFERROR(__xludf.DUMMYFUNCTION("""COMPUTED_VALUE"""),44106)</f>
        <v>44106</v>
      </c>
      <c r="B97" s="5">
        <f ca="1">IFERROR(__xludf.DUMMYFUNCTION("""COMPUTED_VALUE"""),308)</f>
        <v>308</v>
      </c>
      <c r="C97" s="5">
        <f ca="1">IFERROR(__xludf.DUMMYFUNCTION("""COMPUTED_VALUE"""),18)</f>
        <v>18</v>
      </c>
      <c r="D97" s="5">
        <f ca="1">IFERROR(__xludf.DUMMYFUNCTION("""COMPUTED_VALUE"""),112)</f>
        <v>112</v>
      </c>
      <c r="E97" s="5">
        <f ca="1">IFERROR(__xludf.DUMMYFUNCTION("""COMPUTED_VALUE"""),114)</f>
        <v>114</v>
      </c>
      <c r="F97" s="5">
        <f ca="1">IFERROR(__xludf.DUMMYFUNCTION("""COMPUTED_VALUE"""),257)</f>
        <v>257</v>
      </c>
      <c r="G97" s="6">
        <f ca="1">IFERROR(__xludf.DUMMYFUNCTION("""COMPUTED_VALUE"""),109)</f>
        <v>109</v>
      </c>
      <c r="H97" s="6">
        <f ca="1">IFERROR(__xludf.DUMMYFUNCTION("""COMPUTED_VALUE"""),109)</f>
        <v>109</v>
      </c>
      <c r="I97" s="6">
        <f ca="1">IFERROR(__xludf.DUMMYFUNCTION("""COMPUTED_VALUE"""),81)</f>
        <v>81</v>
      </c>
      <c r="J97" s="6">
        <f ca="1">IFERROR(__xludf.DUMMYFUNCTION("""COMPUTED_VALUE"""),35)</f>
        <v>35</v>
      </c>
      <c r="K97" s="6">
        <f ca="1">IFERROR(__xludf.DUMMYFUNCTION("""COMPUTED_VALUE"""),50)</f>
        <v>50</v>
      </c>
      <c r="L97" s="6">
        <f ca="1">IFERROR(__xludf.DUMMYFUNCTION("""COMPUTED_VALUE"""),121)</f>
        <v>121</v>
      </c>
      <c r="M97" s="6">
        <f ca="1">IFERROR(__xludf.DUMMYFUNCTION("""COMPUTED_VALUE"""),128)</f>
        <v>128</v>
      </c>
    </row>
    <row r="98" spans="1:13">
      <c r="A98" s="4">
        <f ca="1">IFERROR(__xludf.DUMMYFUNCTION("""COMPUTED_VALUE"""),44107)</f>
        <v>44107</v>
      </c>
      <c r="B98" s="5">
        <f ca="1">IFERROR(__xludf.DUMMYFUNCTION("""COMPUTED_VALUE"""),336)</f>
        <v>336</v>
      </c>
      <c r="C98" s="5">
        <f ca="1">IFERROR(__xludf.DUMMYFUNCTION("""COMPUTED_VALUE"""),13)</f>
        <v>13</v>
      </c>
      <c r="D98" s="5">
        <f ca="1">IFERROR(__xludf.DUMMYFUNCTION("""COMPUTED_VALUE"""),110)</f>
        <v>110</v>
      </c>
      <c r="E98" s="5">
        <f ca="1">IFERROR(__xludf.DUMMYFUNCTION("""COMPUTED_VALUE"""),131)</f>
        <v>131</v>
      </c>
      <c r="F98" s="5">
        <f ca="1">IFERROR(__xludf.DUMMYFUNCTION("""COMPUTED_VALUE"""),250)</f>
        <v>250</v>
      </c>
      <c r="G98" s="6">
        <f ca="1">IFERROR(__xludf.DUMMYFUNCTION("""COMPUTED_VALUE"""),128)</f>
        <v>128</v>
      </c>
      <c r="H98" s="6">
        <f ca="1">IFERROR(__xludf.DUMMYFUNCTION("""COMPUTED_VALUE"""),120)</f>
        <v>120</v>
      </c>
      <c r="I98" s="6">
        <f ca="1">IFERROR(__xludf.DUMMYFUNCTION("""COMPUTED_VALUE"""),74)</f>
        <v>74</v>
      </c>
      <c r="J98" s="6">
        <f ca="1">IFERROR(__xludf.DUMMYFUNCTION("""COMPUTED_VALUE"""),39)</f>
        <v>39</v>
      </c>
      <c r="K98" s="6">
        <f ca="1">IFERROR(__xludf.DUMMYFUNCTION("""COMPUTED_VALUE"""),44)</f>
        <v>44</v>
      </c>
      <c r="L98" s="6">
        <f ca="1">IFERROR(__xludf.DUMMYFUNCTION("""COMPUTED_VALUE"""),119)</f>
        <v>119</v>
      </c>
      <c r="M98" s="6">
        <f ca="1">IFERROR(__xludf.DUMMYFUNCTION("""COMPUTED_VALUE"""),138)</f>
        <v>138</v>
      </c>
    </row>
    <row r="99" spans="1:13">
      <c r="A99" s="4">
        <f ca="1">IFERROR(__xludf.DUMMYFUNCTION("""COMPUTED_VALUE"""),44108)</f>
        <v>44108</v>
      </c>
      <c r="B99" s="5">
        <f ca="1">IFERROR(__xludf.DUMMYFUNCTION("""COMPUTED_VALUE"""),319)</f>
        <v>319</v>
      </c>
      <c r="C99" s="5">
        <f ca="1">IFERROR(__xludf.DUMMYFUNCTION("""COMPUTED_VALUE"""),14)</f>
        <v>14</v>
      </c>
      <c r="D99" s="5">
        <f ca="1">IFERROR(__xludf.DUMMYFUNCTION("""COMPUTED_VALUE"""),99)</f>
        <v>99</v>
      </c>
      <c r="E99" s="5">
        <f ca="1">IFERROR(__xludf.DUMMYFUNCTION("""COMPUTED_VALUE"""),144)</f>
        <v>144</v>
      </c>
      <c r="F99" s="5">
        <f ca="1">IFERROR(__xludf.DUMMYFUNCTION("""COMPUTED_VALUE"""),234)</f>
        <v>234</v>
      </c>
      <c r="G99" s="6">
        <f ca="1">IFERROR(__xludf.DUMMYFUNCTION("""COMPUTED_VALUE"""),106)</f>
        <v>106</v>
      </c>
      <c r="H99" s="6">
        <f ca="1">IFERROR(__xludf.DUMMYFUNCTION("""COMPUTED_VALUE"""),115)</f>
        <v>115</v>
      </c>
      <c r="I99" s="6">
        <f ca="1">IFERROR(__xludf.DUMMYFUNCTION("""COMPUTED_VALUE"""),77)</f>
        <v>77</v>
      </c>
      <c r="J99" s="6">
        <f ca="1">IFERROR(__xludf.DUMMYFUNCTION("""COMPUTED_VALUE"""),26)</f>
        <v>26</v>
      </c>
      <c r="K99" s="6">
        <f ca="1">IFERROR(__xludf.DUMMYFUNCTION("""COMPUTED_VALUE"""),46)</f>
        <v>46</v>
      </c>
      <c r="L99" s="6">
        <f ca="1">IFERROR(__xludf.DUMMYFUNCTION("""COMPUTED_VALUE"""),112)</f>
        <v>112</v>
      </c>
      <c r="M99" s="6">
        <f ca="1">IFERROR(__xludf.DUMMYFUNCTION("""COMPUTED_VALUE"""),136)</f>
        <v>136</v>
      </c>
    </row>
    <row r="100" spans="1:13">
      <c r="A100" s="4">
        <f ca="1">IFERROR(__xludf.DUMMYFUNCTION("""COMPUTED_VALUE"""),44109)</f>
        <v>44109</v>
      </c>
      <c r="B100" s="5">
        <f ca="1">IFERROR(__xludf.DUMMYFUNCTION("""COMPUTED_VALUE"""),384)</f>
        <v>384</v>
      </c>
      <c r="C100" s="5">
        <f ca="1">IFERROR(__xludf.DUMMYFUNCTION("""COMPUTED_VALUE"""),19)</f>
        <v>19</v>
      </c>
      <c r="D100" s="5">
        <f ca="1">IFERROR(__xludf.DUMMYFUNCTION("""COMPUTED_VALUE"""),125)</f>
        <v>125</v>
      </c>
      <c r="E100" s="5">
        <f ca="1">IFERROR(__xludf.DUMMYFUNCTION("""COMPUTED_VALUE"""),133)</f>
        <v>133</v>
      </c>
      <c r="F100" s="5">
        <f ca="1">IFERROR(__xludf.DUMMYFUNCTION("""COMPUTED_VALUE"""),274)</f>
        <v>274</v>
      </c>
      <c r="G100" s="6">
        <f ca="1">IFERROR(__xludf.DUMMYFUNCTION("""COMPUTED_VALUE"""),104)</f>
        <v>104</v>
      </c>
      <c r="H100" s="6">
        <f ca="1">IFERROR(__xludf.DUMMYFUNCTION("""COMPUTED_VALUE"""),117)</f>
        <v>117</v>
      </c>
      <c r="I100" s="6">
        <f ca="1">IFERROR(__xludf.DUMMYFUNCTION("""COMPUTED_VALUE"""),85)</f>
        <v>85</v>
      </c>
      <c r="J100" s="6">
        <f ca="1">IFERROR(__xludf.DUMMYFUNCTION("""COMPUTED_VALUE"""),40)</f>
        <v>40</v>
      </c>
      <c r="K100" s="6">
        <f ca="1">IFERROR(__xludf.DUMMYFUNCTION("""COMPUTED_VALUE"""),45)</f>
        <v>45</v>
      </c>
      <c r="L100" s="6">
        <f ca="1">IFERROR(__xludf.DUMMYFUNCTION("""COMPUTED_VALUE"""),130)</f>
        <v>130</v>
      </c>
      <c r="M100" s="6">
        <f ca="1">IFERROR(__xludf.DUMMYFUNCTION("""COMPUTED_VALUE"""),147)</f>
        <v>147</v>
      </c>
    </row>
    <row r="101" spans="1:13">
      <c r="A101" s="4">
        <f ca="1">IFERROR(__xludf.DUMMYFUNCTION("""COMPUTED_VALUE"""),44110)</f>
        <v>44110</v>
      </c>
      <c r="B101" s="5">
        <f ca="1">IFERROR(__xludf.DUMMYFUNCTION("""COMPUTED_VALUE"""),343)</f>
        <v>343</v>
      </c>
      <c r="C101" s="5">
        <f ca="1">IFERROR(__xludf.DUMMYFUNCTION("""COMPUTED_VALUE"""),18)</f>
        <v>18</v>
      </c>
      <c r="D101" s="5">
        <f ca="1">IFERROR(__xludf.DUMMYFUNCTION("""COMPUTED_VALUE"""),138)</f>
        <v>138</v>
      </c>
      <c r="E101" s="5">
        <f ca="1">IFERROR(__xludf.DUMMYFUNCTION("""COMPUTED_VALUE"""),163)</f>
        <v>163</v>
      </c>
      <c r="F101" s="5">
        <f ca="1">IFERROR(__xludf.DUMMYFUNCTION("""COMPUTED_VALUE"""),255)</f>
        <v>255</v>
      </c>
      <c r="G101" s="6">
        <f ca="1">IFERROR(__xludf.DUMMYFUNCTION("""COMPUTED_VALUE"""),100)</f>
        <v>100</v>
      </c>
      <c r="H101" s="6">
        <f ca="1">IFERROR(__xludf.DUMMYFUNCTION("""COMPUTED_VALUE"""),102)</f>
        <v>102</v>
      </c>
      <c r="I101" s="6">
        <f ca="1">IFERROR(__xludf.DUMMYFUNCTION("""COMPUTED_VALUE"""),71)</f>
        <v>71</v>
      </c>
      <c r="J101" s="6">
        <f ca="1">IFERROR(__xludf.DUMMYFUNCTION("""COMPUTED_VALUE"""),38)</f>
        <v>38</v>
      </c>
      <c r="K101" s="6">
        <f ca="1">IFERROR(__xludf.DUMMYFUNCTION("""COMPUTED_VALUE"""),42)</f>
        <v>42</v>
      </c>
      <c r="L101" s="6">
        <f ca="1">IFERROR(__xludf.DUMMYFUNCTION("""COMPUTED_VALUE"""),98)</f>
        <v>98</v>
      </c>
      <c r="M101" s="6">
        <f ca="1">IFERROR(__xludf.DUMMYFUNCTION("""COMPUTED_VALUE"""),142)</f>
        <v>142</v>
      </c>
    </row>
    <row r="102" spans="1:13">
      <c r="A102" s="4">
        <f ca="1">IFERROR(__xludf.DUMMYFUNCTION("""COMPUTED_VALUE"""),44111)</f>
        <v>44111</v>
      </c>
      <c r="B102" s="5">
        <f ca="1">IFERROR(__xludf.DUMMYFUNCTION("""COMPUTED_VALUE"""),419)</f>
        <v>419</v>
      </c>
      <c r="C102" s="5">
        <f ca="1">IFERROR(__xludf.DUMMYFUNCTION("""COMPUTED_VALUE"""),22)</f>
        <v>22</v>
      </c>
      <c r="D102" s="5">
        <f ca="1">IFERROR(__xludf.DUMMYFUNCTION("""COMPUTED_VALUE"""),138)</f>
        <v>138</v>
      </c>
      <c r="E102" s="5">
        <f ca="1">IFERROR(__xludf.DUMMYFUNCTION("""COMPUTED_VALUE"""),157)</f>
        <v>157</v>
      </c>
      <c r="F102" s="5">
        <f ca="1">IFERROR(__xludf.DUMMYFUNCTION("""COMPUTED_VALUE"""),266)</f>
        <v>266</v>
      </c>
      <c r="G102" s="6">
        <f ca="1">IFERROR(__xludf.DUMMYFUNCTION("""COMPUTED_VALUE"""),106)</f>
        <v>106</v>
      </c>
      <c r="H102" s="6">
        <f ca="1">IFERROR(__xludf.DUMMYFUNCTION("""COMPUTED_VALUE"""),97)</f>
        <v>97</v>
      </c>
      <c r="I102" s="6">
        <f ca="1">IFERROR(__xludf.DUMMYFUNCTION("""COMPUTED_VALUE"""),82)</f>
        <v>82</v>
      </c>
      <c r="J102" s="6">
        <f ca="1">IFERROR(__xludf.DUMMYFUNCTION("""COMPUTED_VALUE"""),34)</f>
        <v>34</v>
      </c>
      <c r="K102" s="6">
        <f ca="1">IFERROR(__xludf.DUMMYFUNCTION("""COMPUTED_VALUE"""),43)</f>
        <v>43</v>
      </c>
      <c r="L102" s="6">
        <f ca="1">IFERROR(__xludf.DUMMYFUNCTION("""COMPUTED_VALUE"""),102)</f>
        <v>102</v>
      </c>
      <c r="M102" s="6">
        <f ca="1">IFERROR(__xludf.DUMMYFUNCTION("""COMPUTED_VALUE"""),114)</f>
        <v>114</v>
      </c>
    </row>
    <row r="103" spans="1:13">
      <c r="A103" s="4">
        <f ca="1">IFERROR(__xludf.DUMMYFUNCTION("""COMPUTED_VALUE"""),44112)</f>
        <v>44112</v>
      </c>
      <c r="B103" s="5">
        <f ca="1">IFERROR(__xludf.DUMMYFUNCTION("""COMPUTED_VALUE"""),425)</f>
        <v>425</v>
      </c>
      <c r="C103" s="5">
        <f ca="1">IFERROR(__xludf.DUMMYFUNCTION("""COMPUTED_VALUE"""),17)</f>
        <v>17</v>
      </c>
      <c r="D103" s="5">
        <f ca="1">IFERROR(__xludf.DUMMYFUNCTION("""COMPUTED_VALUE"""),152)</f>
        <v>152</v>
      </c>
      <c r="E103" s="5">
        <f ca="1">IFERROR(__xludf.DUMMYFUNCTION("""COMPUTED_VALUE"""),182)</f>
        <v>182</v>
      </c>
      <c r="F103" s="5">
        <f ca="1">IFERROR(__xludf.DUMMYFUNCTION("""COMPUTED_VALUE"""),255)</f>
        <v>255</v>
      </c>
      <c r="G103" s="6">
        <f ca="1">IFERROR(__xludf.DUMMYFUNCTION("""COMPUTED_VALUE"""),116)</f>
        <v>116</v>
      </c>
      <c r="H103" s="6">
        <f ca="1">IFERROR(__xludf.DUMMYFUNCTION("""COMPUTED_VALUE"""),105)</f>
        <v>105</v>
      </c>
      <c r="I103" s="6">
        <f ca="1">IFERROR(__xludf.DUMMYFUNCTION("""COMPUTED_VALUE"""),83)</f>
        <v>83</v>
      </c>
      <c r="J103" s="6">
        <f ca="1">IFERROR(__xludf.DUMMYFUNCTION("""COMPUTED_VALUE"""),29)</f>
        <v>29</v>
      </c>
      <c r="K103" s="6">
        <f ca="1">IFERROR(__xludf.DUMMYFUNCTION("""COMPUTED_VALUE"""),39)</f>
        <v>39</v>
      </c>
      <c r="L103" s="6">
        <f ca="1">IFERROR(__xludf.DUMMYFUNCTION("""COMPUTED_VALUE"""),92)</f>
        <v>92</v>
      </c>
      <c r="M103" s="6">
        <f ca="1">IFERROR(__xludf.DUMMYFUNCTION("""COMPUTED_VALUE"""),120)</f>
        <v>120</v>
      </c>
    </row>
    <row r="104" spans="1:13">
      <c r="A104" s="4">
        <f ca="1">IFERROR(__xludf.DUMMYFUNCTION("""COMPUTED_VALUE"""),44113)</f>
        <v>44113</v>
      </c>
      <c r="B104" s="5">
        <f ca="1">IFERROR(__xludf.DUMMYFUNCTION("""COMPUTED_VALUE"""),391)</f>
        <v>391</v>
      </c>
      <c r="C104" s="5">
        <f ca="1">IFERROR(__xludf.DUMMYFUNCTION("""COMPUTED_VALUE"""),19)</f>
        <v>19</v>
      </c>
      <c r="D104" s="5">
        <f ca="1">IFERROR(__xludf.DUMMYFUNCTION("""COMPUTED_VALUE"""),150)</f>
        <v>150</v>
      </c>
      <c r="E104" s="5">
        <f ca="1">IFERROR(__xludf.DUMMYFUNCTION("""COMPUTED_VALUE"""),169)</f>
        <v>169</v>
      </c>
      <c r="F104" s="5">
        <f ca="1">IFERROR(__xludf.DUMMYFUNCTION("""COMPUTED_VALUE"""),289)</f>
        <v>289</v>
      </c>
      <c r="G104" s="6">
        <f ca="1">IFERROR(__xludf.DUMMYFUNCTION("""COMPUTED_VALUE"""),125)</f>
        <v>125</v>
      </c>
      <c r="H104" s="6">
        <f ca="1">IFERROR(__xludf.DUMMYFUNCTION("""COMPUTED_VALUE"""),100)</f>
        <v>100</v>
      </c>
      <c r="I104" s="6">
        <f ca="1">IFERROR(__xludf.DUMMYFUNCTION("""COMPUTED_VALUE"""),72)</f>
        <v>72</v>
      </c>
      <c r="J104" s="6">
        <f ca="1">IFERROR(__xludf.DUMMYFUNCTION("""COMPUTED_VALUE"""),33)</f>
        <v>33</v>
      </c>
      <c r="K104" s="6">
        <f ca="1">IFERROR(__xludf.DUMMYFUNCTION("""COMPUTED_VALUE"""),38)</f>
        <v>38</v>
      </c>
      <c r="L104" s="6">
        <f ca="1">IFERROR(__xludf.DUMMYFUNCTION("""COMPUTED_VALUE"""),100)</f>
        <v>100</v>
      </c>
      <c r="M104" s="6">
        <f ca="1">IFERROR(__xludf.DUMMYFUNCTION("""COMPUTED_VALUE"""),142)</f>
        <v>142</v>
      </c>
    </row>
    <row r="105" spans="1:13">
      <c r="A105" s="4">
        <f ca="1">IFERROR(__xludf.DUMMYFUNCTION("""COMPUTED_VALUE"""),44114)</f>
        <v>44114</v>
      </c>
      <c r="B105" s="5">
        <f ca="1">IFERROR(__xludf.DUMMYFUNCTION("""COMPUTED_VALUE"""),443)</f>
        <v>443</v>
      </c>
      <c r="C105" s="5">
        <f ca="1">IFERROR(__xludf.DUMMYFUNCTION("""COMPUTED_VALUE"""),24)</f>
        <v>24</v>
      </c>
      <c r="D105" s="5">
        <f ca="1">IFERROR(__xludf.DUMMYFUNCTION("""COMPUTED_VALUE"""),147)</f>
        <v>147</v>
      </c>
      <c r="E105" s="5">
        <f ca="1">IFERROR(__xludf.DUMMYFUNCTION("""COMPUTED_VALUE"""),200)</f>
        <v>200</v>
      </c>
      <c r="F105" s="5">
        <f ca="1">IFERROR(__xludf.DUMMYFUNCTION("""COMPUTED_VALUE"""),255)</f>
        <v>255</v>
      </c>
      <c r="G105" s="6">
        <f ca="1">IFERROR(__xludf.DUMMYFUNCTION("""COMPUTED_VALUE"""),105)</f>
        <v>105</v>
      </c>
      <c r="H105" s="6">
        <f ca="1">IFERROR(__xludf.DUMMYFUNCTION("""COMPUTED_VALUE"""),112)</f>
        <v>112</v>
      </c>
      <c r="I105" s="6">
        <f ca="1">IFERROR(__xludf.DUMMYFUNCTION("""COMPUTED_VALUE"""),80)</f>
        <v>80</v>
      </c>
      <c r="J105" s="6">
        <f ca="1">IFERROR(__xludf.DUMMYFUNCTION("""COMPUTED_VALUE"""),31)</f>
        <v>31</v>
      </c>
      <c r="K105" s="6">
        <f ca="1">IFERROR(__xludf.DUMMYFUNCTION("""COMPUTED_VALUE"""),41)</f>
        <v>41</v>
      </c>
      <c r="L105" s="6">
        <f ca="1">IFERROR(__xludf.DUMMYFUNCTION("""COMPUTED_VALUE"""),84)</f>
        <v>84</v>
      </c>
      <c r="M105" s="6">
        <f ca="1">IFERROR(__xludf.DUMMYFUNCTION("""COMPUTED_VALUE"""),127)</f>
        <v>127</v>
      </c>
    </row>
    <row r="106" spans="1:13">
      <c r="A106" s="4">
        <f ca="1">IFERROR(__xludf.DUMMYFUNCTION("""COMPUTED_VALUE"""),44115)</f>
        <v>44115</v>
      </c>
      <c r="B106" s="5">
        <f ca="1">IFERROR(__xludf.DUMMYFUNCTION("""COMPUTED_VALUE"""),442)</f>
        <v>442</v>
      </c>
      <c r="C106" s="5">
        <f ca="1">IFERROR(__xludf.DUMMYFUNCTION("""COMPUTED_VALUE"""),21)</f>
        <v>21</v>
      </c>
      <c r="D106" s="5">
        <f ca="1">IFERROR(__xludf.DUMMYFUNCTION("""COMPUTED_VALUE"""),131)</f>
        <v>131</v>
      </c>
      <c r="E106" s="5">
        <f ca="1">IFERROR(__xludf.DUMMYFUNCTION("""COMPUTED_VALUE"""),161)</f>
        <v>161</v>
      </c>
      <c r="F106" s="5">
        <f ca="1">IFERROR(__xludf.DUMMYFUNCTION("""COMPUTED_VALUE"""),232)</f>
        <v>232</v>
      </c>
      <c r="G106" s="6">
        <f ca="1">IFERROR(__xludf.DUMMYFUNCTION("""COMPUTED_VALUE"""),102)</f>
        <v>102</v>
      </c>
      <c r="H106" s="6">
        <f ca="1">IFERROR(__xludf.DUMMYFUNCTION("""COMPUTED_VALUE"""),96)</f>
        <v>96</v>
      </c>
      <c r="I106" s="6">
        <f ca="1">IFERROR(__xludf.DUMMYFUNCTION("""COMPUTED_VALUE"""),68)</f>
        <v>68</v>
      </c>
      <c r="J106" s="6">
        <f ca="1">IFERROR(__xludf.DUMMYFUNCTION("""COMPUTED_VALUE"""),30)</f>
        <v>30</v>
      </c>
      <c r="K106" s="6">
        <f ca="1">IFERROR(__xludf.DUMMYFUNCTION("""COMPUTED_VALUE"""),30)</f>
        <v>30</v>
      </c>
      <c r="L106" s="6">
        <f ca="1">IFERROR(__xludf.DUMMYFUNCTION("""COMPUTED_VALUE"""),80)</f>
        <v>80</v>
      </c>
      <c r="M106" s="6">
        <f ca="1">IFERROR(__xludf.DUMMYFUNCTION("""COMPUTED_VALUE"""),110)</f>
        <v>110</v>
      </c>
    </row>
    <row r="107" spans="1:13">
      <c r="A107" s="4">
        <f ca="1">IFERROR(__xludf.DUMMYFUNCTION("""COMPUTED_VALUE"""),44116)</f>
        <v>44116</v>
      </c>
      <c r="B107" s="5">
        <f ca="1">IFERROR(__xludf.DUMMYFUNCTION("""COMPUTED_VALUE"""),437)</f>
        <v>437</v>
      </c>
      <c r="C107" s="5">
        <f ca="1">IFERROR(__xludf.DUMMYFUNCTION("""COMPUTED_VALUE"""),20)</f>
        <v>20</v>
      </c>
      <c r="D107" s="5">
        <f ca="1">IFERROR(__xludf.DUMMYFUNCTION("""COMPUTED_VALUE"""),151)</f>
        <v>151</v>
      </c>
      <c r="E107" s="5">
        <f ca="1">IFERROR(__xludf.DUMMYFUNCTION("""COMPUTED_VALUE"""),147)</f>
        <v>147</v>
      </c>
      <c r="F107" s="5">
        <f ca="1">IFERROR(__xludf.DUMMYFUNCTION("""COMPUTED_VALUE"""),251)</f>
        <v>251</v>
      </c>
      <c r="G107" s="6">
        <f ca="1">IFERROR(__xludf.DUMMYFUNCTION("""COMPUTED_VALUE"""),115)</f>
        <v>115</v>
      </c>
      <c r="H107" s="6">
        <f ca="1">IFERROR(__xludf.DUMMYFUNCTION("""COMPUTED_VALUE"""),100)</f>
        <v>100</v>
      </c>
      <c r="I107" s="6">
        <f ca="1">IFERROR(__xludf.DUMMYFUNCTION("""COMPUTED_VALUE"""),82)</f>
        <v>82</v>
      </c>
      <c r="J107" s="6">
        <f ca="1">IFERROR(__xludf.DUMMYFUNCTION("""COMPUTED_VALUE"""),34)</f>
        <v>34</v>
      </c>
      <c r="K107" s="6">
        <f ca="1">IFERROR(__xludf.DUMMYFUNCTION("""COMPUTED_VALUE"""),40)</f>
        <v>40</v>
      </c>
      <c r="L107" s="6">
        <f ca="1">IFERROR(__xludf.DUMMYFUNCTION("""COMPUTED_VALUE"""),103)</f>
        <v>103</v>
      </c>
      <c r="M107" s="6">
        <f ca="1">IFERROR(__xludf.DUMMYFUNCTION("""COMPUTED_VALUE"""),135)</f>
        <v>135</v>
      </c>
    </row>
    <row r="108" spans="1:13">
      <c r="A108" s="4">
        <f ca="1">IFERROR(__xludf.DUMMYFUNCTION("""COMPUTED_VALUE"""),44117)</f>
        <v>44117</v>
      </c>
      <c r="B108" s="5">
        <f ca="1">IFERROR(__xludf.DUMMYFUNCTION("""COMPUTED_VALUE"""),424)</f>
        <v>424</v>
      </c>
      <c r="C108" s="5">
        <f ca="1">IFERROR(__xludf.DUMMYFUNCTION("""COMPUTED_VALUE"""),25)</f>
        <v>25</v>
      </c>
      <c r="D108" s="5">
        <f ca="1">IFERROR(__xludf.DUMMYFUNCTION("""COMPUTED_VALUE"""),151)</f>
        <v>151</v>
      </c>
      <c r="E108" s="5">
        <f ca="1">IFERROR(__xludf.DUMMYFUNCTION("""COMPUTED_VALUE"""),172)</f>
        <v>172</v>
      </c>
      <c r="F108" s="5">
        <f ca="1">IFERROR(__xludf.DUMMYFUNCTION("""COMPUTED_VALUE"""),258)</f>
        <v>258</v>
      </c>
      <c r="G108" s="6">
        <f ca="1">IFERROR(__xludf.DUMMYFUNCTION("""COMPUTED_VALUE"""),133)</f>
        <v>133</v>
      </c>
      <c r="H108" s="6">
        <f ca="1">IFERROR(__xludf.DUMMYFUNCTION("""COMPUTED_VALUE"""),95)</f>
        <v>95</v>
      </c>
      <c r="I108" s="6">
        <f ca="1">IFERROR(__xludf.DUMMYFUNCTION("""COMPUTED_VALUE"""),73)</f>
        <v>73</v>
      </c>
      <c r="J108" s="6">
        <f ca="1">IFERROR(__xludf.DUMMYFUNCTION("""COMPUTED_VALUE"""),31)</f>
        <v>31</v>
      </c>
      <c r="K108" s="6">
        <f ca="1">IFERROR(__xludf.DUMMYFUNCTION("""COMPUTED_VALUE"""),33)</f>
        <v>33</v>
      </c>
      <c r="L108" s="6">
        <f ca="1">IFERROR(__xludf.DUMMYFUNCTION("""COMPUTED_VALUE"""),100)</f>
        <v>100</v>
      </c>
      <c r="M108" s="6">
        <f ca="1">IFERROR(__xludf.DUMMYFUNCTION("""COMPUTED_VALUE"""),137)</f>
        <v>137</v>
      </c>
    </row>
    <row r="109" spans="1:13">
      <c r="A109" s="4">
        <f ca="1">IFERROR(__xludf.DUMMYFUNCTION("""COMPUTED_VALUE"""),44118)</f>
        <v>44118</v>
      </c>
      <c r="B109" s="5">
        <f ca="1">IFERROR(__xludf.DUMMYFUNCTION("""COMPUTED_VALUE"""),482)</f>
        <v>482</v>
      </c>
      <c r="C109" s="5">
        <f ca="1">IFERROR(__xludf.DUMMYFUNCTION("""COMPUTED_VALUE"""),26)</f>
        <v>26</v>
      </c>
      <c r="D109" s="5">
        <f ca="1">IFERROR(__xludf.DUMMYFUNCTION("""COMPUTED_VALUE"""),161)</f>
        <v>161</v>
      </c>
      <c r="E109" s="5">
        <f ca="1">IFERROR(__xludf.DUMMYFUNCTION("""COMPUTED_VALUE"""),200)</f>
        <v>200</v>
      </c>
      <c r="F109" s="5">
        <f ca="1">IFERROR(__xludf.DUMMYFUNCTION("""COMPUTED_VALUE"""),227)</f>
        <v>227</v>
      </c>
      <c r="G109" s="6">
        <f ca="1">IFERROR(__xludf.DUMMYFUNCTION("""COMPUTED_VALUE"""),111)</f>
        <v>111</v>
      </c>
      <c r="H109" s="6">
        <f ca="1">IFERROR(__xludf.DUMMYFUNCTION("""COMPUTED_VALUE"""),99)</f>
        <v>99</v>
      </c>
      <c r="I109" s="6">
        <f ca="1">IFERROR(__xludf.DUMMYFUNCTION("""COMPUTED_VALUE"""),75)</f>
        <v>75</v>
      </c>
      <c r="J109" s="6">
        <f ca="1">IFERROR(__xludf.DUMMYFUNCTION("""COMPUTED_VALUE"""),34)</f>
        <v>34</v>
      </c>
      <c r="K109" s="6">
        <f ca="1">IFERROR(__xludf.DUMMYFUNCTION("""COMPUTED_VALUE"""),34)</f>
        <v>34</v>
      </c>
      <c r="L109" s="6">
        <f ca="1">IFERROR(__xludf.DUMMYFUNCTION("""COMPUTED_VALUE"""),86)</f>
        <v>86</v>
      </c>
      <c r="M109" s="6">
        <f ca="1">IFERROR(__xludf.DUMMYFUNCTION("""COMPUTED_VALUE"""),136)</f>
        <v>136</v>
      </c>
    </row>
    <row r="110" spans="1:13">
      <c r="A110" s="4">
        <f ca="1">IFERROR(__xludf.DUMMYFUNCTION("""COMPUTED_VALUE"""),44119)</f>
        <v>44119</v>
      </c>
      <c r="B110" s="5">
        <f ca="1">IFERROR(__xludf.DUMMYFUNCTION("""COMPUTED_VALUE"""),490)</f>
        <v>490</v>
      </c>
      <c r="C110" s="5">
        <f ca="1">IFERROR(__xludf.DUMMYFUNCTION("""COMPUTED_VALUE"""),28)</f>
        <v>28</v>
      </c>
      <c r="D110" s="5">
        <f ca="1">IFERROR(__xludf.DUMMYFUNCTION("""COMPUTED_VALUE"""),157)</f>
        <v>157</v>
      </c>
      <c r="E110" s="5">
        <f ca="1">IFERROR(__xludf.DUMMYFUNCTION("""COMPUTED_VALUE"""),181)</f>
        <v>181</v>
      </c>
      <c r="F110" s="5">
        <f ca="1">IFERROR(__xludf.DUMMYFUNCTION("""COMPUTED_VALUE"""),242)</f>
        <v>242</v>
      </c>
      <c r="G110" s="6">
        <f ca="1">IFERROR(__xludf.DUMMYFUNCTION("""COMPUTED_VALUE"""),116)</f>
        <v>116</v>
      </c>
      <c r="H110" s="6">
        <f ca="1">IFERROR(__xludf.DUMMYFUNCTION("""COMPUTED_VALUE"""),98)</f>
        <v>98</v>
      </c>
      <c r="I110" s="6">
        <f ca="1">IFERROR(__xludf.DUMMYFUNCTION("""COMPUTED_VALUE"""),83)</f>
        <v>83</v>
      </c>
      <c r="J110" s="6">
        <f ca="1">IFERROR(__xludf.DUMMYFUNCTION("""COMPUTED_VALUE"""),37)</f>
        <v>37</v>
      </c>
      <c r="K110" s="6">
        <f ca="1">IFERROR(__xludf.DUMMYFUNCTION("""COMPUTED_VALUE"""),36)</f>
        <v>36</v>
      </c>
      <c r="L110" s="6">
        <f ca="1">IFERROR(__xludf.DUMMYFUNCTION("""COMPUTED_VALUE"""),92)</f>
        <v>92</v>
      </c>
      <c r="M110" s="6">
        <f ca="1">IFERROR(__xludf.DUMMYFUNCTION("""COMPUTED_VALUE"""),132)</f>
        <v>132</v>
      </c>
    </row>
    <row r="111" spans="1:13">
      <c r="A111" s="4">
        <f ca="1">IFERROR(__xludf.DUMMYFUNCTION("""COMPUTED_VALUE"""),44120)</f>
        <v>44120</v>
      </c>
      <c r="B111" s="5">
        <f ca="1">IFERROR(__xludf.DUMMYFUNCTION("""COMPUTED_VALUE"""),562)</f>
        <v>562</v>
      </c>
      <c r="C111" s="5">
        <f ca="1">IFERROR(__xludf.DUMMYFUNCTION("""COMPUTED_VALUE"""),25)</f>
        <v>25</v>
      </c>
      <c r="D111" s="5">
        <f ca="1">IFERROR(__xludf.DUMMYFUNCTION("""COMPUTED_VALUE"""),198)</f>
        <v>198</v>
      </c>
      <c r="E111" s="5">
        <f ca="1">IFERROR(__xludf.DUMMYFUNCTION("""COMPUTED_VALUE"""),172)</f>
        <v>172</v>
      </c>
      <c r="F111" s="5">
        <f ca="1">IFERROR(__xludf.DUMMYFUNCTION("""COMPUTED_VALUE"""),236)</f>
        <v>236</v>
      </c>
      <c r="G111" s="6">
        <f ca="1">IFERROR(__xludf.DUMMYFUNCTION("""COMPUTED_VALUE"""),134)</f>
        <v>134</v>
      </c>
      <c r="H111" s="6">
        <f ca="1">IFERROR(__xludf.DUMMYFUNCTION("""COMPUTED_VALUE"""),97)</f>
        <v>97</v>
      </c>
      <c r="I111" s="6">
        <f ca="1">IFERROR(__xludf.DUMMYFUNCTION("""COMPUTED_VALUE"""),76)</f>
        <v>76</v>
      </c>
      <c r="J111" s="6">
        <f ca="1">IFERROR(__xludf.DUMMYFUNCTION("""COMPUTED_VALUE"""),35)</f>
        <v>35</v>
      </c>
      <c r="K111" s="6">
        <f ca="1">IFERROR(__xludf.DUMMYFUNCTION("""COMPUTED_VALUE"""),47)</f>
        <v>47</v>
      </c>
      <c r="L111" s="6">
        <f ca="1">IFERROR(__xludf.DUMMYFUNCTION("""COMPUTED_VALUE"""),81)</f>
        <v>81</v>
      </c>
      <c r="M111" s="6">
        <f ca="1">IFERROR(__xludf.DUMMYFUNCTION("""COMPUTED_VALUE"""),148)</f>
        <v>148</v>
      </c>
    </row>
    <row r="112" spans="1:13">
      <c r="A112" s="4">
        <f ca="1">IFERROR(__xludf.DUMMYFUNCTION("""COMPUTED_VALUE"""),44121)</f>
        <v>44121</v>
      </c>
      <c r="B112" s="5">
        <f ca="1">IFERROR(__xludf.DUMMYFUNCTION("""COMPUTED_VALUE"""),567)</f>
        <v>567</v>
      </c>
      <c r="C112" s="5">
        <f ca="1">IFERROR(__xludf.DUMMYFUNCTION("""COMPUTED_VALUE"""),33)</f>
        <v>33</v>
      </c>
      <c r="D112" s="5">
        <f ca="1">IFERROR(__xludf.DUMMYFUNCTION("""COMPUTED_VALUE"""),157)</f>
        <v>157</v>
      </c>
      <c r="E112" s="5">
        <f ca="1">IFERROR(__xludf.DUMMYFUNCTION("""COMPUTED_VALUE"""),214)</f>
        <v>214</v>
      </c>
      <c r="F112" s="5">
        <f ca="1">IFERROR(__xludf.DUMMYFUNCTION("""COMPUTED_VALUE"""),210)</f>
        <v>210</v>
      </c>
      <c r="G112" s="6">
        <f ca="1">IFERROR(__xludf.DUMMYFUNCTION("""COMPUTED_VALUE"""),122)</f>
        <v>122</v>
      </c>
      <c r="H112" s="6">
        <f ca="1">IFERROR(__xludf.DUMMYFUNCTION("""COMPUTED_VALUE"""),80)</f>
        <v>80</v>
      </c>
      <c r="I112" s="6">
        <f ca="1">IFERROR(__xludf.DUMMYFUNCTION("""COMPUTED_VALUE"""),62)</f>
        <v>62</v>
      </c>
      <c r="J112" s="6">
        <f ca="1">IFERROR(__xludf.DUMMYFUNCTION("""COMPUTED_VALUE"""),29)</f>
        <v>29</v>
      </c>
      <c r="K112" s="6">
        <f ca="1">IFERROR(__xludf.DUMMYFUNCTION("""COMPUTED_VALUE"""),36)</f>
        <v>36</v>
      </c>
      <c r="L112" s="6">
        <f ca="1">IFERROR(__xludf.DUMMYFUNCTION("""COMPUTED_VALUE"""),80)</f>
        <v>80</v>
      </c>
      <c r="M112" s="6">
        <f ca="1">IFERROR(__xludf.DUMMYFUNCTION("""COMPUTED_VALUE"""),133)</f>
        <v>133</v>
      </c>
    </row>
    <row r="113" spans="1:13">
      <c r="A113" s="4">
        <f ca="1">IFERROR(__xludf.DUMMYFUNCTION("""COMPUTED_VALUE"""),44122)</f>
        <v>44122</v>
      </c>
      <c r="B113" s="5">
        <f ca="1">IFERROR(__xludf.DUMMYFUNCTION("""COMPUTED_VALUE"""),614)</f>
        <v>614</v>
      </c>
      <c r="C113" s="5">
        <f ca="1">IFERROR(__xludf.DUMMYFUNCTION("""COMPUTED_VALUE"""),28)</f>
        <v>28</v>
      </c>
      <c r="D113" s="5">
        <f ca="1">IFERROR(__xludf.DUMMYFUNCTION("""COMPUTED_VALUE"""),182)</f>
        <v>182</v>
      </c>
      <c r="E113" s="5">
        <f ca="1">IFERROR(__xludf.DUMMYFUNCTION("""COMPUTED_VALUE"""),214)</f>
        <v>214</v>
      </c>
      <c r="F113" s="5">
        <f ca="1">IFERROR(__xludf.DUMMYFUNCTION("""COMPUTED_VALUE"""),213)</f>
        <v>213</v>
      </c>
      <c r="G113" s="6">
        <f ca="1">IFERROR(__xludf.DUMMYFUNCTION("""COMPUTED_VALUE"""),108)</f>
        <v>108</v>
      </c>
      <c r="H113" s="6">
        <f ca="1">IFERROR(__xludf.DUMMYFUNCTION("""COMPUTED_VALUE"""),86)</f>
        <v>86</v>
      </c>
      <c r="I113" s="6">
        <f ca="1">IFERROR(__xludf.DUMMYFUNCTION("""COMPUTED_VALUE"""),72)</f>
        <v>72</v>
      </c>
      <c r="J113" s="6">
        <f ca="1">IFERROR(__xludf.DUMMYFUNCTION("""COMPUTED_VALUE"""),26)</f>
        <v>26</v>
      </c>
      <c r="K113" s="6">
        <f ca="1">IFERROR(__xludf.DUMMYFUNCTION("""COMPUTED_VALUE"""),44)</f>
        <v>44</v>
      </c>
      <c r="L113" s="6">
        <f ca="1">IFERROR(__xludf.DUMMYFUNCTION("""COMPUTED_VALUE"""),91)</f>
        <v>91</v>
      </c>
      <c r="M113" s="6">
        <f ca="1">IFERROR(__xludf.DUMMYFUNCTION("""COMPUTED_VALUE"""),138)</f>
        <v>138</v>
      </c>
    </row>
    <row r="114" spans="1:13">
      <c r="A114" s="4">
        <f ca="1">IFERROR(__xludf.DUMMYFUNCTION("""COMPUTED_VALUE"""),44123)</f>
        <v>44123</v>
      </c>
      <c r="B114" s="5">
        <f ca="1">IFERROR(__xludf.DUMMYFUNCTION("""COMPUTED_VALUE"""),653)</f>
        <v>653</v>
      </c>
      <c r="C114" s="5">
        <f ca="1">IFERROR(__xludf.DUMMYFUNCTION("""COMPUTED_VALUE"""),26)</f>
        <v>26</v>
      </c>
      <c r="D114" s="5">
        <f ca="1">IFERROR(__xludf.DUMMYFUNCTION("""COMPUTED_VALUE"""),178)</f>
        <v>178</v>
      </c>
      <c r="E114" s="5">
        <f ca="1">IFERROR(__xludf.DUMMYFUNCTION("""COMPUTED_VALUE"""),230)</f>
        <v>230</v>
      </c>
      <c r="F114" s="5">
        <f ca="1">IFERROR(__xludf.DUMMYFUNCTION("""COMPUTED_VALUE"""),240)</f>
        <v>240</v>
      </c>
      <c r="G114" s="6">
        <f ca="1">IFERROR(__xludf.DUMMYFUNCTION("""COMPUTED_VALUE"""),148)</f>
        <v>148</v>
      </c>
      <c r="H114" s="6">
        <f ca="1">IFERROR(__xludf.DUMMYFUNCTION("""COMPUTED_VALUE"""),111)</f>
        <v>111</v>
      </c>
      <c r="I114" s="6">
        <f ca="1">IFERROR(__xludf.DUMMYFUNCTION("""COMPUTED_VALUE"""),87)</f>
        <v>87</v>
      </c>
      <c r="J114" s="6">
        <f ca="1">IFERROR(__xludf.DUMMYFUNCTION("""COMPUTED_VALUE"""),32)</f>
        <v>32</v>
      </c>
      <c r="K114" s="6">
        <f ca="1">IFERROR(__xludf.DUMMYFUNCTION("""COMPUTED_VALUE"""),46)</f>
        <v>46</v>
      </c>
      <c r="L114" s="6">
        <f ca="1">IFERROR(__xludf.DUMMYFUNCTION("""COMPUTED_VALUE"""),106)</f>
        <v>106</v>
      </c>
      <c r="M114" s="6">
        <f ca="1">IFERROR(__xludf.DUMMYFUNCTION("""COMPUTED_VALUE"""),169)</f>
        <v>169</v>
      </c>
    </row>
    <row r="115" spans="1:13">
      <c r="A115" s="4">
        <f ca="1">IFERROR(__xludf.DUMMYFUNCTION("""COMPUTED_VALUE"""),44124)</f>
        <v>44124</v>
      </c>
      <c r="B115" s="5">
        <f ca="1">IFERROR(__xludf.DUMMYFUNCTION("""COMPUTED_VALUE"""),606)</f>
        <v>606</v>
      </c>
      <c r="C115" s="5">
        <f ca="1">IFERROR(__xludf.DUMMYFUNCTION("""COMPUTED_VALUE"""),35)</f>
        <v>35</v>
      </c>
      <c r="D115" s="5">
        <f ca="1">IFERROR(__xludf.DUMMYFUNCTION("""COMPUTED_VALUE"""),205)</f>
        <v>205</v>
      </c>
      <c r="E115" s="5">
        <f ca="1">IFERROR(__xludf.DUMMYFUNCTION("""COMPUTED_VALUE"""),208)</f>
        <v>208</v>
      </c>
      <c r="F115" s="5">
        <f ca="1">IFERROR(__xludf.DUMMYFUNCTION("""COMPUTED_VALUE"""),217)</f>
        <v>217</v>
      </c>
      <c r="G115" s="6">
        <f ca="1">IFERROR(__xludf.DUMMYFUNCTION("""COMPUTED_VALUE"""),143)</f>
        <v>143</v>
      </c>
      <c r="H115" s="6">
        <f ca="1">IFERROR(__xludf.DUMMYFUNCTION("""COMPUTED_VALUE"""),92)</f>
        <v>92</v>
      </c>
      <c r="I115" s="6">
        <f ca="1">IFERROR(__xludf.DUMMYFUNCTION("""COMPUTED_VALUE"""),69)</f>
        <v>69</v>
      </c>
      <c r="J115" s="6">
        <f ca="1">IFERROR(__xludf.DUMMYFUNCTION("""COMPUTED_VALUE"""),30)</f>
        <v>30</v>
      </c>
      <c r="K115" s="6">
        <f ca="1">IFERROR(__xludf.DUMMYFUNCTION("""COMPUTED_VALUE"""),40)</f>
        <v>40</v>
      </c>
      <c r="L115" s="6">
        <f ca="1">IFERROR(__xludf.DUMMYFUNCTION("""COMPUTED_VALUE"""),96)</f>
        <v>96</v>
      </c>
      <c r="M115" s="6">
        <f ca="1">IFERROR(__xludf.DUMMYFUNCTION("""COMPUTED_VALUE"""),154)</f>
        <v>154</v>
      </c>
    </row>
    <row r="116" spans="1:13">
      <c r="A116" s="4">
        <f ca="1">IFERROR(__xludf.DUMMYFUNCTION("""COMPUTED_VALUE"""),44125)</f>
        <v>44125</v>
      </c>
      <c r="B116" s="5">
        <f ca="1">IFERROR(__xludf.DUMMYFUNCTION("""COMPUTED_VALUE"""),687)</f>
        <v>687</v>
      </c>
      <c r="C116" s="5">
        <f ca="1">IFERROR(__xludf.DUMMYFUNCTION("""COMPUTED_VALUE"""),35)</f>
        <v>35</v>
      </c>
      <c r="D116" s="5">
        <f ca="1">IFERROR(__xludf.DUMMYFUNCTION("""COMPUTED_VALUE"""),214)</f>
        <v>214</v>
      </c>
      <c r="E116" s="5">
        <f ca="1">IFERROR(__xludf.DUMMYFUNCTION("""COMPUTED_VALUE"""),242)</f>
        <v>242</v>
      </c>
      <c r="F116" s="5">
        <f ca="1">IFERROR(__xludf.DUMMYFUNCTION("""COMPUTED_VALUE"""),211)</f>
        <v>211</v>
      </c>
      <c r="G116" s="6">
        <f ca="1">IFERROR(__xludf.DUMMYFUNCTION("""COMPUTED_VALUE"""),137)</f>
        <v>137</v>
      </c>
      <c r="H116" s="6">
        <f ca="1">IFERROR(__xludf.DUMMYFUNCTION("""COMPUTED_VALUE"""),96)</f>
        <v>96</v>
      </c>
      <c r="I116" s="6">
        <f ca="1">IFERROR(__xludf.DUMMYFUNCTION("""COMPUTED_VALUE"""),83)</f>
        <v>83</v>
      </c>
      <c r="J116" s="6">
        <f ca="1">IFERROR(__xludf.DUMMYFUNCTION("""COMPUTED_VALUE"""),32)</f>
        <v>32</v>
      </c>
      <c r="K116" s="6">
        <f ca="1">IFERROR(__xludf.DUMMYFUNCTION("""COMPUTED_VALUE"""),42)</f>
        <v>42</v>
      </c>
      <c r="L116" s="6">
        <f ca="1">IFERROR(__xludf.DUMMYFUNCTION("""COMPUTED_VALUE"""),86)</f>
        <v>86</v>
      </c>
      <c r="M116" s="6">
        <f ca="1">IFERROR(__xludf.DUMMYFUNCTION("""COMPUTED_VALUE"""),148)</f>
        <v>148</v>
      </c>
    </row>
    <row r="117" spans="1:13">
      <c r="A117" s="4">
        <f ca="1">IFERROR(__xludf.DUMMYFUNCTION("""COMPUTED_VALUE"""),44126)</f>
        <v>44126</v>
      </c>
      <c r="B117" s="5">
        <f ca="1">IFERROR(__xludf.DUMMYFUNCTION("""COMPUTED_VALUE"""),708)</f>
        <v>708</v>
      </c>
      <c r="C117" s="5">
        <f ca="1">IFERROR(__xludf.DUMMYFUNCTION("""COMPUTED_VALUE"""),36)</f>
        <v>36</v>
      </c>
      <c r="D117" s="5">
        <f ca="1">IFERROR(__xludf.DUMMYFUNCTION("""COMPUTED_VALUE"""),213)</f>
        <v>213</v>
      </c>
      <c r="E117" s="5">
        <f ca="1">IFERROR(__xludf.DUMMYFUNCTION("""COMPUTED_VALUE"""),258)</f>
        <v>258</v>
      </c>
      <c r="F117" s="5">
        <f ca="1">IFERROR(__xludf.DUMMYFUNCTION("""COMPUTED_VALUE"""),221)</f>
        <v>221</v>
      </c>
      <c r="G117" s="6">
        <f ca="1">IFERROR(__xludf.DUMMYFUNCTION("""COMPUTED_VALUE"""),136)</f>
        <v>136</v>
      </c>
      <c r="H117" s="6">
        <f ca="1">IFERROR(__xludf.DUMMYFUNCTION("""COMPUTED_VALUE"""),105)</f>
        <v>105</v>
      </c>
      <c r="I117" s="6">
        <f ca="1">IFERROR(__xludf.DUMMYFUNCTION("""COMPUTED_VALUE"""),87)</f>
        <v>87</v>
      </c>
      <c r="J117" s="6">
        <f ca="1">IFERROR(__xludf.DUMMYFUNCTION("""COMPUTED_VALUE"""),33)</f>
        <v>33</v>
      </c>
      <c r="K117" s="6">
        <f ca="1">IFERROR(__xludf.DUMMYFUNCTION("""COMPUTED_VALUE"""),41)</f>
        <v>41</v>
      </c>
      <c r="L117" s="6">
        <f ca="1">IFERROR(__xludf.DUMMYFUNCTION("""COMPUTED_VALUE"""),98)</f>
        <v>98</v>
      </c>
      <c r="M117" s="6">
        <f ca="1">IFERROR(__xludf.DUMMYFUNCTION("""COMPUTED_VALUE"""),165)</f>
        <v>165</v>
      </c>
    </row>
    <row r="118" spans="1:13">
      <c r="A118" s="4">
        <f ca="1">IFERROR(__xludf.DUMMYFUNCTION("""COMPUTED_VALUE"""),44127)</f>
        <v>44127</v>
      </c>
      <c r="B118" s="5">
        <f ca="1">IFERROR(__xludf.DUMMYFUNCTION("""COMPUTED_VALUE"""),735)</f>
        <v>735</v>
      </c>
      <c r="C118" s="5">
        <f ca="1">IFERROR(__xludf.DUMMYFUNCTION("""COMPUTED_VALUE"""),41)</f>
        <v>41</v>
      </c>
      <c r="D118" s="5">
        <f ca="1">IFERROR(__xludf.DUMMYFUNCTION("""COMPUTED_VALUE"""),227)</f>
        <v>227</v>
      </c>
      <c r="E118" s="5">
        <f ca="1">IFERROR(__xludf.DUMMYFUNCTION("""COMPUTED_VALUE"""),280)</f>
        <v>280</v>
      </c>
      <c r="F118" s="5">
        <f ca="1">IFERROR(__xludf.DUMMYFUNCTION("""COMPUTED_VALUE"""),217)</f>
        <v>217</v>
      </c>
      <c r="G118" s="6">
        <f ca="1">IFERROR(__xludf.DUMMYFUNCTION("""COMPUTED_VALUE"""),163)</f>
        <v>163</v>
      </c>
      <c r="H118" s="6">
        <f ca="1">IFERROR(__xludf.DUMMYFUNCTION("""COMPUTED_VALUE"""),93)</f>
        <v>93</v>
      </c>
      <c r="I118" s="6">
        <f ca="1">IFERROR(__xludf.DUMMYFUNCTION("""COMPUTED_VALUE"""),84)</f>
        <v>84</v>
      </c>
      <c r="J118" s="6">
        <f ca="1">IFERROR(__xludf.DUMMYFUNCTION("""COMPUTED_VALUE"""),30)</f>
        <v>30</v>
      </c>
      <c r="K118" s="6">
        <f ca="1">IFERROR(__xludf.DUMMYFUNCTION("""COMPUTED_VALUE"""),42)</f>
        <v>42</v>
      </c>
      <c r="L118" s="6">
        <f ca="1">IFERROR(__xludf.DUMMYFUNCTION("""COMPUTED_VALUE"""),100)</f>
        <v>100</v>
      </c>
      <c r="M118" s="6">
        <f ca="1">IFERROR(__xludf.DUMMYFUNCTION("""COMPUTED_VALUE"""),153)</f>
        <v>153</v>
      </c>
    </row>
    <row r="119" spans="1:13">
      <c r="A119" s="4">
        <f ca="1">IFERROR(__xludf.DUMMYFUNCTION("""COMPUTED_VALUE"""),44128)</f>
        <v>44128</v>
      </c>
      <c r="B119" s="5">
        <f ca="1">IFERROR(__xludf.DUMMYFUNCTION("""COMPUTED_VALUE"""),787)</f>
        <v>787</v>
      </c>
      <c r="C119" s="5">
        <f ca="1">IFERROR(__xludf.DUMMYFUNCTION("""COMPUTED_VALUE"""),43)</f>
        <v>43</v>
      </c>
      <c r="D119" s="5">
        <f ca="1">IFERROR(__xludf.DUMMYFUNCTION("""COMPUTED_VALUE"""),225)</f>
        <v>225</v>
      </c>
      <c r="E119" s="5">
        <f ca="1">IFERROR(__xludf.DUMMYFUNCTION("""COMPUTED_VALUE"""),276)</f>
        <v>276</v>
      </c>
      <c r="F119" s="5">
        <f ca="1">IFERROR(__xludf.DUMMYFUNCTION("""COMPUTED_VALUE"""),193)</f>
        <v>193</v>
      </c>
      <c r="G119" s="6">
        <f ca="1">IFERROR(__xludf.DUMMYFUNCTION("""COMPUTED_VALUE"""),127)</f>
        <v>127</v>
      </c>
      <c r="H119" s="6">
        <f ca="1">IFERROR(__xludf.DUMMYFUNCTION("""COMPUTED_VALUE"""),82)</f>
        <v>82</v>
      </c>
      <c r="I119" s="6">
        <f ca="1">IFERROR(__xludf.DUMMYFUNCTION("""COMPUTED_VALUE"""),73)</f>
        <v>73</v>
      </c>
      <c r="J119" s="6">
        <f ca="1">IFERROR(__xludf.DUMMYFUNCTION("""COMPUTED_VALUE"""),28)</f>
        <v>28</v>
      </c>
      <c r="K119" s="6">
        <f ca="1">IFERROR(__xludf.DUMMYFUNCTION("""COMPUTED_VALUE"""),34)</f>
        <v>34</v>
      </c>
      <c r="L119" s="6">
        <f ca="1">IFERROR(__xludf.DUMMYFUNCTION("""COMPUTED_VALUE"""),75)</f>
        <v>75</v>
      </c>
      <c r="M119" s="6">
        <f ca="1">IFERROR(__xludf.DUMMYFUNCTION("""COMPUTED_VALUE"""),148)</f>
        <v>148</v>
      </c>
    </row>
    <row r="120" spans="1:13">
      <c r="A120" s="4">
        <f ca="1">IFERROR(__xludf.DUMMYFUNCTION("""COMPUTED_VALUE"""),44129)</f>
        <v>44129</v>
      </c>
      <c r="B120" s="5">
        <f ca="1">IFERROR(__xludf.DUMMYFUNCTION("""COMPUTED_VALUE"""),748)</f>
        <v>748</v>
      </c>
      <c r="C120" s="5">
        <f ca="1">IFERROR(__xludf.DUMMYFUNCTION("""COMPUTED_VALUE"""),37)</f>
        <v>37</v>
      </c>
      <c r="D120" s="5">
        <f ca="1">IFERROR(__xludf.DUMMYFUNCTION("""COMPUTED_VALUE"""),205)</f>
        <v>205</v>
      </c>
      <c r="E120" s="5">
        <f ca="1">IFERROR(__xludf.DUMMYFUNCTION("""COMPUTED_VALUE"""),256)</f>
        <v>256</v>
      </c>
      <c r="F120" s="5">
        <f ca="1">IFERROR(__xludf.DUMMYFUNCTION("""COMPUTED_VALUE"""),192)</f>
        <v>192</v>
      </c>
      <c r="G120" s="6">
        <f ca="1">IFERROR(__xludf.DUMMYFUNCTION("""COMPUTED_VALUE"""),135)</f>
        <v>135</v>
      </c>
      <c r="H120" s="6">
        <f ca="1">IFERROR(__xludf.DUMMYFUNCTION("""COMPUTED_VALUE"""),76)</f>
        <v>76</v>
      </c>
      <c r="I120" s="6">
        <f ca="1">IFERROR(__xludf.DUMMYFUNCTION("""COMPUTED_VALUE"""),79)</f>
        <v>79</v>
      </c>
      <c r="J120" s="6">
        <f ca="1">IFERROR(__xludf.DUMMYFUNCTION("""COMPUTED_VALUE"""),26)</f>
        <v>26</v>
      </c>
      <c r="K120" s="6">
        <f ca="1">IFERROR(__xludf.DUMMYFUNCTION("""COMPUTED_VALUE"""),37)</f>
        <v>37</v>
      </c>
      <c r="L120" s="6">
        <f ca="1">IFERROR(__xludf.DUMMYFUNCTION("""COMPUTED_VALUE"""),78)</f>
        <v>78</v>
      </c>
      <c r="M120" s="6">
        <f ca="1">IFERROR(__xludf.DUMMYFUNCTION("""COMPUTED_VALUE"""),147)</f>
        <v>147</v>
      </c>
    </row>
    <row r="121" spans="1:13">
      <c r="A121" s="4">
        <f ca="1">IFERROR(__xludf.DUMMYFUNCTION("""COMPUTED_VALUE"""),44130)</f>
        <v>44130</v>
      </c>
      <c r="B121" s="5">
        <f ca="1">IFERROR(__xludf.DUMMYFUNCTION("""COMPUTED_VALUE"""),802)</f>
        <v>802</v>
      </c>
      <c r="C121" s="5">
        <f ca="1">IFERROR(__xludf.DUMMYFUNCTION("""COMPUTED_VALUE"""),41)</f>
        <v>41</v>
      </c>
      <c r="D121" s="5">
        <f ca="1">IFERROR(__xludf.DUMMYFUNCTION("""COMPUTED_VALUE"""),224)</f>
        <v>224</v>
      </c>
      <c r="E121" s="5">
        <f ca="1">IFERROR(__xludf.DUMMYFUNCTION("""COMPUTED_VALUE"""),297)</f>
        <v>297</v>
      </c>
      <c r="F121" s="5">
        <f ca="1">IFERROR(__xludf.DUMMYFUNCTION("""COMPUTED_VALUE"""),204)</f>
        <v>204</v>
      </c>
      <c r="G121" s="6">
        <f ca="1">IFERROR(__xludf.DUMMYFUNCTION("""COMPUTED_VALUE"""),132)</f>
        <v>132</v>
      </c>
      <c r="H121" s="6">
        <f ca="1">IFERROR(__xludf.DUMMYFUNCTION("""COMPUTED_VALUE"""),93)</f>
        <v>93</v>
      </c>
      <c r="I121" s="6">
        <f ca="1">IFERROR(__xludf.DUMMYFUNCTION("""COMPUTED_VALUE"""),85)</f>
        <v>85</v>
      </c>
      <c r="J121" s="6">
        <f ca="1">IFERROR(__xludf.DUMMYFUNCTION("""COMPUTED_VALUE"""),35)</f>
        <v>35</v>
      </c>
      <c r="K121" s="6">
        <f ca="1">IFERROR(__xludf.DUMMYFUNCTION("""COMPUTED_VALUE"""),41)</f>
        <v>41</v>
      </c>
      <c r="L121" s="6">
        <f ca="1">IFERROR(__xludf.DUMMYFUNCTION("""COMPUTED_VALUE"""),93)</f>
        <v>93</v>
      </c>
      <c r="M121" s="6">
        <f ca="1">IFERROR(__xludf.DUMMYFUNCTION("""COMPUTED_VALUE"""),151)</f>
        <v>151</v>
      </c>
    </row>
    <row r="122" spans="1:13">
      <c r="A122" s="4">
        <f ca="1">IFERROR(__xludf.DUMMYFUNCTION("""COMPUTED_VALUE"""),44131)</f>
        <v>44131</v>
      </c>
      <c r="B122" s="5">
        <f ca="1">IFERROR(__xludf.DUMMYFUNCTION("""COMPUTED_VALUE"""),728)</f>
        <v>728</v>
      </c>
      <c r="C122" s="5">
        <f ca="1">IFERROR(__xludf.DUMMYFUNCTION("""COMPUTED_VALUE"""),44)</f>
        <v>44</v>
      </c>
      <c r="D122" s="5">
        <f ca="1">IFERROR(__xludf.DUMMYFUNCTION("""COMPUTED_VALUE"""),265)</f>
        <v>265</v>
      </c>
      <c r="E122" s="5">
        <f ca="1">IFERROR(__xludf.DUMMYFUNCTION("""COMPUTED_VALUE"""),263)</f>
        <v>263</v>
      </c>
      <c r="F122" s="5">
        <f ca="1">IFERROR(__xludf.DUMMYFUNCTION("""COMPUTED_VALUE"""),208)</f>
        <v>208</v>
      </c>
      <c r="G122" s="6">
        <f ca="1">IFERROR(__xludf.DUMMYFUNCTION("""COMPUTED_VALUE"""),163)</f>
        <v>163</v>
      </c>
      <c r="H122" s="6">
        <f ca="1">IFERROR(__xludf.DUMMYFUNCTION("""COMPUTED_VALUE"""),87)</f>
        <v>87</v>
      </c>
      <c r="I122" s="6">
        <f ca="1">IFERROR(__xludf.DUMMYFUNCTION("""COMPUTED_VALUE"""),100)</f>
        <v>100</v>
      </c>
      <c r="J122" s="6">
        <f ca="1">IFERROR(__xludf.DUMMYFUNCTION("""COMPUTED_VALUE"""),40)</f>
        <v>40</v>
      </c>
      <c r="K122" s="6">
        <f ca="1">IFERROR(__xludf.DUMMYFUNCTION("""COMPUTED_VALUE"""),50)</f>
        <v>50</v>
      </c>
      <c r="L122" s="6">
        <f ca="1">IFERROR(__xludf.DUMMYFUNCTION("""COMPUTED_VALUE"""),92)</f>
        <v>92</v>
      </c>
      <c r="M122" s="6">
        <f ca="1">IFERROR(__xludf.DUMMYFUNCTION("""COMPUTED_VALUE"""),170)</f>
        <v>170</v>
      </c>
    </row>
    <row r="123" spans="1:13">
      <c r="A123" s="4">
        <f ca="1">IFERROR(__xludf.DUMMYFUNCTION("""COMPUTED_VALUE"""),44132)</f>
        <v>44132</v>
      </c>
      <c r="B123" s="5">
        <f ca="1">IFERROR(__xludf.DUMMYFUNCTION("""COMPUTED_VALUE"""),735)</f>
        <v>735</v>
      </c>
      <c r="C123" s="5">
        <f ca="1">IFERROR(__xludf.DUMMYFUNCTION("""COMPUTED_VALUE"""),54)</f>
        <v>54</v>
      </c>
      <c r="D123" s="5">
        <f ca="1">IFERROR(__xludf.DUMMYFUNCTION("""COMPUTED_VALUE"""),253)</f>
        <v>253</v>
      </c>
      <c r="E123" s="5">
        <f ca="1">IFERROR(__xludf.DUMMYFUNCTION("""COMPUTED_VALUE"""),284)</f>
        <v>284</v>
      </c>
      <c r="F123" s="5">
        <f ca="1">IFERROR(__xludf.DUMMYFUNCTION("""COMPUTED_VALUE"""),211)</f>
        <v>211</v>
      </c>
      <c r="G123" s="6">
        <f ca="1">IFERROR(__xludf.DUMMYFUNCTION("""COMPUTED_VALUE"""),195)</f>
        <v>195</v>
      </c>
      <c r="H123" s="6">
        <f ca="1">IFERROR(__xludf.DUMMYFUNCTION("""COMPUTED_VALUE"""),94)</f>
        <v>94</v>
      </c>
      <c r="I123" s="6">
        <f ca="1">IFERROR(__xludf.DUMMYFUNCTION("""COMPUTED_VALUE"""),108)</f>
        <v>108</v>
      </c>
      <c r="J123" s="6">
        <f ca="1">IFERROR(__xludf.DUMMYFUNCTION("""COMPUTED_VALUE"""),39)</f>
        <v>39</v>
      </c>
      <c r="K123" s="6">
        <f ca="1">IFERROR(__xludf.DUMMYFUNCTION("""COMPUTED_VALUE"""),49)</f>
        <v>49</v>
      </c>
      <c r="L123" s="6">
        <f ca="1">IFERROR(__xludf.DUMMYFUNCTION("""COMPUTED_VALUE"""),99)</f>
        <v>99</v>
      </c>
      <c r="M123" s="6">
        <f ca="1">IFERROR(__xludf.DUMMYFUNCTION("""COMPUTED_VALUE"""),183)</f>
        <v>183</v>
      </c>
    </row>
    <row r="124" spans="1:13">
      <c r="A124" s="4">
        <f ca="1">IFERROR(__xludf.DUMMYFUNCTION("""COMPUTED_VALUE"""),44133)</f>
        <v>44133</v>
      </c>
      <c r="B124" s="5">
        <f ca="1">IFERROR(__xludf.DUMMYFUNCTION("""COMPUTED_VALUE"""),805)</f>
        <v>805</v>
      </c>
      <c r="C124" s="5">
        <f ca="1">IFERROR(__xludf.DUMMYFUNCTION("""COMPUTED_VALUE"""),55)</f>
        <v>55</v>
      </c>
      <c r="D124" s="5">
        <f ca="1">IFERROR(__xludf.DUMMYFUNCTION("""COMPUTED_VALUE"""),282)</f>
        <v>282</v>
      </c>
      <c r="E124" s="5">
        <f ca="1">IFERROR(__xludf.DUMMYFUNCTION("""COMPUTED_VALUE"""),309)</f>
        <v>309</v>
      </c>
      <c r="F124" s="5">
        <f ca="1">IFERROR(__xludf.DUMMYFUNCTION("""COMPUTED_VALUE"""),202)</f>
        <v>202</v>
      </c>
      <c r="G124" s="6">
        <f ca="1">IFERROR(__xludf.DUMMYFUNCTION("""COMPUTED_VALUE"""),159)</f>
        <v>159</v>
      </c>
      <c r="H124" s="6">
        <f ca="1">IFERROR(__xludf.DUMMYFUNCTION("""COMPUTED_VALUE"""),83)</f>
        <v>83</v>
      </c>
      <c r="I124" s="6">
        <f ca="1">IFERROR(__xludf.DUMMYFUNCTION("""COMPUTED_VALUE"""),101)</f>
        <v>101</v>
      </c>
      <c r="J124" s="6">
        <f ca="1">IFERROR(__xludf.DUMMYFUNCTION("""COMPUTED_VALUE"""),39)</f>
        <v>39</v>
      </c>
      <c r="K124" s="6">
        <f ca="1">IFERROR(__xludf.DUMMYFUNCTION("""COMPUTED_VALUE"""),47)</f>
        <v>47</v>
      </c>
      <c r="L124" s="6">
        <f ca="1">IFERROR(__xludf.DUMMYFUNCTION("""COMPUTED_VALUE"""),76)</f>
        <v>76</v>
      </c>
      <c r="M124" s="6">
        <f ca="1">IFERROR(__xludf.DUMMYFUNCTION("""COMPUTED_VALUE"""),161)</f>
        <v>161</v>
      </c>
    </row>
    <row r="125" spans="1:13">
      <c r="A125" s="4">
        <f ca="1">IFERROR(__xludf.DUMMYFUNCTION("""COMPUTED_VALUE"""),44134)</f>
        <v>44134</v>
      </c>
      <c r="B125" s="5">
        <f ca="1">IFERROR(__xludf.DUMMYFUNCTION("""COMPUTED_VALUE"""),783)</f>
        <v>783</v>
      </c>
      <c r="C125" s="5">
        <f ca="1">IFERROR(__xludf.DUMMYFUNCTION("""COMPUTED_VALUE"""),53)</f>
        <v>53</v>
      </c>
      <c r="D125" s="5">
        <f ca="1">IFERROR(__xludf.DUMMYFUNCTION("""COMPUTED_VALUE"""),242)</f>
        <v>242</v>
      </c>
      <c r="E125" s="5">
        <f ca="1">IFERROR(__xludf.DUMMYFUNCTION("""COMPUTED_VALUE"""),297)</f>
        <v>297</v>
      </c>
      <c r="F125" s="5">
        <f ca="1">IFERROR(__xludf.DUMMYFUNCTION("""COMPUTED_VALUE"""),206)</f>
        <v>206</v>
      </c>
      <c r="G125" s="6">
        <f ca="1">IFERROR(__xludf.DUMMYFUNCTION("""COMPUTED_VALUE"""),164)</f>
        <v>164</v>
      </c>
      <c r="H125" s="6">
        <f ca="1">IFERROR(__xludf.DUMMYFUNCTION("""COMPUTED_VALUE"""),104)</f>
        <v>104</v>
      </c>
      <c r="I125" s="6">
        <f ca="1">IFERROR(__xludf.DUMMYFUNCTION("""COMPUTED_VALUE"""),118)</f>
        <v>118</v>
      </c>
      <c r="J125" s="6">
        <f ca="1">IFERROR(__xludf.DUMMYFUNCTION("""COMPUTED_VALUE"""),40)</f>
        <v>40</v>
      </c>
      <c r="K125" s="6">
        <f ca="1">IFERROR(__xludf.DUMMYFUNCTION("""COMPUTED_VALUE"""),50)</f>
        <v>50</v>
      </c>
      <c r="L125" s="6">
        <f ca="1">IFERROR(__xludf.DUMMYFUNCTION("""COMPUTED_VALUE"""),94)</f>
        <v>94</v>
      </c>
      <c r="M125" s="6">
        <f ca="1">IFERROR(__xludf.DUMMYFUNCTION("""COMPUTED_VALUE"""),170)</f>
        <v>170</v>
      </c>
    </row>
    <row r="126" spans="1:13">
      <c r="A126" s="4">
        <f ca="1">IFERROR(__xludf.DUMMYFUNCTION("""COMPUTED_VALUE"""),44135)</f>
        <v>44135</v>
      </c>
      <c r="B126" s="5">
        <f ca="1">IFERROR(__xludf.DUMMYFUNCTION("""COMPUTED_VALUE"""),682)</f>
        <v>682</v>
      </c>
      <c r="C126" s="5">
        <f ca="1">IFERROR(__xludf.DUMMYFUNCTION("""COMPUTED_VALUE"""),57)</f>
        <v>57</v>
      </c>
      <c r="D126" s="5">
        <f ca="1">IFERROR(__xludf.DUMMYFUNCTION("""COMPUTED_VALUE"""),254)</f>
        <v>254</v>
      </c>
      <c r="E126" s="5">
        <f ca="1">IFERROR(__xludf.DUMMYFUNCTION("""COMPUTED_VALUE"""),303)</f>
        <v>303</v>
      </c>
      <c r="F126" s="5">
        <f ca="1">IFERROR(__xludf.DUMMYFUNCTION("""COMPUTED_VALUE"""),197)</f>
        <v>197</v>
      </c>
      <c r="G126" s="6">
        <f ca="1">IFERROR(__xludf.DUMMYFUNCTION("""COMPUTED_VALUE"""),180)</f>
        <v>180</v>
      </c>
      <c r="H126" s="6">
        <f ca="1">IFERROR(__xludf.DUMMYFUNCTION("""COMPUTED_VALUE"""),89)</f>
        <v>89</v>
      </c>
      <c r="I126" s="6">
        <f ca="1">IFERROR(__xludf.DUMMYFUNCTION("""COMPUTED_VALUE"""),98)</f>
        <v>98</v>
      </c>
      <c r="J126" s="6">
        <f ca="1">IFERROR(__xludf.DUMMYFUNCTION("""COMPUTED_VALUE"""),44)</f>
        <v>44</v>
      </c>
      <c r="K126" s="6">
        <f ca="1">IFERROR(__xludf.DUMMYFUNCTION("""COMPUTED_VALUE"""),52)</f>
        <v>52</v>
      </c>
      <c r="L126" s="6">
        <f ca="1">IFERROR(__xludf.DUMMYFUNCTION("""COMPUTED_VALUE"""),86)</f>
        <v>86</v>
      </c>
      <c r="M126" s="6">
        <f ca="1">IFERROR(__xludf.DUMMYFUNCTION("""COMPUTED_VALUE"""),172)</f>
        <v>172</v>
      </c>
    </row>
    <row r="127" spans="1:13">
      <c r="A127" s="4">
        <f ca="1">IFERROR(__xludf.DUMMYFUNCTION("""COMPUTED_VALUE"""),44136)</f>
        <v>44136</v>
      </c>
      <c r="B127" s="5">
        <f ca="1">IFERROR(__xludf.DUMMYFUNCTION("""COMPUTED_VALUE"""),647)</f>
        <v>647</v>
      </c>
      <c r="C127" s="5">
        <f ca="1">IFERROR(__xludf.DUMMYFUNCTION("""COMPUTED_VALUE"""),51)</f>
        <v>51</v>
      </c>
      <c r="D127" s="5">
        <f ca="1">IFERROR(__xludf.DUMMYFUNCTION("""COMPUTED_VALUE"""),244)</f>
        <v>244</v>
      </c>
      <c r="E127" s="5">
        <f ca="1">IFERROR(__xludf.DUMMYFUNCTION("""COMPUTED_VALUE"""),321)</f>
        <v>321</v>
      </c>
      <c r="F127" s="5">
        <f ca="1">IFERROR(__xludf.DUMMYFUNCTION("""COMPUTED_VALUE"""),177)</f>
        <v>177</v>
      </c>
      <c r="G127" s="6">
        <f ca="1">IFERROR(__xludf.DUMMYFUNCTION("""COMPUTED_VALUE"""),161)</f>
        <v>161</v>
      </c>
      <c r="H127" s="6">
        <f ca="1">IFERROR(__xludf.DUMMYFUNCTION("""COMPUTED_VALUE"""),79)</f>
        <v>79</v>
      </c>
      <c r="I127" s="6">
        <f ca="1">IFERROR(__xludf.DUMMYFUNCTION("""COMPUTED_VALUE"""),97)</f>
        <v>97</v>
      </c>
      <c r="J127" s="6">
        <f ca="1">IFERROR(__xludf.DUMMYFUNCTION("""COMPUTED_VALUE"""),30)</f>
        <v>30</v>
      </c>
      <c r="K127" s="6">
        <f ca="1">IFERROR(__xludf.DUMMYFUNCTION("""COMPUTED_VALUE"""),49)</f>
        <v>49</v>
      </c>
      <c r="L127" s="6">
        <f ca="1">IFERROR(__xludf.DUMMYFUNCTION("""COMPUTED_VALUE"""),84)</f>
        <v>84</v>
      </c>
      <c r="M127" s="6">
        <f ca="1">IFERROR(__xludf.DUMMYFUNCTION("""COMPUTED_VALUE"""),166)</f>
        <v>166</v>
      </c>
    </row>
    <row r="128" spans="1:13">
      <c r="A128" s="4">
        <f ca="1">IFERROR(__xludf.DUMMYFUNCTION("""COMPUTED_VALUE"""),44137)</f>
        <v>44137</v>
      </c>
      <c r="B128" s="5">
        <f ca="1">IFERROR(__xludf.DUMMYFUNCTION("""COMPUTED_VALUE"""),743)</f>
        <v>743</v>
      </c>
      <c r="C128" s="5">
        <f ca="1">IFERROR(__xludf.DUMMYFUNCTION("""COMPUTED_VALUE"""),48)</f>
        <v>48</v>
      </c>
      <c r="D128" s="5">
        <f ca="1">IFERROR(__xludf.DUMMYFUNCTION("""COMPUTED_VALUE"""),264)</f>
        <v>264</v>
      </c>
      <c r="E128" s="5">
        <f ca="1">IFERROR(__xludf.DUMMYFUNCTION("""COMPUTED_VALUE"""),327)</f>
        <v>327</v>
      </c>
      <c r="F128" s="5">
        <f ca="1">IFERROR(__xludf.DUMMYFUNCTION("""COMPUTED_VALUE"""),194)</f>
        <v>194</v>
      </c>
      <c r="G128" s="6">
        <f ca="1">IFERROR(__xludf.DUMMYFUNCTION("""COMPUTED_VALUE"""),175)</f>
        <v>175</v>
      </c>
      <c r="H128" s="6">
        <f ca="1">IFERROR(__xludf.DUMMYFUNCTION("""COMPUTED_VALUE"""),92)</f>
        <v>92</v>
      </c>
      <c r="I128" s="6">
        <f ca="1">IFERROR(__xludf.DUMMYFUNCTION("""COMPUTED_VALUE"""),116)</f>
        <v>116</v>
      </c>
      <c r="J128" s="6">
        <f ca="1">IFERROR(__xludf.DUMMYFUNCTION("""COMPUTED_VALUE"""),40)</f>
        <v>40</v>
      </c>
      <c r="K128" s="6">
        <f ca="1">IFERROR(__xludf.DUMMYFUNCTION("""COMPUTED_VALUE"""),53)</f>
        <v>53</v>
      </c>
      <c r="L128" s="6">
        <f ca="1">IFERROR(__xludf.DUMMYFUNCTION("""COMPUTED_VALUE"""),92)</f>
        <v>92</v>
      </c>
      <c r="M128" s="6">
        <f ca="1">IFERROR(__xludf.DUMMYFUNCTION("""COMPUTED_VALUE"""),158)</f>
        <v>158</v>
      </c>
    </row>
    <row r="129" spans="1:13">
      <c r="A129" s="4">
        <f ca="1">IFERROR(__xludf.DUMMYFUNCTION("""COMPUTED_VALUE"""),44138)</f>
        <v>44138</v>
      </c>
      <c r="B129" s="5">
        <f ca="1">IFERROR(__xludf.DUMMYFUNCTION("""COMPUTED_VALUE"""),765)</f>
        <v>765</v>
      </c>
      <c r="C129" s="5">
        <f ca="1">IFERROR(__xludf.DUMMYFUNCTION("""COMPUTED_VALUE"""),57)</f>
        <v>57</v>
      </c>
      <c r="D129" s="5">
        <f ca="1">IFERROR(__xludf.DUMMYFUNCTION("""COMPUTED_VALUE"""),269)</f>
        <v>269</v>
      </c>
      <c r="E129" s="5">
        <f ca="1">IFERROR(__xludf.DUMMYFUNCTION("""COMPUTED_VALUE"""),303)</f>
        <v>303</v>
      </c>
      <c r="F129" s="5">
        <f ca="1">IFERROR(__xludf.DUMMYFUNCTION("""COMPUTED_VALUE"""),206)</f>
        <v>206</v>
      </c>
      <c r="G129" s="6">
        <f ca="1">IFERROR(__xludf.DUMMYFUNCTION("""COMPUTED_VALUE"""),169)</f>
        <v>169</v>
      </c>
      <c r="H129" s="6">
        <f ca="1">IFERROR(__xludf.DUMMYFUNCTION("""COMPUTED_VALUE"""),95)</f>
        <v>95</v>
      </c>
      <c r="I129" s="6">
        <f ca="1">IFERROR(__xludf.DUMMYFUNCTION("""COMPUTED_VALUE"""),120)</f>
        <v>120</v>
      </c>
      <c r="J129" s="6">
        <f ca="1">IFERROR(__xludf.DUMMYFUNCTION("""COMPUTED_VALUE"""),38)</f>
        <v>38</v>
      </c>
      <c r="K129" s="6">
        <f ca="1">IFERROR(__xludf.DUMMYFUNCTION("""COMPUTED_VALUE"""),54)</f>
        <v>54</v>
      </c>
      <c r="L129" s="6">
        <f ca="1">IFERROR(__xludf.DUMMYFUNCTION("""COMPUTED_VALUE"""),88)</f>
        <v>88</v>
      </c>
      <c r="M129" s="6">
        <f ca="1">IFERROR(__xludf.DUMMYFUNCTION("""COMPUTED_VALUE"""),180)</f>
        <v>180</v>
      </c>
    </row>
    <row r="130" spans="1:13">
      <c r="A130" s="4">
        <f ca="1">IFERROR(__xludf.DUMMYFUNCTION("""COMPUTED_VALUE"""),44139)</f>
        <v>44139</v>
      </c>
      <c r="B130" s="5">
        <f ca="1">IFERROR(__xludf.DUMMYFUNCTION("""COMPUTED_VALUE"""),727)</f>
        <v>727</v>
      </c>
      <c r="C130" s="5">
        <f ca="1">IFERROR(__xludf.DUMMYFUNCTION("""COMPUTED_VALUE"""),62)</f>
        <v>62</v>
      </c>
      <c r="D130" s="5">
        <f ca="1">IFERROR(__xludf.DUMMYFUNCTION("""COMPUTED_VALUE"""),299)</f>
        <v>299</v>
      </c>
      <c r="E130" s="5">
        <f ca="1">IFERROR(__xludf.DUMMYFUNCTION("""COMPUTED_VALUE"""),327)</f>
        <v>327</v>
      </c>
      <c r="F130" s="5">
        <f ca="1">IFERROR(__xludf.DUMMYFUNCTION("""COMPUTED_VALUE"""),211)</f>
        <v>211</v>
      </c>
      <c r="G130" s="6">
        <f ca="1">IFERROR(__xludf.DUMMYFUNCTION("""COMPUTED_VALUE"""),174)</f>
        <v>174</v>
      </c>
      <c r="H130" s="6">
        <f ca="1">IFERROR(__xludf.DUMMYFUNCTION("""COMPUTED_VALUE"""),95)</f>
        <v>95</v>
      </c>
      <c r="I130" s="6">
        <f ca="1">IFERROR(__xludf.DUMMYFUNCTION("""COMPUTED_VALUE"""),134)</f>
        <v>134</v>
      </c>
      <c r="J130" s="6">
        <f ca="1">IFERROR(__xludf.DUMMYFUNCTION("""COMPUTED_VALUE"""),47)</f>
        <v>47</v>
      </c>
      <c r="K130" s="6">
        <f ca="1">IFERROR(__xludf.DUMMYFUNCTION("""COMPUTED_VALUE"""),56)</f>
        <v>56</v>
      </c>
      <c r="L130" s="6">
        <f ca="1">IFERROR(__xludf.DUMMYFUNCTION("""COMPUTED_VALUE"""),84)</f>
        <v>84</v>
      </c>
      <c r="M130" s="6">
        <f ca="1">IFERROR(__xludf.DUMMYFUNCTION("""COMPUTED_VALUE"""),174)</f>
        <v>174</v>
      </c>
    </row>
    <row r="131" spans="1:13">
      <c r="A131" s="4">
        <f ca="1">IFERROR(__xludf.DUMMYFUNCTION("""COMPUTED_VALUE"""),44140)</f>
        <v>44140</v>
      </c>
      <c r="B131" s="5">
        <f ca="1">IFERROR(__xludf.DUMMYFUNCTION("""COMPUTED_VALUE"""),709)</f>
        <v>709</v>
      </c>
      <c r="C131" s="5">
        <f ca="1">IFERROR(__xludf.DUMMYFUNCTION("""COMPUTED_VALUE"""),59)</f>
        <v>59</v>
      </c>
      <c r="D131" s="5">
        <f ca="1">IFERROR(__xludf.DUMMYFUNCTION("""COMPUTED_VALUE"""),287)</f>
        <v>287</v>
      </c>
      <c r="E131" s="5">
        <f ca="1">IFERROR(__xludf.DUMMYFUNCTION("""COMPUTED_VALUE"""),350)</f>
        <v>350</v>
      </c>
      <c r="F131" s="5">
        <f ca="1">IFERROR(__xludf.DUMMYFUNCTION("""COMPUTED_VALUE"""),191)</f>
        <v>191</v>
      </c>
      <c r="G131" s="6">
        <f ca="1">IFERROR(__xludf.DUMMYFUNCTION("""COMPUTED_VALUE"""),171)</f>
        <v>171</v>
      </c>
      <c r="H131" s="6">
        <f ca="1">IFERROR(__xludf.DUMMYFUNCTION("""COMPUTED_VALUE"""),88)</f>
        <v>88</v>
      </c>
      <c r="I131" s="6">
        <f ca="1">IFERROR(__xludf.DUMMYFUNCTION("""COMPUTED_VALUE"""),122)</f>
        <v>122</v>
      </c>
      <c r="J131" s="6">
        <f ca="1">IFERROR(__xludf.DUMMYFUNCTION("""COMPUTED_VALUE"""),45)</f>
        <v>45</v>
      </c>
      <c r="K131" s="6">
        <f ca="1">IFERROR(__xludf.DUMMYFUNCTION("""COMPUTED_VALUE"""),47)</f>
        <v>47</v>
      </c>
      <c r="L131" s="6">
        <f ca="1">IFERROR(__xludf.DUMMYFUNCTION("""COMPUTED_VALUE"""),74)</f>
        <v>74</v>
      </c>
      <c r="M131" s="6">
        <f ca="1">IFERROR(__xludf.DUMMYFUNCTION("""COMPUTED_VALUE"""),168)</f>
        <v>168</v>
      </c>
    </row>
    <row r="132" spans="1:13">
      <c r="A132" s="4">
        <f ca="1">IFERROR(__xludf.DUMMYFUNCTION("""COMPUTED_VALUE"""),44141)</f>
        <v>44141</v>
      </c>
      <c r="B132" s="5">
        <f ca="1">IFERROR(__xludf.DUMMYFUNCTION("""COMPUTED_VALUE"""),725)</f>
        <v>725</v>
      </c>
      <c r="C132" s="5">
        <f ca="1">IFERROR(__xludf.DUMMYFUNCTION("""COMPUTED_VALUE"""),77)</f>
        <v>77</v>
      </c>
      <c r="D132" s="5">
        <f ca="1">IFERROR(__xludf.DUMMYFUNCTION("""COMPUTED_VALUE"""),317)</f>
        <v>317</v>
      </c>
      <c r="E132" s="5">
        <f ca="1">IFERROR(__xludf.DUMMYFUNCTION("""COMPUTED_VALUE"""),356)</f>
        <v>356</v>
      </c>
      <c r="F132" s="5">
        <f ca="1">IFERROR(__xludf.DUMMYFUNCTION("""COMPUTED_VALUE"""),197)</f>
        <v>197</v>
      </c>
      <c r="G132" s="6">
        <f ca="1">IFERROR(__xludf.DUMMYFUNCTION("""COMPUTED_VALUE"""),173)</f>
        <v>173</v>
      </c>
      <c r="H132" s="6">
        <f ca="1">IFERROR(__xludf.DUMMYFUNCTION("""COMPUTED_VALUE"""),102)</f>
        <v>102</v>
      </c>
      <c r="I132" s="6">
        <f ca="1">IFERROR(__xludf.DUMMYFUNCTION("""COMPUTED_VALUE"""),129)</f>
        <v>129</v>
      </c>
      <c r="J132" s="6">
        <f ca="1">IFERROR(__xludf.DUMMYFUNCTION("""COMPUTED_VALUE"""),55)</f>
        <v>55</v>
      </c>
      <c r="K132" s="6">
        <f ca="1">IFERROR(__xludf.DUMMYFUNCTION("""COMPUTED_VALUE"""),54)</f>
        <v>54</v>
      </c>
      <c r="L132" s="6">
        <f ca="1">IFERROR(__xludf.DUMMYFUNCTION("""COMPUTED_VALUE"""),84)</f>
        <v>84</v>
      </c>
      <c r="M132" s="6">
        <f ca="1">IFERROR(__xludf.DUMMYFUNCTION("""COMPUTED_VALUE"""),167)</f>
        <v>167</v>
      </c>
    </row>
    <row r="133" spans="1:13">
      <c r="A133" s="4">
        <f ca="1">IFERROR(__xludf.DUMMYFUNCTION("""COMPUTED_VALUE"""),44142)</f>
        <v>44142</v>
      </c>
      <c r="B133" s="5">
        <f ca="1">IFERROR(__xludf.DUMMYFUNCTION("""COMPUTED_VALUE"""),739)</f>
        <v>739</v>
      </c>
      <c r="C133" s="5">
        <f ca="1">IFERROR(__xludf.DUMMYFUNCTION("""COMPUTED_VALUE"""),79)</f>
        <v>79</v>
      </c>
      <c r="D133" s="5">
        <f ca="1">IFERROR(__xludf.DUMMYFUNCTION("""COMPUTED_VALUE"""),307)</f>
        <v>307</v>
      </c>
      <c r="E133" s="5">
        <f ca="1">IFERROR(__xludf.DUMMYFUNCTION("""COMPUTED_VALUE"""),364)</f>
        <v>364</v>
      </c>
      <c r="F133" s="5">
        <f ca="1">IFERROR(__xludf.DUMMYFUNCTION("""COMPUTED_VALUE"""),203)</f>
        <v>203</v>
      </c>
      <c r="G133" s="6">
        <f ca="1">IFERROR(__xludf.DUMMYFUNCTION("""COMPUTED_VALUE"""),182)</f>
        <v>182</v>
      </c>
      <c r="H133" s="6">
        <f ca="1">IFERROR(__xludf.DUMMYFUNCTION("""COMPUTED_VALUE"""),86)</f>
        <v>86</v>
      </c>
      <c r="I133" s="6">
        <f ca="1">IFERROR(__xludf.DUMMYFUNCTION("""COMPUTED_VALUE"""),148)</f>
        <v>148</v>
      </c>
      <c r="J133" s="6">
        <f ca="1">IFERROR(__xludf.DUMMYFUNCTION("""COMPUTED_VALUE"""),48)</f>
        <v>48</v>
      </c>
      <c r="K133" s="6">
        <f ca="1">IFERROR(__xludf.DUMMYFUNCTION("""COMPUTED_VALUE"""),50)</f>
        <v>50</v>
      </c>
      <c r="L133" s="6">
        <f ca="1">IFERROR(__xludf.DUMMYFUNCTION("""COMPUTED_VALUE"""),80)</f>
        <v>80</v>
      </c>
      <c r="M133" s="6">
        <f ca="1">IFERROR(__xludf.DUMMYFUNCTION("""COMPUTED_VALUE"""),197)</f>
        <v>197</v>
      </c>
    </row>
    <row r="134" spans="1:13">
      <c r="A134" s="4">
        <f ca="1">IFERROR(__xludf.DUMMYFUNCTION("""COMPUTED_VALUE"""),44143)</f>
        <v>44143</v>
      </c>
      <c r="B134" s="5">
        <f ca="1">IFERROR(__xludf.DUMMYFUNCTION("""COMPUTED_VALUE"""),803)</f>
        <v>803</v>
      </c>
      <c r="C134" s="5">
        <f ca="1">IFERROR(__xludf.DUMMYFUNCTION("""COMPUTED_VALUE"""),75)</f>
        <v>75</v>
      </c>
      <c r="D134" s="5">
        <f ca="1">IFERROR(__xludf.DUMMYFUNCTION("""COMPUTED_VALUE"""),312)</f>
        <v>312</v>
      </c>
      <c r="E134" s="5">
        <f ca="1">IFERROR(__xludf.DUMMYFUNCTION("""COMPUTED_VALUE"""),376)</f>
        <v>376</v>
      </c>
      <c r="F134" s="5">
        <f ca="1">IFERROR(__xludf.DUMMYFUNCTION("""COMPUTED_VALUE"""),173)</f>
        <v>173</v>
      </c>
      <c r="G134" s="6">
        <f ca="1">IFERROR(__xludf.DUMMYFUNCTION("""COMPUTED_VALUE"""),196)</f>
        <v>196</v>
      </c>
      <c r="H134" s="6">
        <f ca="1">IFERROR(__xludf.DUMMYFUNCTION("""COMPUTED_VALUE"""),95)</f>
        <v>95</v>
      </c>
      <c r="I134" s="6">
        <f ca="1">IFERROR(__xludf.DUMMYFUNCTION("""COMPUTED_VALUE"""),135)</f>
        <v>135</v>
      </c>
      <c r="J134" s="6">
        <f ca="1">IFERROR(__xludf.DUMMYFUNCTION("""COMPUTED_VALUE"""),52)</f>
        <v>52</v>
      </c>
      <c r="K134" s="6">
        <f ca="1">IFERROR(__xludf.DUMMYFUNCTION("""COMPUTED_VALUE"""),48)</f>
        <v>48</v>
      </c>
      <c r="L134" s="6">
        <f ca="1">IFERROR(__xludf.DUMMYFUNCTION("""COMPUTED_VALUE"""),75)</f>
        <v>75</v>
      </c>
      <c r="M134" s="6">
        <f ca="1">IFERROR(__xludf.DUMMYFUNCTION("""COMPUTED_VALUE"""),176)</f>
        <v>176</v>
      </c>
    </row>
    <row r="135" spans="1:13">
      <c r="A135" s="4">
        <f ca="1">IFERROR(__xludf.DUMMYFUNCTION("""COMPUTED_VALUE"""),44144)</f>
        <v>44144</v>
      </c>
      <c r="B135" s="5">
        <f ca="1">IFERROR(__xludf.DUMMYFUNCTION("""COMPUTED_VALUE"""),744)</f>
        <v>744</v>
      </c>
      <c r="C135" s="5">
        <f ca="1">IFERROR(__xludf.DUMMYFUNCTION("""COMPUTED_VALUE"""),75)</f>
        <v>75</v>
      </c>
      <c r="D135" s="5">
        <f ca="1">IFERROR(__xludf.DUMMYFUNCTION("""COMPUTED_VALUE"""),328)</f>
        <v>328</v>
      </c>
      <c r="E135" s="5">
        <f ca="1">IFERROR(__xludf.DUMMYFUNCTION("""COMPUTED_VALUE"""),387)</f>
        <v>387</v>
      </c>
      <c r="F135" s="5">
        <f ca="1">IFERROR(__xludf.DUMMYFUNCTION("""COMPUTED_VALUE"""),230)</f>
        <v>230</v>
      </c>
      <c r="G135" s="6">
        <f ca="1">IFERROR(__xludf.DUMMYFUNCTION("""COMPUTED_VALUE"""),182)</f>
        <v>182</v>
      </c>
      <c r="H135" s="6">
        <f ca="1">IFERROR(__xludf.DUMMYFUNCTION("""COMPUTED_VALUE"""),109)</f>
        <v>109</v>
      </c>
      <c r="I135" s="6">
        <f ca="1">IFERROR(__xludf.DUMMYFUNCTION("""COMPUTED_VALUE"""),155)</f>
        <v>155</v>
      </c>
      <c r="J135" s="6">
        <f ca="1">IFERROR(__xludf.DUMMYFUNCTION("""COMPUTED_VALUE"""),57)</f>
        <v>57</v>
      </c>
      <c r="K135" s="6">
        <f ca="1">IFERROR(__xludf.DUMMYFUNCTION("""COMPUTED_VALUE"""),52)</f>
        <v>52</v>
      </c>
      <c r="L135" s="6">
        <f ca="1">IFERROR(__xludf.DUMMYFUNCTION("""COMPUTED_VALUE"""),84)</f>
        <v>84</v>
      </c>
      <c r="M135" s="6">
        <f ca="1">IFERROR(__xludf.DUMMYFUNCTION("""COMPUTED_VALUE"""),173)</f>
        <v>173</v>
      </c>
    </row>
    <row r="136" spans="1:13">
      <c r="A136" s="4">
        <f ca="1">IFERROR(__xludf.DUMMYFUNCTION("""COMPUTED_VALUE"""),44145)</f>
        <v>44145</v>
      </c>
      <c r="B136" s="5">
        <f ca="1">IFERROR(__xludf.DUMMYFUNCTION("""COMPUTED_VALUE"""),777)</f>
        <v>777</v>
      </c>
      <c r="C136" s="5">
        <f ca="1">IFERROR(__xludf.DUMMYFUNCTION("""COMPUTED_VALUE"""),76)</f>
        <v>76</v>
      </c>
      <c r="D136" s="5">
        <f ca="1">IFERROR(__xludf.DUMMYFUNCTION("""COMPUTED_VALUE"""),305)</f>
        <v>305</v>
      </c>
      <c r="E136" s="5">
        <f ca="1">IFERROR(__xludf.DUMMYFUNCTION("""COMPUTED_VALUE"""),360)</f>
        <v>360</v>
      </c>
      <c r="F136" s="5">
        <f ca="1">IFERROR(__xludf.DUMMYFUNCTION("""COMPUTED_VALUE"""),209)</f>
        <v>209</v>
      </c>
      <c r="G136" s="6">
        <f ca="1">IFERROR(__xludf.DUMMYFUNCTION("""COMPUTED_VALUE"""),200)</f>
        <v>200</v>
      </c>
      <c r="H136" s="6">
        <f ca="1">IFERROR(__xludf.DUMMYFUNCTION("""COMPUTED_VALUE"""),100)</f>
        <v>100</v>
      </c>
      <c r="I136" s="6">
        <f ca="1">IFERROR(__xludf.DUMMYFUNCTION("""COMPUTED_VALUE"""),138)</f>
        <v>138</v>
      </c>
      <c r="J136" s="6">
        <f ca="1">IFERROR(__xludf.DUMMYFUNCTION("""COMPUTED_VALUE"""),52)</f>
        <v>52</v>
      </c>
      <c r="K136" s="6">
        <f ca="1">IFERROR(__xludf.DUMMYFUNCTION("""COMPUTED_VALUE"""),50)</f>
        <v>50</v>
      </c>
      <c r="L136" s="6">
        <f ca="1">IFERROR(__xludf.DUMMYFUNCTION("""COMPUTED_VALUE"""),73)</f>
        <v>73</v>
      </c>
      <c r="M136" s="6">
        <f ca="1">IFERROR(__xludf.DUMMYFUNCTION("""COMPUTED_VALUE"""),188)</f>
        <v>188</v>
      </c>
    </row>
    <row r="137" spans="1:13">
      <c r="A137" s="4">
        <f ca="1">IFERROR(__xludf.DUMMYFUNCTION("""COMPUTED_VALUE"""),44146)</f>
        <v>44146</v>
      </c>
      <c r="B137" s="5">
        <f ca="1">IFERROR(__xludf.DUMMYFUNCTION("""COMPUTED_VALUE"""),790)</f>
        <v>790</v>
      </c>
      <c r="C137" s="5">
        <f ca="1">IFERROR(__xludf.DUMMYFUNCTION("""COMPUTED_VALUE"""),103)</f>
        <v>103</v>
      </c>
      <c r="D137" s="5">
        <f ca="1">IFERROR(__xludf.DUMMYFUNCTION("""COMPUTED_VALUE"""),331)</f>
        <v>331</v>
      </c>
      <c r="E137" s="5">
        <f ca="1">IFERROR(__xludf.DUMMYFUNCTION("""COMPUTED_VALUE"""),406)</f>
        <v>406</v>
      </c>
      <c r="F137" s="5">
        <f ca="1">IFERROR(__xludf.DUMMYFUNCTION("""COMPUTED_VALUE"""),212)</f>
        <v>212</v>
      </c>
      <c r="G137" s="6">
        <f ca="1">IFERROR(__xludf.DUMMYFUNCTION("""COMPUTED_VALUE"""),206)</f>
        <v>206</v>
      </c>
      <c r="H137" s="6">
        <f ca="1">IFERROR(__xludf.DUMMYFUNCTION("""COMPUTED_VALUE"""),116)</f>
        <v>116</v>
      </c>
      <c r="I137" s="6">
        <f ca="1">IFERROR(__xludf.DUMMYFUNCTION("""COMPUTED_VALUE"""),140)</f>
        <v>140</v>
      </c>
      <c r="J137" s="6">
        <f ca="1">IFERROR(__xludf.DUMMYFUNCTION("""COMPUTED_VALUE"""),64)</f>
        <v>64</v>
      </c>
      <c r="K137" s="6">
        <f ca="1">IFERROR(__xludf.DUMMYFUNCTION("""COMPUTED_VALUE"""),53)</f>
        <v>53</v>
      </c>
      <c r="L137" s="6">
        <f ca="1">IFERROR(__xludf.DUMMYFUNCTION("""COMPUTED_VALUE"""),69)</f>
        <v>69</v>
      </c>
      <c r="M137" s="6">
        <f ca="1">IFERROR(__xludf.DUMMYFUNCTION("""COMPUTED_VALUE"""),203)</f>
        <v>203</v>
      </c>
    </row>
    <row r="138" spans="1:13">
      <c r="A138" s="4">
        <f ca="1">IFERROR(__xludf.DUMMYFUNCTION("""COMPUTED_VALUE"""),44147)</f>
        <v>44147</v>
      </c>
      <c r="B138" s="5">
        <f ca="1">IFERROR(__xludf.DUMMYFUNCTION("""COMPUTED_VALUE"""),812)</f>
        <v>812</v>
      </c>
      <c r="C138" s="5">
        <f ca="1">IFERROR(__xludf.DUMMYFUNCTION("""COMPUTED_VALUE"""),77)</f>
        <v>77</v>
      </c>
      <c r="D138" s="5">
        <f ca="1">IFERROR(__xludf.DUMMYFUNCTION("""COMPUTED_VALUE"""),364)</f>
        <v>364</v>
      </c>
      <c r="E138" s="5">
        <f ca="1">IFERROR(__xludf.DUMMYFUNCTION("""COMPUTED_VALUE"""),437)</f>
        <v>437</v>
      </c>
      <c r="F138" s="5">
        <f ca="1">IFERROR(__xludf.DUMMYFUNCTION("""COMPUTED_VALUE"""),234)</f>
        <v>234</v>
      </c>
      <c r="G138" s="6">
        <f ca="1">IFERROR(__xludf.DUMMYFUNCTION("""COMPUTED_VALUE"""),226)</f>
        <v>226</v>
      </c>
      <c r="H138" s="6">
        <f ca="1">IFERROR(__xludf.DUMMYFUNCTION("""COMPUTED_VALUE"""),120)</f>
        <v>120</v>
      </c>
      <c r="I138" s="6">
        <f ca="1">IFERROR(__xludf.DUMMYFUNCTION("""COMPUTED_VALUE"""),162)</f>
        <v>162</v>
      </c>
      <c r="J138" s="6">
        <f ca="1">IFERROR(__xludf.DUMMYFUNCTION("""COMPUTED_VALUE"""),64)</f>
        <v>64</v>
      </c>
      <c r="K138" s="6">
        <f ca="1">IFERROR(__xludf.DUMMYFUNCTION("""COMPUTED_VALUE"""),54)</f>
        <v>54</v>
      </c>
      <c r="L138" s="6">
        <f ca="1">IFERROR(__xludf.DUMMYFUNCTION("""COMPUTED_VALUE"""),84)</f>
        <v>84</v>
      </c>
      <c r="M138" s="6">
        <f ca="1">IFERROR(__xludf.DUMMYFUNCTION("""COMPUTED_VALUE"""),208)</f>
        <v>208</v>
      </c>
    </row>
    <row r="139" spans="1:13">
      <c r="A139" s="4">
        <f ca="1">IFERROR(__xludf.DUMMYFUNCTION("""COMPUTED_VALUE"""),44148)</f>
        <v>44148</v>
      </c>
      <c r="B139" s="5">
        <f ca="1">IFERROR(__xludf.DUMMYFUNCTION("""COMPUTED_VALUE"""),866)</f>
        <v>866</v>
      </c>
      <c r="C139" s="5">
        <f ca="1">IFERROR(__xludf.DUMMYFUNCTION("""COMPUTED_VALUE"""),100)</f>
        <v>100</v>
      </c>
      <c r="D139" s="5">
        <f ca="1">IFERROR(__xludf.DUMMYFUNCTION("""COMPUTED_VALUE"""),421)</f>
        <v>421</v>
      </c>
      <c r="E139" s="5">
        <f ca="1">IFERROR(__xludf.DUMMYFUNCTION("""COMPUTED_VALUE"""),476)</f>
        <v>476</v>
      </c>
      <c r="F139" s="5">
        <f ca="1">IFERROR(__xludf.DUMMYFUNCTION("""COMPUTED_VALUE"""),237)</f>
        <v>237</v>
      </c>
      <c r="G139" s="6">
        <f ca="1">IFERROR(__xludf.DUMMYFUNCTION("""COMPUTED_VALUE"""),237)</f>
        <v>237</v>
      </c>
      <c r="H139" s="6">
        <f ca="1">IFERROR(__xludf.DUMMYFUNCTION("""COMPUTED_VALUE"""),123)</f>
        <v>123</v>
      </c>
      <c r="I139" s="6">
        <f ca="1">IFERROR(__xludf.DUMMYFUNCTION("""COMPUTED_VALUE"""),176)</f>
        <v>176</v>
      </c>
      <c r="J139" s="6">
        <f ca="1">IFERROR(__xludf.DUMMYFUNCTION("""COMPUTED_VALUE"""),79)</f>
        <v>79</v>
      </c>
      <c r="K139" s="6">
        <f ca="1">IFERROR(__xludf.DUMMYFUNCTION("""COMPUTED_VALUE"""),58)</f>
        <v>58</v>
      </c>
      <c r="L139" s="6">
        <f ca="1">IFERROR(__xludf.DUMMYFUNCTION("""COMPUTED_VALUE"""),86)</f>
        <v>86</v>
      </c>
      <c r="M139" s="6">
        <f ca="1">IFERROR(__xludf.DUMMYFUNCTION("""COMPUTED_VALUE"""),186)</f>
        <v>186</v>
      </c>
    </row>
    <row r="140" spans="1:13">
      <c r="A140" s="4">
        <f ca="1">IFERROR(__xludf.DUMMYFUNCTION("""COMPUTED_VALUE"""),44149)</f>
        <v>44149</v>
      </c>
      <c r="B140" s="5">
        <f ca="1">IFERROR(__xludf.DUMMYFUNCTION("""COMPUTED_VALUE"""),834)</f>
        <v>834</v>
      </c>
      <c r="C140" s="5">
        <f ca="1">IFERROR(__xludf.DUMMYFUNCTION("""COMPUTED_VALUE"""),111)</f>
        <v>111</v>
      </c>
      <c r="D140" s="5">
        <f ca="1">IFERROR(__xludf.DUMMYFUNCTION("""COMPUTED_VALUE"""),465)</f>
        <v>465</v>
      </c>
      <c r="E140" s="5">
        <f ca="1">IFERROR(__xludf.DUMMYFUNCTION("""COMPUTED_VALUE"""),494)</f>
        <v>494</v>
      </c>
      <c r="F140" s="5">
        <f ca="1">IFERROR(__xludf.DUMMYFUNCTION("""COMPUTED_VALUE"""),221)</f>
        <v>221</v>
      </c>
      <c r="G140" s="6">
        <f ca="1">IFERROR(__xludf.DUMMYFUNCTION("""COMPUTED_VALUE"""),252)</f>
        <v>252</v>
      </c>
      <c r="H140" s="6">
        <f ca="1">IFERROR(__xludf.DUMMYFUNCTION("""COMPUTED_VALUE"""),113)</f>
        <v>113</v>
      </c>
      <c r="I140" s="6">
        <f ca="1">IFERROR(__xludf.DUMMYFUNCTION("""COMPUTED_VALUE"""),179)</f>
        <v>179</v>
      </c>
      <c r="J140" s="6">
        <f ca="1">IFERROR(__xludf.DUMMYFUNCTION("""COMPUTED_VALUE"""),82)</f>
        <v>82</v>
      </c>
      <c r="K140" s="6">
        <f ca="1">IFERROR(__xludf.DUMMYFUNCTION("""COMPUTED_VALUE"""),57)</f>
        <v>57</v>
      </c>
      <c r="L140" s="6">
        <f ca="1">IFERROR(__xludf.DUMMYFUNCTION("""COMPUTED_VALUE"""),83)</f>
        <v>83</v>
      </c>
      <c r="M140" s="6">
        <f ca="1">IFERROR(__xludf.DUMMYFUNCTION("""COMPUTED_VALUE"""),224)</f>
        <v>224</v>
      </c>
    </row>
    <row r="141" spans="1:13">
      <c r="A141" s="4">
        <f ca="1">IFERROR(__xludf.DUMMYFUNCTION("""COMPUTED_VALUE"""),44150)</f>
        <v>44150</v>
      </c>
      <c r="B141" s="5">
        <f ca="1">IFERROR(__xludf.DUMMYFUNCTION("""COMPUTED_VALUE"""),910)</f>
        <v>910</v>
      </c>
      <c r="C141" s="5">
        <f ca="1">IFERROR(__xludf.DUMMYFUNCTION("""COMPUTED_VALUE"""),126)</f>
        <v>126</v>
      </c>
      <c r="D141" s="5">
        <f ca="1">IFERROR(__xludf.DUMMYFUNCTION("""COMPUTED_VALUE"""),486)</f>
        <v>486</v>
      </c>
      <c r="E141" s="5">
        <f ca="1">IFERROR(__xludf.DUMMYFUNCTION("""COMPUTED_VALUE"""),497)</f>
        <v>497</v>
      </c>
      <c r="F141" s="5">
        <f ca="1">IFERROR(__xludf.DUMMYFUNCTION("""COMPUTED_VALUE"""),220)</f>
        <v>220</v>
      </c>
      <c r="G141" s="6">
        <f ca="1">IFERROR(__xludf.DUMMYFUNCTION("""COMPUTED_VALUE"""),252)</f>
        <v>252</v>
      </c>
      <c r="H141" s="6">
        <f ca="1">IFERROR(__xludf.DUMMYFUNCTION("""COMPUTED_VALUE"""),102)</f>
        <v>102</v>
      </c>
      <c r="I141" s="6">
        <f ca="1">IFERROR(__xludf.DUMMYFUNCTION("""COMPUTED_VALUE"""),187)</f>
        <v>187</v>
      </c>
      <c r="J141" s="6">
        <f ca="1">IFERROR(__xludf.DUMMYFUNCTION("""COMPUTED_VALUE"""),68)</f>
        <v>68</v>
      </c>
      <c r="K141" s="6">
        <f ca="1">IFERROR(__xludf.DUMMYFUNCTION("""COMPUTED_VALUE"""),62)</f>
        <v>62</v>
      </c>
      <c r="L141" s="6">
        <f ca="1">IFERROR(__xludf.DUMMYFUNCTION("""COMPUTED_VALUE"""),85)</f>
        <v>85</v>
      </c>
      <c r="M141" s="6">
        <f ca="1">IFERROR(__xludf.DUMMYFUNCTION("""COMPUTED_VALUE"""),229)</f>
        <v>229</v>
      </c>
    </row>
    <row r="142" spans="1:13">
      <c r="A142" s="4">
        <f ca="1">IFERROR(__xludf.DUMMYFUNCTION("""COMPUTED_VALUE"""),44151)</f>
        <v>44151</v>
      </c>
      <c r="B142" s="5">
        <f ca="1">IFERROR(__xludf.DUMMYFUNCTION("""COMPUTED_VALUE"""),868)</f>
        <v>868</v>
      </c>
      <c r="C142" s="5">
        <f ca="1">IFERROR(__xludf.DUMMYFUNCTION("""COMPUTED_VALUE"""),109)</f>
        <v>109</v>
      </c>
      <c r="D142" s="5">
        <f ca="1">IFERROR(__xludf.DUMMYFUNCTION("""COMPUTED_VALUE"""),448)</f>
        <v>448</v>
      </c>
      <c r="E142" s="5">
        <f ca="1">IFERROR(__xludf.DUMMYFUNCTION("""COMPUTED_VALUE"""),504)</f>
        <v>504</v>
      </c>
      <c r="F142" s="5">
        <f ca="1">IFERROR(__xludf.DUMMYFUNCTION("""COMPUTED_VALUE"""),264)</f>
        <v>264</v>
      </c>
      <c r="G142" s="6">
        <f ca="1">IFERROR(__xludf.DUMMYFUNCTION("""COMPUTED_VALUE"""),280)</f>
        <v>280</v>
      </c>
      <c r="H142" s="6">
        <f ca="1">IFERROR(__xludf.DUMMYFUNCTION("""COMPUTED_VALUE"""),133)</f>
        <v>133</v>
      </c>
      <c r="I142" s="6">
        <f ca="1">IFERROR(__xludf.DUMMYFUNCTION("""COMPUTED_VALUE"""),243)</f>
        <v>243</v>
      </c>
      <c r="J142" s="6">
        <f ca="1">IFERROR(__xludf.DUMMYFUNCTION("""COMPUTED_VALUE"""),91)</f>
        <v>91</v>
      </c>
      <c r="K142" s="6">
        <f ca="1">IFERROR(__xludf.DUMMYFUNCTION("""COMPUTED_VALUE"""),62)</f>
        <v>62</v>
      </c>
      <c r="L142" s="6">
        <f ca="1">IFERROR(__xludf.DUMMYFUNCTION("""COMPUTED_VALUE"""),96)</f>
        <v>96</v>
      </c>
      <c r="M142" s="6">
        <f ca="1">IFERROR(__xludf.DUMMYFUNCTION("""COMPUTED_VALUE"""),218)</f>
        <v>218</v>
      </c>
    </row>
    <row r="143" spans="1:13">
      <c r="A143" s="4">
        <f ca="1">IFERROR(__xludf.DUMMYFUNCTION("""COMPUTED_VALUE"""),44152)</f>
        <v>44152</v>
      </c>
      <c r="B143" s="5">
        <f ca="1">IFERROR(__xludf.DUMMYFUNCTION("""COMPUTED_VALUE"""),1008)</f>
        <v>1008</v>
      </c>
      <c r="C143" s="5">
        <f ca="1">IFERROR(__xludf.DUMMYFUNCTION("""COMPUTED_VALUE"""),158)</f>
        <v>158</v>
      </c>
      <c r="D143" s="5">
        <f ca="1">IFERROR(__xludf.DUMMYFUNCTION("""COMPUTED_VALUE"""),546)</f>
        <v>546</v>
      </c>
      <c r="E143" s="5">
        <f ca="1">IFERROR(__xludf.DUMMYFUNCTION("""COMPUTED_VALUE"""),548)</f>
        <v>548</v>
      </c>
      <c r="F143" s="5">
        <f ca="1">IFERROR(__xludf.DUMMYFUNCTION("""COMPUTED_VALUE"""),293)</f>
        <v>293</v>
      </c>
      <c r="G143" s="6">
        <f ca="1">IFERROR(__xludf.DUMMYFUNCTION("""COMPUTED_VALUE"""),347)</f>
        <v>347</v>
      </c>
      <c r="H143" s="6">
        <f ca="1">IFERROR(__xludf.DUMMYFUNCTION("""COMPUTED_VALUE"""),150)</f>
        <v>150</v>
      </c>
      <c r="I143" s="6">
        <f ca="1">IFERROR(__xludf.DUMMYFUNCTION("""COMPUTED_VALUE"""),248)</f>
        <v>248</v>
      </c>
      <c r="J143" s="6">
        <f ca="1">IFERROR(__xludf.DUMMYFUNCTION("""COMPUTED_VALUE"""),101)</f>
        <v>101</v>
      </c>
      <c r="K143" s="6">
        <f ca="1">IFERROR(__xludf.DUMMYFUNCTION("""COMPUTED_VALUE"""),68)</f>
        <v>68</v>
      </c>
      <c r="L143" s="6">
        <f ca="1">IFERROR(__xludf.DUMMYFUNCTION("""COMPUTED_VALUE"""),103)</f>
        <v>103</v>
      </c>
      <c r="M143" s="6">
        <f ca="1">IFERROR(__xludf.DUMMYFUNCTION("""COMPUTED_VALUE"""),250)</f>
        <v>250</v>
      </c>
    </row>
    <row r="144" spans="1:13">
      <c r="A144" s="4">
        <f ca="1">IFERROR(__xludf.DUMMYFUNCTION("""COMPUTED_VALUE"""),44153)</f>
        <v>44153</v>
      </c>
      <c r="B144" s="5">
        <f ca="1">IFERROR(__xludf.DUMMYFUNCTION("""COMPUTED_VALUE"""),1067)</f>
        <v>1067</v>
      </c>
      <c r="C144" s="5">
        <f ca="1">IFERROR(__xludf.DUMMYFUNCTION("""COMPUTED_VALUE"""),178)</f>
        <v>178</v>
      </c>
      <c r="D144" s="5">
        <f ca="1">IFERROR(__xludf.DUMMYFUNCTION("""COMPUTED_VALUE"""),587)</f>
        <v>587</v>
      </c>
      <c r="E144" s="5">
        <f ca="1">IFERROR(__xludf.DUMMYFUNCTION("""COMPUTED_VALUE"""),625)</f>
        <v>625</v>
      </c>
      <c r="F144" s="5">
        <f ca="1">IFERROR(__xludf.DUMMYFUNCTION("""COMPUTED_VALUE"""),314)</f>
        <v>314</v>
      </c>
      <c r="G144" s="6">
        <f ca="1">IFERROR(__xludf.DUMMYFUNCTION("""COMPUTED_VALUE"""),398)</f>
        <v>398</v>
      </c>
      <c r="H144" s="6">
        <f ca="1">IFERROR(__xludf.DUMMYFUNCTION("""COMPUTED_VALUE"""),164)</f>
        <v>164</v>
      </c>
      <c r="I144" s="6">
        <f ca="1">IFERROR(__xludf.DUMMYFUNCTION("""COMPUTED_VALUE"""),293)</f>
        <v>293</v>
      </c>
      <c r="J144" s="6">
        <f ca="1">IFERROR(__xludf.DUMMYFUNCTION("""COMPUTED_VALUE"""),107)</f>
        <v>107</v>
      </c>
      <c r="K144" s="6">
        <f ca="1">IFERROR(__xludf.DUMMYFUNCTION("""COMPUTED_VALUE"""),79)</f>
        <v>79</v>
      </c>
      <c r="L144" s="6">
        <f ca="1">IFERROR(__xludf.DUMMYFUNCTION("""COMPUTED_VALUE"""),113)</f>
        <v>113</v>
      </c>
      <c r="M144" s="6">
        <f ca="1">IFERROR(__xludf.DUMMYFUNCTION("""COMPUTED_VALUE"""),291)</f>
        <v>291</v>
      </c>
    </row>
    <row r="145" spans="1:13">
      <c r="A145" s="4">
        <f ca="1">IFERROR(__xludf.DUMMYFUNCTION("""COMPUTED_VALUE"""),44154)</f>
        <v>44154</v>
      </c>
      <c r="B145" s="5">
        <f ca="1">IFERROR(__xludf.DUMMYFUNCTION("""COMPUTED_VALUE"""),1161)</f>
        <v>1161</v>
      </c>
      <c r="C145" s="5">
        <f ca="1">IFERROR(__xludf.DUMMYFUNCTION("""COMPUTED_VALUE"""),171)</f>
        <v>171</v>
      </c>
      <c r="D145" s="5">
        <f ca="1">IFERROR(__xludf.DUMMYFUNCTION("""COMPUTED_VALUE"""),603)</f>
        <v>603</v>
      </c>
      <c r="E145" s="5">
        <f ca="1">IFERROR(__xludf.DUMMYFUNCTION("""COMPUTED_VALUE"""),696)</f>
        <v>696</v>
      </c>
      <c r="F145" s="5">
        <f ca="1">IFERROR(__xludf.DUMMYFUNCTION("""COMPUTED_VALUE"""),347)</f>
        <v>347</v>
      </c>
      <c r="G145" s="6">
        <f ca="1">IFERROR(__xludf.DUMMYFUNCTION("""COMPUTED_VALUE"""),430)</f>
        <v>430</v>
      </c>
      <c r="H145" s="6">
        <f ca="1">IFERROR(__xludf.DUMMYFUNCTION("""COMPUTED_VALUE"""),175)</f>
        <v>175</v>
      </c>
      <c r="I145" s="6">
        <f ca="1">IFERROR(__xludf.DUMMYFUNCTION("""COMPUTED_VALUE"""),320)</f>
        <v>320</v>
      </c>
      <c r="J145" s="6">
        <f ca="1">IFERROR(__xludf.DUMMYFUNCTION("""COMPUTED_VALUE"""),134)</f>
        <v>134</v>
      </c>
      <c r="K145" s="6">
        <f ca="1">IFERROR(__xludf.DUMMYFUNCTION("""COMPUTED_VALUE"""),86)</f>
        <v>86</v>
      </c>
      <c r="L145" s="6">
        <f ca="1">IFERROR(__xludf.DUMMYFUNCTION("""COMPUTED_VALUE"""),129)</f>
        <v>129</v>
      </c>
      <c r="M145" s="6">
        <f ca="1">IFERROR(__xludf.DUMMYFUNCTION("""COMPUTED_VALUE"""),289)</f>
        <v>289</v>
      </c>
    </row>
    <row r="146" spans="1:13">
      <c r="A146" s="4">
        <f ca="1">IFERROR(__xludf.DUMMYFUNCTION("""COMPUTED_VALUE"""),44155)</f>
        <v>44155</v>
      </c>
      <c r="B146" s="5">
        <f ca="1">IFERROR(__xludf.DUMMYFUNCTION("""COMPUTED_VALUE"""),1289)</f>
        <v>1289</v>
      </c>
      <c r="C146" s="5">
        <f ca="1">IFERROR(__xludf.DUMMYFUNCTION("""COMPUTED_VALUE"""),236)</f>
        <v>236</v>
      </c>
      <c r="D146" s="5">
        <f ca="1">IFERROR(__xludf.DUMMYFUNCTION("""COMPUTED_VALUE"""),695)</f>
        <v>695</v>
      </c>
      <c r="E146" s="5">
        <f ca="1">IFERROR(__xludf.DUMMYFUNCTION("""COMPUTED_VALUE"""),697)</f>
        <v>697</v>
      </c>
      <c r="F146" s="5">
        <f ca="1">IFERROR(__xludf.DUMMYFUNCTION("""COMPUTED_VALUE"""),368)</f>
        <v>368</v>
      </c>
      <c r="G146" s="6">
        <f ca="1">IFERROR(__xludf.DUMMYFUNCTION("""COMPUTED_VALUE"""),515)</f>
        <v>515</v>
      </c>
      <c r="H146" s="6">
        <f ca="1">IFERROR(__xludf.DUMMYFUNCTION("""COMPUTED_VALUE"""),213)</f>
        <v>213</v>
      </c>
      <c r="I146" s="6">
        <f ca="1">IFERROR(__xludf.DUMMYFUNCTION("""COMPUTED_VALUE"""),350)</f>
        <v>350</v>
      </c>
      <c r="J146" s="6">
        <f ca="1">IFERROR(__xludf.DUMMYFUNCTION("""COMPUTED_VALUE"""),156)</f>
        <v>156</v>
      </c>
      <c r="K146" s="6">
        <f ca="1">IFERROR(__xludf.DUMMYFUNCTION("""COMPUTED_VALUE"""),99)</f>
        <v>99</v>
      </c>
      <c r="L146" s="6">
        <f ca="1">IFERROR(__xludf.DUMMYFUNCTION("""COMPUTED_VALUE"""),135)</f>
        <v>135</v>
      </c>
      <c r="M146" s="6">
        <f ca="1">IFERROR(__xludf.DUMMYFUNCTION("""COMPUTED_VALUE"""),350)</f>
        <v>350</v>
      </c>
    </row>
    <row r="147" spans="1:13">
      <c r="A147" s="4">
        <f ca="1">IFERROR(__xludf.DUMMYFUNCTION("""COMPUTED_VALUE"""),44156)</f>
        <v>44156</v>
      </c>
      <c r="B147" s="5">
        <f ca="1">IFERROR(__xludf.DUMMYFUNCTION("""COMPUTED_VALUE"""),1404)</f>
        <v>1404</v>
      </c>
      <c r="C147" s="5">
        <f ca="1">IFERROR(__xludf.DUMMYFUNCTION("""COMPUTED_VALUE"""),234)</f>
        <v>234</v>
      </c>
      <c r="D147" s="5">
        <f ca="1">IFERROR(__xludf.DUMMYFUNCTION("""COMPUTED_VALUE"""),810)</f>
        <v>810</v>
      </c>
      <c r="E147" s="5">
        <f ca="1">IFERROR(__xludf.DUMMYFUNCTION("""COMPUTED_VALUE"""),792)</f>
        <v>792</v>
      </c>
      <c r="F147" s="5">
        <f ca="1">IFERROR(__xludf.DUMMYFUNCTION("""COMPUTED_VALUE"""),367)</f>
        <v>367</v>
      </c>
      <c r="G147" s="6">
        <f ca="1">IFERROR(__xludf.DUMMYFUNCTION("""COMPUTED_VALUE"""),564)</f>
        <v>564</v>
      </c>
      <c r="H147" s="6">
        <f ca="1">IFERROR(__xludf.DUMMYFUNCTION("""COMPUTED_VALUE"""),199)</f>
        <v>199</v>
      </c>
      <c r="I147" s="6">
        <f ca="1">IFERROR(__xludf.DUMMYFUNCTION("""COMPUTED_VALUE"""),368)</f>
        <v>368</v>
      </c>
      <c r="J147" s="6">
        <f ca="1">IFERROR(__xludf.DUMMYFUNCTION("""COMPUTED_VALUE"""),167)</f>
        <v>167</v>
      </c>
      <c r="K147" s="6">
        <f ca="1">IFERROR(__xludf.DUMMYFUNCTION("""COMPUTED_VALUE"""),101)</f>
        <v>101</v>
      </c>
      <c r="L147" s="6">
        <f ca="1">IFERROR(__xludf.DUMMYFUNCTION("""COMPUTED_VALUE"""),137)</f>
        <v>137</v>
      </c>
      <c r="M147" s="6">
        <f ca="1">IFERROR(__xludf.DUMMYFUNCTION("""COMPUTED_VALUE"""),389)</f>
        <v>389</v>
      </c>
    </row>
    <row r="148" spans="1:13">
      <c r="A148" s="4">
        <f ca="1">IFERROR(__xludf.DUMMYFUNCTION("""COMPUTED_VALUE"""),44157)</f>
        <v>44157</v>
      </c>
      <c r="B148" s="5">
        <f ca="1">IFERROR(__xludf.DUMMYFUNCTION("""COMPUTED_VALUE"""),1361)</f>
        <v>1361</v>
      </c>
      <c r="C148" s="5">
        <f ca="1">IFERROR(__xludf.DUMMYFUNCTION("""COMPUTED_VALUE"""),262)</f>
        <v>262</v>
      </c>
      <c r="D148" s="5">
        <f ca="1">IFERROR(__xludf.DUMMYFUNCTION("""COMPUTED_VALUE"""),902)</f>
        <v>902</v>
      </c>
      <c r="E148" s="5">
        <f ca="1">IFERROR(__xludf.DUMMYFUNCTION("""COMPUTED_VALUE"""),733)</f>
        <v>733</v>
      </c>
      <c r="F148" s="5">
        <f ca="1">IFERROR(__xludf.DUMMYFUNCTION("""COMPUTED_VALUE"""),433)</f>
        <v>433</v>
      </c>
      <c r="G148" s="6">
        <f ca="1">IFERROR(__xludf.DUMMYFUNCTION("""COMPUTED_VALUE"""),711)</f>
        <v>711</v>
      </c>
      <c r="H148" s="6">
        <f ca="1">IFERROR(__xludf.DUMMYFUNCTION("""COMPUTED_VALUE"""),232)</f>
        <v>232</v>
      </c>
      <c r="I148" s="6">
        <f ca="1">IFERROR(__xludf.DUMMYFUNCTION("""COMPUTED_VALUE"""),504)</f>
        <v>504</v>
      </c>
      <c r="J148" s="6">
        <f ca="1">IFERROR(__xludf.DUMMYFUNCTION("""COMPUTED_VALUE"""),179)</f>
        <v>179</v>
      </c>
      <c r="K148" s="6">
        <f ca="1">IFERROR(__xludf.DUMMYFUNCTION("""COMPUTED_VALUE"""),110)</f>
        <v>110</v>
      </c>
      <c r="L148" s="6">
        <f ca="1">IFERROR(__xludf.DUMMYFUNCTION("""COMPUTED_VALUE"""),187)</f>
        <v>187</v>
      </c>
      <c r="M148" s="6">
        <f ca="1">IFERROR(__xludf.DUMMYFUNCTION("""COMPUTED_VALUE"""),402)</f>
        <v>402</v>
      </c>
    </row>
    <row r="149" spans="1:13">
      <c r="A149" s="4">
        <f ca="1">IFERROR(__xludf.DUMMYFUNCTION("""COMPUTED_VALUE"""),44158)</f>
        <v>44158</v>
      </c>
      <c r="B149" s="5">
        <f ca="1">IFERROR(__xludf.DUMMYFUNCTION("""COMPUTED_VALUE"""),1557)</f>
        <v>1557</v>
      </c>
      <c r="C149" s="5">
        <f ca="1">IFERROR(__xludf.DUMMYFUNCTION("""COMPUTED_VALUE"""),234)</f>
        <v>234</v>
      </c>
      <c r="D149" s="5">
        <f ca="1">IFERROR(__xludf.DUMMYFUNCTION("""COMPUTED_VALUE"""),893)</f>
        <v>893</v>
      </c>
      <c r="E149" s="5">
        <f ca="1">IFERROR(__xludf.DUMMYFUNCTION("""COMPUTED_VALUE"""),899)</f>
        <v>899</v>
      </c>
      <c r="F149" s="5">
        <f ca="1">IFERROR(__xludf.DUMMYFUNCTION("""COMPUTED_VALUE"""),533)</f>
        <v>533</v>
      </c>
      <c r="G149" s="6">
        <f ca="1">IFERROR(__xludf.DUMMYFUNCTION("""COMPUTED_VALUE"""),728)</f>
        <v>728</v>
      </c>
      <c r="H149" s="6">
        <f ca="1">IFERROR(__xludf.DUMMYFUNCTION("""COMPUTED_VALUE"""),294)</f>
        <v>294</v>
      </c>
      <c r="I149" s="6">
        <f ca="1">IFERROR(__xludf.DUMMYFUNCTION("""COMPUTED_VALUE"""),551)</f>
        <v>551</v>
      </c>
      <c r="J149" s="6">
        <f ca="1">IFERROR(__xludf.DUMMYFUNCTION("""COMPUTED_VALUE"""),226)</f>
        <v>226</v>
      </c>
      <c r="K149" s="6">
        <f ca="1">IFERROR(__xludf.DUMMYFUNCTION("""COMPUTED_VALUE"""),137)</f>
        <v>137</v>
      </c>
      <c r="L149" s="6">
        <f ca="1">IFERROR(__xludf.DUMMYFUNCTION("""COMPUTED_VALUE"""),193)</f>
        <v>193</v>
      </c>
      <c r="M149" s="6">
        <f ca="1">IFERROR(__xludf.DUMMYFUNCTION("""COMPUTED_VALUE"""),468)</f>
        <v>468</v>
      </c>
    </row>
  </sheetData>
  <conditionalFormatting sqref="A2:A149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Mustafa Baykuş</cp:lastModifiedBy>
  <cp:revision/>
  <dcterms:created xsi:type="dcterms:W3CDTF">2023-05-30T22:15:30Z</dcterms:created>
  <dcterms:modified xsi:type="dcterms:W3CDTF">2023-05-30T22:16:19Z</dcterms:modified>
  <cp:category/>
  <cp:contentStatus/>
</cp:coreProperties>
</file>