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C:\Users\berke\OneDrive\Masaüstü\"/>
    </mc:Choice>
  </mc:AlternateContent>
  <xr:revisionPtr revIDLastSave="0" documentId="13_ncr:1_{6918B3AE-8A1D-42B7-8101-7520EFA082F0}" xr6:coauthVersionLast="47" xr6:coauthVersionMax="47" xr10:uidLastSave="{00000000-0000-0000-0000-000000000000}"/>
  <bookViews>
    <workbookView xWindow="-120" yWindow="-120" windowWidth="29040" windowHeight="15720" xr2:uid="{00000000-000D-0000-FFFF-FFFF00000000}"/>
  </bookViews>
  <sheets>
    <sheet name="GanttChart" sheetId="9" r:id="rId1"/>
  </sheets>
  <definedNames>
    <definedName name="prevWBS" localSheetId="0">GanttChart!$A1048576</definedName>
    <definedName name="valuevx">42.314159</definedName>
    <definedName name="vertex42_copyright" hidden="1">"© 2006-2018 Vertex42 LLC"</definedName>
    <definedName name="vertex42_id" hidden="1">"gantt-chart_L.xlsx"</definedName>
    <definedName name="vertex42_title" hidden="1">"Gantt Chart Template"</definedName>
    <definedName name="_xlnm.Print_Area" localSheetId="0">GanttChart!$A$1:$BN$25</definedName>
    <definedName name="_xlnm.Print_Titles" localSheetId="0">GanttChart!$4:$7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5" i="9" l="1"/>
  <c r="I25" i="9" s="1"/>
  <c r="I28" i="9"/>
  <c r="I29" i="9"/>
  <c r="F9" i="9"/>
  <c r="F24" i="9"/>
  <c r="I24" i="9" s="1"/>
  <c r="F26" i="9"/>
  <c r="I26" i="9" s="1"/>
  <c r="F27" i="9"/>
  <c r="I27" i="9" s="1"/>
  <c r="F8" i="9" l="1"/>
  <c r="I8" i="9" s="1"/>
  <c r="F20" i="9"/>
  <c r="I20" i="9" s="1"/>
  <c r="F16" i="9"/>
  <c r="I16" i="9" s="1"/>
  <c r="F12" i="9"/>
  <c r="I12" i="9" s="1"/>
  <c r="K6" i="9" l="1"/>
  <c r="K7" i="9" s="1"/>
  <c r="F10" i="9" l="1"/>
  <c r="I10" i="9" s="1"/>
  <c r="K4" i="9"/>
  <c r="A8" i="9"/>
  <c r="L6" i="9" l="1"/>
  <c r="L7" i="9" s="1"/>
  <c r="F14" i="9" l="1"/>
  <c r="I14" i="9" s="1"/>
  <c r="F13" i="9"/>
  <c r="I13" i="9" s="1"/>
  <c r="F18" i="9"/>
  <c r="I18" i="9" s="1"/>
  <c r="F17" i="9"/>
  <c r="I17" i="9" s="1"/>
  <c r="F22" i="9"/>
  <c r="I22" i="9" s="1"/>
  <c r="F21" i="9"/>
  <c r="I21" i="9" s="1"/>
  <c r="M6" i="9"/>
  <c r="M7" i="9" s="1"/>
  <c r="F19" i="9"/>
  <c r="I19" i="9" s="1"/>
  <c r="F23" i="9" l="1"/>
  <c r="I23" i="9" s="1"/>
  <c r="N6" i="9"/>
  <c r="N7" i="9" s="1"/>
  <c r="O6" i="9" l="1"/>
  <c r="O7" i="9" s="1"/>
  <c r="K5" i="9"/>
  <c r="F11" i="9" l="1"/>
  <c r="I11" i="9" s="1"/>
  <c r="P6" i="9"/>
  <c r="P7" i="9" s="1"/>
  <c r="Q6" i="9" l="1"/>
  <c r="Q7" i="9" s="1"/>
  <c r="R6" i="9" l="1"/>
  <c r="R7" i="9" s="1"/>
  <c r="S6" i="9" l="1"/>
  <c r="S7" i="9" s="1"/>
  <c r="T6" i="9" l="1"/>
  <c r="T7" i="9" s="1"/>
  <c r="U6" i="9" l="1"/>
  <c r="U7" i="9" s="1"/>
  <c r="V6" i="9" l="1"/>
  <c r="V7" i="9" s="1"/>
  <c r="R5" i="9"/>
  <c r="R4" i="9"/>
  <c r="W6" i="9" l="1"/>
  <c r="W7" i="9" s="1"/>
  <c r="X6" i="9" l="1"/>
  <c r="X7" i="9" s="1"/>
  <c r="Y6" i="9" l="1"/>
  <c r="Y7" i="9" s="1"/>
  <c r="Z6" i="9" l="1"/>
  <c r="Z7" i="9" s="1"/>
  <c r="AA6" i="9" l="1"/>
  <c r="AA7" i="9" s="1"/>
  <c r="AB6" i="9" l="1"/>
  <c r="AB7" i="9" s="1"/>
  <c r="Y5" i="9"/>
  <c r="Y4" i="9"/>
  <c r="AC6" i="9" l="1"/>
  <c r="AC7" i="9" s="1"/>
  <c r="AD6" i="9" l="1"/>
  <c r="AD7" i="9" s="1"/>
  <c r="AE6" i="9" l="1"/>
  <c r="AE7" i="9" s="1"/>
  <c r="AF6" i="9" l="1"/>
  <c r="AF7" i="9" s="1"/>
  <c r="AG6" i="9" l="1"/>
  <c r="AG7" i="9" s="1"/>
  <c r="AH6" i="9" l="1"/>
  <c r="AH7" i="9" s="1"/>
  <c r="AI6" i="9" l="1"/>
  <c r="AI7" i="9" s="1"/>
  <c r="AF4" i="9"/>
  <c r="AF5" i="9"/>
  <c r="AJ6" i="9" l="1"/>
  <c r="AJ7" i="9" s="1"/>
  <c r="AK6" i="9" l="1"/>
  <c r="AK7" i="9" s="1"/>
  <c r="AL6" i="9" l="1"/>
  <c r="AL7" i="9" s="1"/>
  <c r="AM6" i="9" l="1"/>
  <c r="AM7" i="9" s="1"/>
  <c r="AN6" i="9" l="1"/>
  <c r="AN7" i="9" s="1"/>
  <c r="AO6" i="9" l="1"/>
  <c r="AO7" i="9" s="1"/>
  <c r="AP6" i="9" l="1"/>
  <c r="AP7" i="9" s="1"/>
  <c r="AM5" i="9"/>
  <c r="AM4" i="9"/>
  <c r="AQ6" i="9" l="1"/>
  <c r="AQ7" i="9" s="1"/>
  <c r="AR6" i="9" l="1"/>
  <c r="AR7" i="9" s="1"/>
  <c r="AS6" i="9" l="1"/>
  <c r="AS7" i="9" s="1"/>
  <c r="AT6" i="9" l="1"/>
  <c r="AT7" i="9" s="1"/>
  <c r="AU6" i="9" l="1"/>
  <c r="AU7" i="9" s="1"/>
  <c r="AV6" i="9" l="1"/>
  <c r="AV7" i="9" s="1"/>
  <c r="AW6" i="9" l="1"/>
  <c r="AW7" i="9" s="1"/>
  <c r="AT5" i="9"/>
  <c r="AT4" i="9"/>
  <c r="AX6" i="9" l="1"/>
  <c r="AX7" i="9" s="1"/>
  <c r="AY6" i="9" l="1"/>
  <c r="AY7" i="9" s="1"/>
  <c r="AZ6" i="9" l="1"/>
  <c r="AZ7" i="9" s="1"/>
  <c r="BA6" i="9" l="1"/>
  <c r="BA7" i="9" s="1"/>
  <c r="BB6" i="9" l="1"/>
  <c r="BB7" i="9" s="1"/>
  <c r="BC6" i="9" l="1"/>
  <c r="BC7" i="9" s="1"/>
  <c r="BD6" i="9" l="1"/>
  <c r="BD7" i="9" s="1"/>
  <c r="BA5" i="9"/>
  <c r="BA4" i="9"/>
  <c r="BE6" i="9" l="1"/>
  <c r="BE7" i="9" s="1"/>
  <c r="BF6" i="9" l="1"/>
  <c r="BF7" i="9" s="1"/>
  <c r="BG6" i="9" l="1"/>
  <c r="BG7" i="9" s="1"/>
  <c r="BH6" i="9" l="1"/>
  <c r="BH7" i="9" s="1"/>
  <c r="BI6" i="9" l="1"/>
  <c r="BI7" i="9" s="1"/>
  <c r="BJ6" i="9" l="1"/>
  <c r="BJ7" i="9" s="1"/>
  <c r="BK6" i="9" l="1"/>
  <c r="BK7" i="9" s="1"/>
  <c r="BH4" i="9"/>
  <c r="BH5" i="9"/>
  <c r="BL6" i="9" l="1"/>
  <c r="BL7" i="9" s="1"/>
  <c r="BM6" i="9" l="1"/>
  <c r="BM7" i="9" s="1"/>
  <c r="BN6" i="9" l="1"/>
  <c r="BN7" i="9" s="1"/>
  <c r="A9" i="9" l="1"/>
  <c r="A10" i="9" s="1"/>
  <c r="A11" i="9" s="1"/>
  <c r="A12" i="9" l="1"/>
  <c r="A13" i="9" s="1"/>
  <c r="A14" i="9" s="1"/>
  <c r="A15" i="9" l="1"/>
  <c r="A16" i="9" s="1"/>
  <c r="A17" i="9" s="1"/>
  <c r="A18" i="9" s="1"/>
  <c r="A19" i="9" s="1"/>
  <c r="F15" i="9" l="1"/>
  <c r="A20" i="9"/>
  <c r="A21" i="9" s="1"/>
  <c r="A22" i="9" s="1"/>
  <c r="A23" i="9" s="1"/>
  <c r="A24" i="9" s="1"/>
  <c r="A25" i="9" s="1"/>
  <c r="A26" i="9" s="1"/>
  <c r="A27" i="9" s="1"/>
  <c r="I15"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<sst xmlns="http://schemas.openxmlformats.org/spreadsheetml/2006/main" count="35" uniqueCount="35">
  <si>
    <t>PREDECESSOR</t>
  </si>
  <si>
    <t xml:space="preserve">Display Week </t>
  </si>
  <si>
    <t>Proje Başlangıç Tarihi</t>
  </si>
  <si>
    <t>Proje Genel Yöneticisi</t>
  </si>
  <si>
    <t>Görev</t>
  </si>
  <si>
    <t>Lead</t>
  </si>
  <si>
    <t>Başlangıç</t>
  </si>
  <si>
    <t>Bitiş</t>
  </si>
  <si>
    <t>Gün</t>
  </si>
  <si>
    <t>% İlerleyiş</t>
  </si>
  <si>
    <t>Çalışma Günü</t>
  </si>
  <si>
    <t>&lt;MBCYUP EvInovasyon Yazılım Grubu&gt;</t>
  </si>
  <si>
    <t>EHAES EvHarmoni:Akıllı Ev Sistemleri Proje Takvimi</t>
  </si>
  <si>
    <t>Mustafa B. Çeliker</t>
  </si>
  <si>
    <t>Proje Planlama ve Hazırlık</t>
  </si>
  <si>
    <t>Sistem Tasarımı ve Onay</t>
  </si>
  <si>
    <t>Kurulum ve Entegrasyon</t>
  </si>
  <si>
    <t>Test ve Onaylama</t>
  </si>
  <si>
    <t>Proje Tamamlama ve Teslimat</t>
  </si>
  <si>
    <t>Proje ekibinin belirlenmesi ve tanımlanması.</t>
  </si>
  <si>
    <t>Paydaşların belirlenmesi ve iletişim planının oluşturulması.</t>
  </si>
  <si>
    <t>Proje bütçesinin ve zaman çizelgesinin hazırlanması.</t>
  </si>
  <si>
    <t>Teknik ekip tarafından akıllı ev sistemlerinin tasarımına başlanması.</t>
  </si>
  <si>
    <t>Müşteri ile tasarımın paylaşılması ve ilk onay süreci.</t>
  </si>
  <si>
    <t>Tasarımın nihai onayı ve tasarım belgelerinin hazırlanması.</t>
  </si>
  <si>
    <t>Kurulum ve entegrasyon ekibi tarafından fiziksel kurulum sürecine başlanması.</t>
  </si>
  <si>
    <t>Teknik ekip tarafından entegrasyonun tamamlanması.</t>
  </si>
  <si>
    <t>Kurulum ve entegrasyonun tamamlanması.</t>
  </si>
  <si>
    <t>Test ve onay ekibi tarafından sistemlerin detaylı testlere tabi tutulması.</t>
  </si>
  <si>
    <t>Müşteri ile birlikte ön onay süreci.</t>
  </si>
  <si>
    <t>Müşteri onayının alınması ve gerekli düzeltmelerin yapılması.</t>
  </si>
  <si>
    <t>Müşteri ile birlikte son kontrol ve onaylama süreci.</t>
  </si>
  <si>
    <t>Projeyi tamamlama, dokümantasyonun sunumu ve son ödemenin alınması.</t>
  </si>
  <si>
    <t>Proje sona eriyor.</t>
  </si>
  <si>
    <t>(hafta sayısı değiştirilerek progress incelenebilir.)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</si>
</sst>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9"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7"/>
      <name val="Arial"/>
      <family val="2"/>
      <scheme val="major"/>
    </font>
    <font>
      <b/>
      <sz val="9"/>
      <name val="Arial"/>
      <family val="2"/>
      <scheme val="minor"/>
    </font>
    <font>
      <sz val="10"/>
      <name val="Arial"/>
      <family val="2"/>
      <charset val="162"/>
    </font>
    <font>
      <sz val="8"/>
      <name val="Arial"/>
      <family val="2"/>
      <charset val="16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78">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1" borderId="10" xfId="0" applyFont="1" applyFill="1" applyBorder="1" applyAlignment="1">
      <alignment horizontal="left" vertical="center"/>
    </xf>
    <xf numFmtId="0" fontId="30" fillId="21" borderId="10" xfId="0" applyFont="1" applyFill="1" applyBorder="1" applyAlignment="1">
      <alignment vertical="center"/>
    </xf>
    <xf numFmtId="0" fontId="30" fillId="21" borderId="10" xfId="0" applyFont="1" applyFill="1" applyBorder="1" applyAlignment="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3" borderId="11" xfId="0" applyNumberFormat="1" applyFont="1" applyFill="1" applyBorder="1" applyAlignment="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lignment horizontal="center" vertical="center"/>
    </xf>
    <xf numFmtId="0" fontId="36" fillId="0" borderId="10" xfId="0" applyFont="1" applyBorder="1" applyAlignment="1">
      <alignment vertical="center"/>
    </xf>
    <xf numFmtId="0" fontId="30" fillId="0" borderId="10" xfId="0" applyFont="1" applyBorder="1" applyAlignment="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Border="1" applyAlignment="1">
      <alignment horizontal="center" vertical="center"/>
    </xf>
    <xf numFmtId="0" fontId="30" fillId="0" borderId="0" xfId="0" applyFont="1" applyAlignment="1">
      <alignment vertical="center"/>
    </xf>
    <xf numFmtId="166" fontId="3" fillId="0" borderId="12" xfId="0" applyNumberFormat="1" applyFont="1" applyBorder="1" applyAlignment="1">
      <alignment horizontal="center" vertical="center" shrinkToFit="1"/>
    </xf>
    <xf numFmtId="0" fontId="34" fillId="21" borderId="13" xfId="0" applyFont="1" applyFill="1" applyBorder="1" applyAlignment="1">
      <alignment horizontal="left" vertical="center"/>
    </xf>
    <xf numFmtId="0" fontId="30" fillId="21" borderId="13" xfId="0" applyFont="1" applyFill="1" applyBorder="1" applyAlignment="1">
      <alignment vertical="center"/>
    </xf>
    <xf numFmtId="0" fontId="30" fillId="21" borderId="13" xfId="0" applyFont="1" applyFill="1" applyBorder="1" applyAlignment="1">
      <alignment horizontal="center" vertical="center"/>
    </xf>
    <xf numFmtId="165" fontId="30" fillId="21" borderId="13" xfId="0" applyNumberFormat="1" applyFont="1" applyFill="1" applyBorder="1" applyAlignment="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lignment horizontal="center" vertical="center"/>
    </xf>
    <xf numFmtId="166" fontId="3" fillId="0" borderId="15" xfId="0" applyNumberFormat="1" applyFont="1" applyBorder="1" applyAlignment="1">
      <alignment horizontal="center" vertical="center" shrinkToFit="1"/>
    </xf>
    <xf numFmtId="166" fontId="3" fillId="0" borderId="16" xfId="0" applyNumberFormat="1" applyFont="1" applyBorder="1" applyAlignment="1">
      <alignment horizontal="center" vertical="center" shrinkToFit="1"/>
    </xf>
    <xf numFmtId="1" fontId="38" fillId="21" borderId="13" xfId="0" applyNumberFormat="1" applyFont="1" applyFill="1" applyBorder="1" applyAlignment="1">
      <alignment horizontal="center" vertical="center"/>
    </xf>
    <xf numFmtId="1" fontId="39" fillId="0" borderId="11" xfId="0" applyNumberFormat="1" applyFont="1" applyBorder="1" applyAlignment="1">
      <alignment horizontal="center" vertical="center"/>
    </xf>
    <xf numFmtId="1" fontId="38" fillId="21" borderId="10" xfId="0" applyNumberFormat="1" applyFont="1" applyFill="1" applyBorder="1" applyAlignment="1">
      <alignment horizontal="center" vertical="center"/>
    </xf>
    <xf numFmtId="1" fontId="38" fillId="0" borderId="10" xfId="0" applyNumberFormat="1" applyFont="1" applyBorder="1" applyAlignment="1">
      <alignment horizontal="center" vertical="center"/>
    </xf>
    <xf numFmtId="165" fontId="35" fillId="22" borderId="11" xfId="0" applyNumberFormat="1" applyFont="1" applyFill="1" applyBorder="1" applyAlignment="1">
      <alignment horizontal="center" vertical="center"/>
    </xf>
    <xf numFmtId="165" fontId="35" fillId="0" borderId="11" xfId="0" applyNumberFormat="1" applyFont="1" applyBorder="1" applyAlignment="1">
      <alignment horizontal="center" vertical="center"/>
    </xf>
    <xf numFmtId="165" fontId="30" fillId="21" borderId="10" xfId="0" applyNumberFormat="1" applyFont="1" applyFill="1" applyBorder="1" applyAlignment="1">
      <alignment horizontal="center" vertical="center"/>
    </xf>
    <xf numFmtId="0" fontId="36" fillId="0" borderId="10" xfId="0" applyFont="1" applyBorder="1" applyAlignment="1">
      <alignment horizontal="center" vertical="center"/>
    </xf>
    <xf numFmtId="0" fontId="30" fillId="21" borderId="13" xfId="0" applyFont="1" applyFill="1" applyBorder="1" applyAlignment="1">
      <alignment horizontal="left" vertical="center"/>
    </xf>
    <xf numFmtId="9" fontId="30" fillId="0" borderId="10" xfId="0" applyNumberFormat="1" applyFont="1" applyBorder="1" applyAlignment="1">
      <alignment horizontal="left" vertical="center"/>
    </xf>
    <xf numFmtId="0" fontId="30" fillId="21" borderId="10" xfId="0" applyFont="1" applyFill="1" applyBorder="1" applyAlignment="1">
      <alignment horizontal="left" vertical="center"/>
    </xf>
    <xf numFmtId="0" fontId="40" fillId="0" borderId="0" xfId="0" applyFont="1"/>
    <xf numFmtId="0" fontId="40" fillId="0" borderId="0" xfId="0" applyFont="1" applyAlignment="1">
      <alignment horizontal="right" vertical="center"/>
    </xf>
    <xf numFmtId="165" fontId="30" fillId="21" borderId="13" xfId="0" applyNumberFormat="1" applyFont="1" applyFill="1" applyBorder="1" applyAlignment="1">
      <alignment horizontal="center" vertical="center"/>
    </xf>
    <xf numFmtId="0" fontId="41" fillId="0" borderId="17" xfId="0" applyFont="1" applyBorder="1" applyAlignment="1">
      <alignment horizontal="left" vertical="center"/>
    </xf>
    <xf numFmtId="0" fontId="41" fillId="0" borderId="17" xfId="0" applyFont="1" applyBorder="1" applyAlignment="1">
      <alignment horizontal="center" vertical="center" wrapText="1"/>
    </xf>
    <xf numFmtId="0" fontId="42" fillId="0" borderId="17" xfId="0" applyFont="1" applyBorder="1" applyAlignment="1">
      <alignment horizontal="center" vertical="center" wrapText="1"/>
    </xf>
    <xf numFmtId="0" fontId="41" fillId="0" borderId="17" xfId="0" applyFont="1" applyBorder="1" applyAlignment="1">
      <alignment horizontal="center" vertical="center"/>
    </xf>
    <xf numFmtId="0" fontId="30" fillId="0" borderId="18" xfId="0" applyFont="1" applyBorder="1" applyAlignment="1">
      <alignment horizontal="center" vertical="center" shrinkToFit="1"/>
    </xf>
    <xf numFmtId="0" fontId="30" fillId="0" borderId="19" xfId="0" applyFont="1" applyBorder="1" applyAlignment="1">
      <alignment horizontal="center" vertical="center" shrinkToFit="1"/>
    </xf>
    <xf numFmtId="0" fontId="30" fillId="0" borderId="20" xfId="0" applyFont="1" applyBorder="1" applyAlignment="1">
      <alignment horizontal="center" vertical="center" shrinkToFit="1"/>
    </xf>
    <xf numFmtId="0" fontId="43" fillId="0" borderId="0" xfId="0" applyFont="1" applyAlignment="1" applyProtection="1">
      <alignment vertical="center"/>
      <protection locked="0"/>
    </xf>
    <xf numFmtId="0" fontId="30" fillId="0" borderId="10" xfId="0" applyFont="1" applyBorder="1" applyAlignment="1">
      <alignment vertical="center" wrapText="1"/>
    </xf>
    <xf numFmtId="0" fontId="35" fillId="0" borderId="11" xfId="0" applyFont="1" applyBorder="1" applyAlignment="1">
      <alignment horizontal="center" vertical="center"/>
    </xf>
    <xf numFmtId="0" fontId="33" fillId="0" borderId="21" xfId="0" applyFont="1" applyBorder="1" applyAlignment="1" applyProtection="1">
      <alignment horizontal="center" vertical="center"/>
      <protection locked="0"/>
    </xf>
    <xf numFmtId="0" fontId="1" fillId="0" borderId="0" xfId="0" applyFont="1" applyAlignment="1">
      <alignment horizontal="right" vertical="center"/>
    </xf>
    <xf numFmtId="0" fontId="8" fillId="0" borderId="0" xfId="0" applyFont="1" applyProtection="1">
      <protection locked="0"/>
    </xf>
    <xf numFmtId="0" fontId="45" fillId="0" borderId="17" xfId="0" applyFont="1" applyBorder="1" applyAlignment="1">
      <alignment horizontal="center" vertical="center" wrapText="1"/>
    </xf>
    <xf numFmtId="0" fontId="46" fillId="21" borderId="10" xfId="0" applyFont="1" applyFill="1" applyBorder="1" applyAlignment="1">
      <alignment vertical="center"/>
    </xf>
    <xf numFmtId="0" fontId="46" fillId="21" borderId="13" xfId="0" applyFont="1" applyFill="1" applyBorder="1" applyAlignment="1">
      <alignment vertical="center"/>
    </xf>
    <xf numFmtId="0" fontId="47" fillId="20" borderId="0" xfId="0" applyFont="1" applyFill="1"/>
    <xf numFmtId="0" fontId="47" fillId="20" borderId="0" xfId="0" applyFont="1" applyFill="1" applyAlignment="1">
      <alignment horizontal="left"/>
    </xf>
    <xf numFmtId="0" fontId="48" fillId="20" borderId="0" xfId="0" applyFont="1" applyFill="1" applyAlignment="1">
      <alignment horizontal="center" vertical="top"/>
    </xf>
    <xf numFmtId="0" fontId="37" fillId="0" borderId="15" xfId="0" applyFont="1" applyBorder="1" applyAlignment="1">
      <alignment horizontal="center" vertical="center"/>
    </xf>
    <xf numFmtId="0" fontId="37" fillId="0" borderId="12" xfId="0" applyFont="1" applyBorder="1" applyAlignment="1">
      <alignment horizontal="center" vertical="center"/>
    </xf>
    <xf numFmtId="0" fontId="37" fillId="0" borderId="16" xfId="0" applyFont="1" applyBorder="1" applyAlignment="1">
      <alignment horizontal="center" vertical="center"/>
    </xf>
    <xf numFmtId="167" fontId="33" fillId="0" borderId="15" xfId="0" applyNumberFormat="1" applyFont="1" applyBorder="1" applyAlignment="1">
      <alignment horizontal="center" vertical="center"/>
    </xf>
    <xf numFmtId="167" fontId="33" fillId="0" borderId="12" xfId="0" applyNumberFormat="1" applyFont="1" applyBorder="1" applyAlignment="1">
      <alignment horizontal="center" vertical="center"/>
    </xf>
    <xf numFmtId="167" fontId="33" fillId="0" borderId="16" xfId="0" applyNumberFormat="1" applyFont="1" applyBorder="1" applyAlignment="1">
      <alignment horizontal="center" vertical="center"/>
    </xf>
    <xf numFmtId="0" fontId="44" fillId="0" borderId="0" xfId="34" applyFont="1" applyBorder="1" applyAlignment="1" applyProtection="1">
      <alignment horizontal="left" vertical="center"/>
    </xf>
    <xf numFmtId="164" fontId="33" fillId="0" borderId="14" xfId="0" applyNumberFormat="1" applyFont="1" applyBorder="1" applyAlignment="1" applyProtection="1">
      <alignment horizontal="center" vertical="center" shrinkToFit="1"/>
      <protection locked="0"/>
    </xf>
    <xf numFmtId="164" fontId="33" fillId="0" borderId="21" xfId="0" applyNumberFormat="1" applyFont="1" applyBorder="1" applyAlignment="1" applyProtection="1">
      <alignment horizontal="center" vertical="center" shrinkToFit="1"/>
      <protection locked="0"/>
    </xf>
  </cellXfs>
  <cellStyles count="44">
    <cellStyle name="%20 - Vurgu1" xfId="1" builtinId="30" customBuiltin="1"/>
    <cellStyle name="%20 - Vurgu2" xfId="2" builtinId="34" customBuiltin="1"/>
    <cellStyle name="%20 - Vurgu3" xfId="3" builtinId="38" customBuiltin="1"/>
    <cellStyle name="%20 - Vurgu4" xfId="4" builtinId="42" customBuiltin="1"/>
    <cellStyle name="%20 - Vurgu5" xfId="5" builtinId="46" customBuiltin="1"/>
    <cellStyle name="%20 - Vurgu6" xfId="6" builtinId="50" customBuiltin="1"/>
    <cellStyle name="%40 - Vurgu1" xfId="7" builtinId="31" customBuiltin="1"/>
    <cellStyle name="%40 - Vurgu2" xfId="8" builtinId="35" customBuiltin="1"/>
    <cellStyle name="%40 - Vurgu3" xfId="9" builtinId="39" customBuiltin="1"/>
    <cellStyle name="%40 - Vurgu4" xfId="10" builtinId="43" customBuiltin="1"/>
    <cellStyle name="%40 - Vurgu5" xfId="11" builtinId="47" customBuiltin="1"/>
    <cellStyle name="%40 - Vurgu6" xfId="12" builtinId="51" customBuiltin="1"/>
    <cellStyle name="%60 - Vurgu1" xfId="13" builtinId="32" customBuiltin="1"/>
    <cellStyle name="%60 - Vurgu2" xfId="14" builtinId="36" customBuiltin="1"/>
    <cellStyle name="%60 - Vurgu3" xfId="15" builtinId="40" customBuiltin="1"/>
    <cellStyle name="%60 - Vurgu4" xfId="16" builtinId="44" customBuiltin="1"/>
    <cellStyle name="%60 - Vurgu5" xfId="17" builtinId="48" customBuiltin="1"/>
    <cellStyle name="%60 - Vurgu6" xfId="18" builtinId="52" customBuiltin="1"/>
    <cellStyle name="Açıklama Metni" xfId="28" builtinId="53" customBuiltin="1"/>
    <cellStyle name="Ana Başlık" xfId="41" builtinId="15" customBuiltin="1"/>
    <cellStyle name="Bağlı Hücre" xfId="36" builtinId="24" customBuiltin="1"/>
    <cellStyle name="Başlık 1" xfId="30" builtinId="16" customBuiltin="1"/>
    <cellStyle name="Başlık 2" xfId="31" builtinId="17" customBuiltin="1"/>
    <cellStyle name="Başlık 3" xfId="32" builtinId="18" customBuiltin="1"/>
    <cellStyle name="Başlık 4" xfId="33" builtinId="19" customBuiltin="1"/>
    <cellStyle name="Çıkış" xfId="39" builtinId="21" customBuiltin="1"/>
    <cellStyle name="Giriş" xfId="35" builtinId="20" customBuiltin="1"/>
    <cellStyle name="Hesaplama" xfId="26" builtinId="22" customBuiltin="1"/>
    <cellStyle name="İşaretli Hücre" xfId="27" builtinId="23" customBuiltin="1"/>
    <cellStyle name="İyi" xfId="29" builtinId="26" customBuiltin="1"/>
    <cellStyle name="Köprü" xfId="34" builtinId="8"/>
    <cellStyle name="Kötü" xfId="25" builtinId="27" customBuiltin="1"/>
    <cellStyle name="Normal" xfId="0" builtinId="0"/>
    <cellStyle name="Not" xfId="38" builtinId="10" customBuiltin="1"/>
    <cellStyle name="Nötr" xfId="37" builtinId="28" customBuiltin="1"/>
    <cellStyle name="Toplam" xfId="42" builtinId="25" customBuiltin="1"/>
    <cellStyle name="Uyarı Metni" xfId="43" builtinId="11" customBuiltin="1"/>
    <cellStyle name="Vurgu1" xfId="19" builtinId="29" customBuiltin="1"/>
    <cellStyle name="Vurgu2" xfId="20" builtinId="33" customBuiltin="1"/>
    <cellStyle name="Vurgu3" xfId="21" builtinId="37" customBuiltin="1"/>
    <cellStyle name="Vurgu4" xfId="22" builtinId="41" customBuiltin="1"/>
    <cellStyle name="Vurgu5" xfId="23" builtinId="45" customBuiltin="1"/>
    <cellStyle name="Vurgu6" xfId="24" builtinId="49" customBuiltin="1"/>
    <cellStyle name="Yüzde" xfId="40" builtinId="5"/>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9</xdr:row>
      <xdr:rowOff>99483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editAs="oneCell">
    <xdr:from>
      <xdr:col>0</xdr:col>
      <xdr:colOff>0</xdr:colOff>
      <xdr:row>30</xdr:row>
      <xdr:rowOff>0</xdr:rowOff>
    </xdr:from>
    <xdr:to>
      <xdr:col>8</xdr:col>
      <xdr:colOff>77846</xdr:colOff>
      <xdr:row>60</xdr:row>
      <xdr:rowOff>55435</xdr:rowOff>
    </xdr:to>
    <xdr:pic>
      <xdr:nvPicPr>
        <xdr:cNvPr id="5" name="Resim 4">
          <a:extLst>
            <a:ext uri="{FF2B5EF4-FFF2-40B4-BE49-F238E27FC236}">
              <a16:creationId xmlns:a16="http://schemas.microsoft.com/office/drawing/2014/main" id="{E4535715-1A5B-4B6F-62E2-9AB1A8EA2E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082618"/>
          <a:ext cx="4761905" cy="4761905"/>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29"/>
  <sheetViews>
    <sheetView showGridLines="0" tabSelected="1" zoomScale="85" zoomScaleNormal="85" workbookViewId="0">
      <pane ySplit="7" topLeftCell="A8" activePane="bottomLeft" state="frozen"/>
      <selection pane="bottomLeft" activeCell="A31" sqref="A31:H56"/>
    </sheetView>
  </sheetViews>
  <sheetFormatPr defaultColWidth="9.140625" defaultRowHeight="12.75" x14ac:dyDescent="0.2"/>
  <cols>
    <col min="1" max="1" width="6.85546875" customWidth="1"/>
    <col min="2" max="2" width="19" customWidth="1"/>
    <col min="3" max="3" width="7.7109375" customWidth="1"/>
    <col min="4" max="4" width="6.85546875" hidden="1" customWidth="1"/>
    <col min="5" max="6" width="12" customWidth="1"/>
    <col min="7" max="7" width="6" customWidth="1"/>
    <col min="8" max="8" width="6.7109375" customWidth="1"/>
    <col min="9" max="9" width="6.42578125" customWidth="1"/>
    <col min="10" max="10" width="1.85546875" customWidth="1"/>
    <col min="11" max="66" width="2.42578125" customWidth="1"/>
  </cols>
  <sheetData>
    <row r="1" spans="1:66" ht="30" customHeight="1" x14ac:dyDescent="0.2">
      <c r="A1" s="57" t="s">
        <v>12</v>
      </c>
      <c r="B1" s="6"/>
      <c r="C1" s="6"/>
      <c r="D1" s="6"/>
      <c r="E1" s="6"/>
      <c r="F1" s="6"/>
      <c r="I1" s="61"/>
      <c r="K1" s="75"/>
      <c r="L1" s="75"/>
      <c r="M1" s="75"/>
      <c r="N1" s="75"/>
      <c r="O1" s="75"/>
      <c r="P1" s="75"/>
      <c r="Q1" s="75"/>
      <c r="R1" s="75"/>
      <c r="S1" s="75"/>
      <c r="T1" s="75"/>
      <c r="U1" s="75"/>
      <c r="V1" s="75"/>
      <c r="W1" s="75"/>
      <c r="X1" s="75"/>
      <c r="Y1" s="75"/>
      <c r="Z1" s="75"/>
      <c r="AA1" s="75"/>
      <c r="AB1" s="75"/>
      <c r="AC1" s="75"/>
      <c r="AD1" s="75"/>
      <c r="AE1" s="75"/>
    </row>
    <row r="2" spans="1:66" ht="18" customHeight="1" x14ac:dyDescent="0.2">
      <c r="A2" s="8" t="s">
        <v>11</v>
      </c>
      <c r="B2" s="3"/>
      <c r="C2" s="3"/>
      <c r="D2" s="5"/>
      <c r="E2" s="62"/>
      <c r="F2" s="62"/>
      <c r="H2" s="1"/>
    </row>
    <row r="3" spans="1:66" ht="14.25" x14ac:dyDescent="0.2">
      <c r="A3" s="8"/>
      <c r="B3" s="2"/>
      <c r="F3" s="67"/>
      <c r="G3" s="68" t="s">
        <v>34</v>
      </c>
      <c r="H3" s="66"/>
      <c r="K3" s="4"/>
      <c r="L3" s="4"/>
      <c r="M3" s="4"/>
      <c r="N3" s="4"/>
      <c r="O3" s="4"/>
      <c r="P3" s="4"/>
      <c r="Q3" s="4"/>
      <c r="R3" s="4"/>
      <c r="S3" s="4"/>
      <c r="T3" s="4"/>
      <c r="U3" s="4"/>
      <c r="V3" s="4"/>
      <c r="W3" s="4"/>
      <c r="X3" s="4"/>
      <c r="Y3" s="4"/>
      <c r="Z3" s="4"/>
      <c r="AA3" s="4"/>
    </row>
    <row r="4" spans="1:66" ht="17.25" customHeight="1" x14ac:dyDescent="0.2">
      <c r="A4" s="47"/>
      <c r="B4" s="48" t="s">
        <v>2</v>
      </c>
      <c r="C4" s="77">
        <v>44927</v>
      </c>
      <c r="D4" s="77"/>
      <c r="E4" s="77"/>
      <c r="F4" s="47"/>
      <c r="G4" s="48" t="s">
        <v>1</v>
      </c>
      <c r="H4" s="60">
        <v>1</v>
      </c>
      <c r="I4" s="2"/>
      <c r="J4" s="7"/>
      <c r="K4" s="69" t="str">
        <f>"Week "&amp;(K6-($C$4-WEEKDAY($C$4,1)+2))/7+1</f>
        <v>Week 1</v>
      </c>
      <c r="L4" s="70"/>
      <c r="M4" s="70"/>
      <c r="N4" s="70"/>
      <c r="O4" s="70"/>
      <c r="P4" s="70"/>
      <c r="Q4" s="71"/>
      <c r="R4" s="69" t="str">
        <f>"Week "&amp;(R6-($C$4-WEEKDAY($C$4,1)+2))/7+1</f>
        <v>Week 2</v>
      </c>
      <c r="S4" s="70"/>
      <c r="T4" s="70"/>
      <c r="U4" s="70"/>
      <c r="V4" s="70"/>
      <c r="W4" s="70"/>
      <c r="X4" s="71"/>
      <c r="Y4" s="69" t="str">
        <f>"Week "&amp;(Y6-($C$4-WEEKDAY($C$4,1)+2))/7+1</f>
        <v>Week 3</v>
      </c>
      <c r="Z4" s="70"/>
      <c r="AA4" s="70"/>
      <c r="AB4" s="70"/>
      <c r="AC4" s="70"/>
      <c r="AD4" s="70"/>
      <c r="AE4" s="71"/>
      <c r="AF4" s="69" t="str">
        <f>"Week "&amp;(AF6-($C$4-WEEKDAY($C$4,1)+2))/7+1</f>
        <v>Week 4</v>
      </c>
      <c r="AG4" s="70"/>
      <c r="AH4" s="70"/>
      <c r="AI4" s="70"/>
      <c r="AJ4" s="70"/>
      <c r="AK4" s="70"/>
      <c r="AL4" s="71"/>
      <c r="AM4" s="69" t="str">
        <f>"Week "&amp;(AM6-($C$4-WEEKDAY($C$4,1)+2))/7+1</f>
        <v>Week 5</v>
      </c>
      <c r="AN4" s="70"/>
      <c r="AO4" s="70"/>
      <c r="AP4" s="70"/>
      <c r="AQ4" s="70"/>
      <c r="AR4" s="70"/>
      <c r="AS4" s="71"/>
      <c r="AT4" s="69" t="str">
        <f>"Week "&amp;(AT6-($C$4-WEEKDAY($C$4,1)+2))/7+1</f>
        <v>Week 6</v>
      </c>
      <c r="AU4" s="70"/>
      <c r="AV4" s="70"/>
      <c r="AW4" s="70"/>
      <c r="AX4" s="70"/>
      <c r="AY4" s="70"/>
      <c r="AZ4" s="71"/>
      <c r="BA4" s="69" t="str">
        <f>"Week "&amp;(BA6-($C$4-WEEKDAY($C$4,1)+2))/7+1</f>
        <v>Week 7</v>
      </c>
      <c r="BB4" s="70"/>
      <c r="BC4" s="70"/>
      <c r="BD4" s="70"/>
      <c r="BE4" s="70"/>
      <c r="BF4" s="70"/>
      <c r="BG4" s="71"/>
      <c r="BH4" s="69" t="str">
        <f>"Week "&amp;(BH6-($C$4-WEEKDAY($C$4,1)+2))/7+1</f>
        <v>Week 8</v>
      </c>
      <c r="BI4" s="70"/>
      <c r="BJ4" s="70"/>
      <c r="BK4" s="70"/>
      <c r="BL4" s="70"/>
      <c r="BM4" s="70"/>
      <c r="BN4" s="71"/>
    </row>
    <row r="5" spans="1:66" ht="17.25" customHeight="1" x14ac:dyDescent="0.2">
      <c r="A5" s="47"/>
      <c r="B5" s="48" t="s">
        <v>3</v>
      </c>
      <c r="C5" s="76" t="s">
        <v>13</v>
      </c>
      <c r="D5" s="76"/>
      <c r="E5" s="76"/>
      <c r="F5" s="47"/>
      <c r="G5" s="47"/>
      <c r="H5" s="47"/>
      <c r="I5" s="47"/>
      <c r="J5" s="7"/>
      <c r="K5" s="72">
        <f>K6</f>
        <v>44928</v>
      </c>
      <c r="L5" s="73"/>
      <c r="M5" s="73"/>
      <c r="N5" s="73"/>
      <c r="O5" s="73"/>
      <c r="P5" s="73"/>
      <c r="Q5" s="74"/>
      <c r="R5" s="72">
        <f>R6</f>
        <v>44935</v>
      </c>
      <c r="S5" s="73"/>
      <c r="T5" s="73"/>
      <c r="U5" s="73"/>
      <c r="V5" s="73"/>
      <c r="W5" s="73"/>
      <c r="X5" s="74"/>
      <c r="Y5" s="72">
        <f>Y6</f>
        <v>44942</v>
      </c>
      <c r="Z5" s="73"/>
      <c r="AA5" s="73"/>
      <c r="AB5" s="73"/>
      <c r="AC5" s="73"/>
      <c r="AD5" s="73"/>
      <c r="AE5" s="74"/>
      <c r="AF5" s="72">
        <f>AF6</f>
        <v>44949</v>
      </c>
      <c r="AG5" s="73"/>
      <c r="AH5" s="73"/>
      <c r="AI5" s="73"/>
      <c r="AJ5" s="73"/>
      <c r="AK5" s="73"/>
      <c r="AL5" s="74"/>
      <c r="AM5" s="72">
        <f>AM6</f>
        <v>44956</v>
      </c>
      <c r="AN5" s="73"/>
      <c r="AO5" s="73"/>
      <c r="AP5" s="73"/>
      <c r="AQ5" s="73"/>
      <c r="AR5" s="73"/>
      <c r="AS5" s="74"/>
      <c r="AT5" s="72">
        <f>AT6</f>
        <v>44963</v>
      </c>
      <c r="AU5" s="73"/>
      <c r="AV5" s="73"/>
      <c r="AW5" s="73"/>
      <c r="AX5" s="73"/>
      <c r="AY5" s="73"/>
      <c r="AZ5" s="74"/>
      <c r="BA5" s="72">
        <f>BA6</f>
        <v>44970</v>
      </c>
      <c r="BB5" s="73"/>
      <c r="BC5" s="73"/>
      <c r="BD5" s="73"/>
      <c r="BE5" s="73"/>
      <c r="BF5" s="73"/>
      <c r="BG5" s="74"/>
      <c r="BH5" s="72">
        <f>BH6</f>
        <v>44977</v>
      </c>
      <c r="BI5" s="73"/>
      <c r="BJ5" s="73"/>
      <c r="BK5" s="73"/>
      <c r="BL5" s="73"/>
      <c r="BM5" s="73"/>
      <c r="BN5" s="74"/>
    </row>
    <row r="6" spans="1:66" x14ac:dyDescent="0.2">
      <c r="A6" s="7"/>
      <c r="B6" s="7"/>
      <c r="C6" s="7"/>
      <c r="D6" s="7"/>
      <c r="E6" s="7"/>
      <c r="F6" s="7"/>
      <c r="G6" s="7"/>
      <c r="H6" s="7"/>
      <c r="I6" s="7"/>
      <c r="J6" s="7"/>
      <c r="K6" s="34">
        <f>C4-WEEKDAY(C4,1)+2+7*(H4-1)</f>
        <v>44928</v>
      </c>
      <c r="L6" s="26">
        <f t="shared" ref="L6:AQ6" si="0">K6+1</f>
        <v>44929</v>
      </c>
      <c r="M6" s="26">
        <f t="shared" si="0"/>
        <v>44930</v>
      </c>
      <c r="N6" s="26">
        <f t="shared" si="0"/>
        <v>44931</v>
      </c>
      <c r="O6" s="26">
        <f t="shared" si="0"/>
        <v>44932</v>
      </c>
      <c r="P6" s="26">
        <f t="shared" si="0"/>
        <v>44933</v>
      </c>
      <c r="Q6" s="35">
        <f t="shared" si="0"/>
        <v>44934</v>
      </c>
      <c r="R6" s="34">
        <f t="shared" si="0"/>
        <v>44935</v>
      </c>
      <c r="S6" s="26">
        <f t="shared" si="0"/>
        <v>44936</v>
      </c>
      <c r="T6" s="26">
        <f t="shared" si="0"/>
        <v>44937</v>
      </c>
      <c r="U6" s="26">
        <f t="shared" si="0"/>
        <v>44938</v>
      </c>
      <c r="V6" s="26">
        <f t="shared" si="0"/>
        <v>44939</v>
      </c>
      <c r="W6" s="26">
        <f t="shared" si="0"/>
        <v>44940</v>
      </c>
      <c r="X6" s="35">
        <f t="shared" si="0"/>
        <v>44941</v>
      </c>
      <c r="Y6" s="34">
        <f t="shared" si="0"/>
        <v>44942</v>
      </c>
      <c r="Z6" s="26">
        <f t="shared" si="0"/>
        <v>44943</v>
      </c>
      <c r="AA6" s="26">
        <f t="shared" si="0"/>
        <v>44944</v>
      </c>
      <c r="AB6" s="26">
        <f t="shared" si="0"/>
        <v>44945</v>
      </c>
      <c r="AC6" s="26">
        <f t="shared" si="0"/>
        <v>44946</v>
      </c>
      <c r="AD6" s="26">
        <f t="shared" si="0"/>
        <v>44947</v>
      </c>
      <c r="AE6" s="35">
        <f t="shared" si="0"/>
        <v>44948</v>
      </c>
      <c r="AF6" s="34">
        <f t="shared" si="0"/>
        <v>44949</v>
      </c>
      <c r="AG6" s="26">
        <f t="shared" si="0"/>
        <v>44950</v>
      </c>
      <c r="AH6" s="26">
        <f t="shared" si="0"/>
        <v>44951</v>
      </c>
      <c r="AI6" s="26">
        <f t="shared" si="0"/>
        <v>44952</v>
      </c>
      <c r="AJ6" s="26">
        <f t="shared" si="0"/>
        <v>44953</v>
      </c>
      <c r="AK6" s="26">
        <f t="shared" si="0"/>
        <v>44954</v>
      </c>
      <c r="AL6" s="35">
        <f t="shared" si="0"/>
        <v>44955</v>
      </c>
      <c r="AM6" s="34">
        <f t="shared" si="0"/>
        <v>44956</v>
      </c>
      <c r="AN6" s="26">
        <f t="shared" si="0"/>
        <v>44957</v>
      </c>
      <c r="AO6" s="26">
        <f t="shared" si="0"/>
        <v>44958</v>
      </c>
      <c r="AP6" s="26">
        <f t="shared" si="0"/>
        <v>44959</v>
      </c>
      <c r="AQ6" s="26">
        <f t="shared" si="0"/>
        <v>44960</v>
      </c>
      <c r="AR6" s="26">
        <f t="shared" ref="AR6:BN6" si="1">AQ6+1</f>
        <v>44961</v>
      </c>
      <c r="AS6" s="35">
        <f t="shared" si="1"/>
        <v>44962</v>
      </c>
      <c r="AT6" s="34">
        <f t="shared" si="1"/>
        <v>44963</v>
      </c>
      <c r="AU6" s="26">
        <f t="shared" si="1"/>
        <v>44964</v>
      </c>
      <c r="AV6" s="26">
        <f t="shared" si="1"/>
        <v>44965</v>
      </c>
      <c r="AW6" s="26">
        <f t="shared" si="1"/>
        <v>44966</v>
      </c>
      <c r="AX6" s="26">
        <f t="shared" si="1"/>
        <v>44967</v>
      </c>
      <c r="AY6" s="26">
        <f t="shared" si="1"/>
        <v>44968</v>
      </c>
      <c r="AZ6" s="35">
        <f t="shared" si="1"/>
        <v>44969</v>
      </c>
      <c r="BA6" s="34">
        <f t="shared" si="1"/>
        <v>44970</v>
      </c>
      <c r="BB6" s="26">
        <f t="shared" si="1"/>
        <v>44971</v>
      </c>
      <c r="BC6" s="26">
        <f t="shared" si="1"/>
        <v>44972</v>
      </c>
      <c r="BD6" s="26">
        <f t="shared" si="1"/>
        <v>44973</v>
      </c>
      <c r="BE6" s="26">
        <f t="shared" si="1"/>
        <v>44974</v>
      </c>
      <c r="BF6" s="26">
        <f t="shared" si="1"/>
        <v>44975</v>
      </c>
      <c r="BG6" s="35">
        <f t="shared" si="1"/>
        <v>44976</v>
      </c>
      <c r="BH6" s="34">
        <f t="shared" si="1"/>
        <v>44977</v>
      </c>
      <c r="BI6" s="26">
        <f t="shared" si="1"/>
        <v>44978</v>
      </c>
      <c r="BJ6" s="26">
        <f t="shared" si="1"/>
        <v>44979</v>
      </c>
      <c r="BK6" s="26">
        <f t="shared" si="1"/>
        <v>44980</v>
      </c>
      <c r="BL6" s="26">
        <f t="shared" si="1"/>
        <v>44981</v>
      </c>
      <c r="BM6" s="26">
        <f t="shared" si="1"/>
        <v>44982</v>
      </c>
      <c r="BN6" s="35">
        <f t="shared" si="1"/>
        <v>44983</v>
      </c>
    </row>
    <row r="7" spans="1:66" s="2" customFormat="1" ht="23.25" thickBot="1" x14ac:dyDescent="0.25">
      <c r="A7" s="50"/>
      <c r="B7" s="50" t="s">
        <v>4</v>
      </c>
      <c r="C7" s="51" t="s">
        <v>5</v>
      </c>
      <c r="D7" s="52" t="s">
        <v>0</v>
      </c>
      <c r="E7" s="53" t="s">
        <v>6</v>
      </c>
      <c r="F7" s="53" t="s">
        <v>7</v>
      </c>
      <c r="G7" s="51" t="s">
        <v>8</v>
      </c>
      <c r="H7" s="63" t="s">
        <v>9</v>
      </c>
      <c r="I7" s="63" t="s">
        <v>10</v>
      </c>
      <c r="J7" s="51"/>
      <c r="K7" s="54" t="str">
        <f t="shared" ref="K7:AP7" si="2">CHOOSE(WEEKDAY(K6,1),"S","M","T","W","T","F","S")</f>
        <v>M</v>
      </c>
      <c r="L7" s="55" t="str">
        <f t="shared" si="2"/>
        <v>T</v>
      </c>
      <c r="M7" s="55" t="str">
        <f t="shared" si="2"/>
        <v>W</v>
      </c>
      <c r="N7" s="55" t="str">
        <f t="shared" si="2"/>
        <v>T</v>
      </c>
      <c r="O7" s="55" t="str">
        <f t="shared" si="2"/>
        <v>F</v>
      </c>
      <c r="P7" s="55" t="str">
        <f t="shared" si="2"/>
        <v>S</v>
      </c>
      <c r="Q7" s="56" t="str">
        <f t="shared" si="2"/>
        <v>S</v>
      </c>
      <c r="R7" s="54" t="str">
        <f t="shared" si="2"/>
        <v>M</v>
      </c>
      <c r="S7" s="55" t="str">
        <f t="shared" si="2"/>
        <v>T</v>
      </c>
      <c r="T7" s="55" t="str">
        <f t="shared" si="2"/>
        <v>W</v>
      </c>
      <c r="U7" s="55" t="str">
        <f t="shared" si="2"/>
        <v>T</v>
      </c>
      <c r="V7" s="55" t="str">
        <f t="shared" si="2"/>
        <v>F</v>
      </c>
      <c r="W7" s="55" t="str">
        <f t="shared" si="2"/>
        <v>S</v>
      </c>
      <c r="X7" s="56" t="str">
        <f t="shared" si="2"/>
        <v>S</v>
      </c>
      <c r="Y7" s="54" t="str">
        <f t="shared" si="2"/>
        <v>M</v>
      </c>
      <c r="Z7" s="55" t="str">
        <f t="shared" si="2"/>
        <v>T</v>
      </c>
      <c r="AA7" s="55" t="str">
        <f t="shared" si="2"/>
        <v>W</v>
      </c>
      <c r="AB7" s="55" t="str">
        <f t="shared" si="2"/>
        <v>T</v>
      </c>
      <c r="AC7" s="55" t="str">
        <f t="shared" si="2"/>
        <v>F</v>
      </c>
      <c r="AD7" s="55" t="str">
        <f t="shared" si="2"/>
        <v>S</v>
      </c>
      <c r="AE7" s="56" t="str">
        <f t="shared" si="2"/>
        <v>S</v>
      </c>
      <c r="AF7" s="54" t="str">
        <f t="shared" si="2"/>
        <v>M</v>
      </c>
      <c r="AG7" s="55" t="str">
        <f t="shared" si="2"/>
        <v>T</v>
      </c>
      <c r="AH7" s="55" t="str">
        <f t="shared" si="2"/>
        <v>W</v>
      </c>
      <c r="AI7" s="55" t="str">
        <f t="shared" si="2"/>
        <v>T</v>
      </c>
      <c r="AJ7" s="55" t="str">
        <f t="shared" si="2"/>
        <v>F</v>
      </c>
      <c r="AK7" s="55" t="str">
        <f t="shared" si="2"/>
        <v>S</v>
      </c>
      <c r="AL7" s="56" t="str">
        <f t="shared" si="2"/>
        <v>S</v>
      </c>
      <c r="AM7" s="54" t="str">
        <f t="shared" si="2"/>
        <v>M</v>
      </c>
      <c r="AN7" s="55" t="str">
        <f t="shared" si="2"/>
        <v>T</v>
      </c>
      <c r="AO7" s="55" t="str">
        <f t="shared" si="2"/>
        <v>W</v>
      </c>
      <c r="AP7" s="55" t="str">
        <f t="shared" si="2"/>
        <v>T</v>
      </c>
      <c r="AQ7" s="55" t="str">
        <f t="shared" ref="AQ7:BN7" si="3">CHOOSE(WEEKDAY(AQ6,1),"S","M","T","W","T","F","S")</f>
        <v>F</v>
      </c>
      <c r="AR7" s="55" t="str">
        <f t="shared" si="3"/>
        <v>S</v>
      </c>
      <c r="AS7" s="56" t="str">
        <f t="shared" si="3"/>
        <v>S</v>
      </c>
      <c r="AT7" s="54" t="str">
        <f t="shared" si="3"/>
        <v>M</v>
      </c>
      <c r="AU7" s="55" t="str">
        <f t="shared" si="3"/>
        <v>T</v>
      </c>
      <c r="AV7" s="55" t="str">
        <f t="shared" si="3"/>
        <v>W</v>
      </c>
      <c r="AW7" s="55" t="str">
        <f t="shared" si="3"/>
        <v>T</v>
      </c>
      <c r="AX7" s="55" t="str">
        <f t="shared" si="3"/>
        <v>F</v>
      </c>
      <c r="AY7" s="55" t="str">
        <f t="shared" si="3"/>
        <v>S</v>
      </c>
      <c r="AZ7" s="56" t="str">
        <f t="shared" si="3"/>
        <v>S</v>
      </c>
      <c r="BA7" s="54" t="str">
        <f t="shared" si="3"/>
        <v>M</v>
      </c>
      <c r="BB7" s="55" t="str">
        <f t="shared" si="3"/>
        <v>T</v>
      </c>
      <c r="BC7" s="55" t="str">
        <f t="shared" si="3"/>
        <v>W</v>
      </c>
      <c r="BD7" s="55" t="str">
        <f t="shared" si="3"/>
        <v>T</v>
      </c>
      <c r="BE7" s="55" t="str">
        <f t="shared" si="3"/>
        <v>F</v>
      </c>
      <c r="BF7" s="55" t="str">
        <f t="shared" si="3"/>
        <v>S</v>
      </c>
      <c r="BG7" s="56" t="str">
        <f t="shared" si="3"/>
        <v>S</v>
      </c>
      <c r="BH7" s="54" t="str">
        <f t="shared" si="3"/>
        <v>M</v>
      </c>
      <c r="BI7" s="55" t="str">
        <f t="shared" si="3"/>
        <v>T</v>
      </c>
      <c r="BJ7" s="55" t="str">
        <f t="shared" si="3"/>
        <v>W</v>
      </c>
      <c r="BK7" s="55" t="str">
        <f t="shared" si="3"/>
        <v>T</v>
      </c>
      <c r="BL7" s="55" t="str">
        <f t="shared" si="3"/>
        <v>F</v>
      </c>
      <c r="BM7" s="55" t="str">
        <f t="shared" si="3"/>
        <v>S</v>
      </c>
      <c r="BN7" s="56" t="str">
        <f t="shared" si="3"/>
        <v>S</v>
      </c>
    </row>
    <row r="8" spans="1:66" s="10" customFormat="1" ht="18" x14ac:dyDescent="0.2">
      <c r="A8" s="27" t="str">
        <f>IF(ISERROR(VALUE(SUBSTITUTE(prevWBS,".",""))),"1",IF(ISERROR(FIND("`",SUBSTITUTE(prevWBS,".","`",1))),TEXT(VALUE(prevWBS)+1,"#"),TEXT(VALUE(LEFT(prevWBS,FIND("`",SUBSTITUTE(prevWBS,".","`",1))-1))+1,"#")))</f>
        <v>1</v>
      </c>
      <c r="B8" s="65" t="s">
        <v>14</v>
      </c>
      <c r="C8" s="28"/>
      <c r="D8" s="29"/>
      <c r="E8" s="30"/>
      <c r="F8" s="49" t="str">
        <f>IF(ISBLANK(E8)," - ",IF(G8=0,E8,E8+G8-1))</f>
        <v xml:space="preserve"> - </v>
      </c>
      <c r="G8" s="31"/>
      <c r="H8" s="32"/>
      <c r="I8" s="33" t="str">
        <f t="shared" ref="I8:I23" si="4">IF(OR(F8=0,E8=0)," - ",NETWORKDAYS(E8,F8))</f>
        <v xml:space="preserve"> - </v>
      </c>
      <c r="J8" s="36"/>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row>
    <row r="9" spans="1:66" s="16" customFormat="1" ht="36" x14ac:dyDescent="0.2">
      <c r="A9" s="15" t="str">
        <f t="shared" ref="A9:A1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58" t="s">
        <v>19</v>
      </c>
      <c r="D9" s="59"/>
      <c r="E9" s="40">
        <v>44927</v>
      </c>
      <c r="F9" s="41">
        <f>IF(ISBLANK(E9)," - ",IF(G9=0,E9,E9+G9-1))</f>
        <v>44931</v>
      </c>
      <c r="G9" s="17">
        <v>5</v>
      </c>
      <c r="H9" s="18">
        <v>1</v>
      </c>
      <c r="I9" s="19">
        <v>15</v>
      </c>
      <c r="J9" s="37"/>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row>
    <row r="10" spans="1:66" s="16" customFormat="1" ht="48" x14ac:dyDescent="0.2">
      <c r="A10" s="15" t="str">
        <f t="shared" si="5"/>
        <v>1.2</v>
      </c>
      <c r="B10" s="58" t="s">
        <v>20</v>
      </c>
      <c r="D10" s="59"/>
      <c r="E10" s="40">
        <v>45047</v>
      </c>
      <c r="F10" s="41">
        <f t="shared" ref="F10:F23" si="6">IF(ISBLANK(E10)," - ",IF(G10=0,E10,E10+G10-1))</f>
        <v>45051</v>
      </c>
      <c r="G10" s="17">
        <v>5</v>
      </c>
      <c r="H10" s="18">
        <v>1</v>
      </c>
      <c r="I10" s="19">
        <f t="shared" si="4"/>
        <v>5</v>
      </c>
      <c r="J10" s="37"/>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row>
    <row r="11" spans="1:66" s="16" customFormat="1" ht="36" x14ac:dyDescent="0.2">
      <c r="A11" s="15" t="str">
        <f t="shared" si="5"/>
        <v>1.3</v>
      </c>
      <c r="B11" s="58" t="s">
        <v>21</v>
      </c>
      <c r="D11" s="59"/>
      <c r="E11" s="40">
        <v>45200</v>
      </c>
      <c r="F11" s="41">
        <f t="shared" si="6"/>
        <v>45204</v>
      </c>
      <c r="G11" s="17">
        <v>5</v>
      </c>
      <c r="H11" s="18">
        <v>1</v>
      </c>
      <c r="I11" s="19">
        <f t="shared" si="4"/>
        <v>4</v>
      </c>
      <c r="J11" s="37"/>
      <c r="K11" s="15"/>
      <c r="L11" s="15"/>
      <c r="M11" s="4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row>
    <row r="12" spans="1:66" s="10" customFormat="1" ht="18" x14ac:dyDescent="0.2">
      <c r="A12" s="9" t="str">
        <f>IF(ISERROR(VALUE(SUBSTITUTE(prevWBS,".",""))),"1",IF(ISERROR(FIND("`",SUBSTITUTE(prevWBS,".","`",1))),TEXT(VALUE(prevWBS)+1,"#"),TEXT(VALUE(LEFT(prevWBS,FIND("`",SUBSTITUTE(prevWBS,".","`",1))-1))+1,"#")))</f>
        <v>2</v>
      </c>
      <c r="B12" s="64" t="s">
        <v>15</v>
      </c>
      <c r="D12" s="11"/>
      <c r="E12" s="42"/>
      <c r="F12" s="42" t="str">
        <f t="shared" si="6"/>
        <v xml:space="preserve"> - </v>
      </c>
      <c r="G12" s="12"/>
      <c r="H12" s="13"/>
      <c r="I12" s="14" t="str">
        <f t="shared" si="4"/>
        <v xml:space="preserve"> - </v>
      </c>
      <c r="J12" s="38"/>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row>
    <row r="13" spans="1:66" s="16" customFormat="1" ht="48" x14ac:dyDescent="0.2">
      <c r="A13"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3" s="58" t="s">
        <v>22</v>
      </c>
      <c r="D13" s="59"/>
      <c r="E13" s="40">
        <v>44942</v>
      </c>
      <c r="F13" s="41">
        <f t="shared" si="6"/>
        <v>44961</v>
      </c>
      <c r="G13" s="17">
        <v>20</v>
      </c>
      <c r="H13" s="18">
        <v>1</v>
      </c>
      <c r="I13" s="19">
        <f t="shared" si="4"/>
        <v>15</v>
      </c>
      <c r="J13" s="37"/>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row>
    <row r="14" spans="1:66" s="16" customFormat="1" ht="36" x14ac:dyDescent="0.2">
      <c r="A14"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4" s="58" t="s">
        <v>23</v>
      </c>
      <c r="D14" s="59"/>
      <c r="E14" s="40">
        <v>44962</v>
      </c>
      <c r="F14" s="41">
        <f t="shared" si="6"/>
        <v>44971</v>
      </c>
      <c r="G14" s="17">
        <v>10</v>
      </c>
      <c r="H14" s="18">
        <v>1</v>
      </c>
      <c r="I14" s="19">
        <f t="shared" si="4"/>
        <v>7</v>
      </c>
      <c r="J14" s="37"/>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row>
    <row r="15" spans="1:66" s="16" customFormat="1" ht="48" x14ac:dyDescent="0.2">
      <c r="A15"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5" s="58" t="s">
        <v>24</v>
      </c>
      <c r="D15" s="59"/>
      <c r="E15" s="40">
        <v>44985</v>
      </c>
      <c r="F15" s="41">
        <f t="shared" si="6"/>
        <v>44994</v>
      </c>
      <c r="G15" s="17">
        <v>10</v>
      </c>
      <c r="H15" s="18">
        <v>1</v>
      </c>
      <c r="I15" s="19">
        <f t="shared" si="4"/>
        <v>8</v>
      </c>
      <c r="J15" s="37"/>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row>
    <row r="16" spans="1:66" s="10" customFormat="1" ht="18" x14ac:dyDescent="0.2">
      <c r="A16" s="9" t="str">
        <f>IF(ISERROR(VALUE(SUBSTITUTE(prevWBS,".",""))),"1",IF(ISERROR(FIND("`",SUBSTITUTE(prevWBS,".","`",1))),TEXT(VALUE(prevWBS)+1,"#"),TEXT(VALUE(LEFT(prevWBS,FIND("`",SUBSTITUTE(prevWBS,".","`",1))-1))+1,"#")))</f>
        <v>3</v>
      </c>
      <c r="B16" s="64" t="s">
        <v>16</v>
      </c>
      <c r="D16" s="11"/>
      <c r="E16" s="42"/>
      <c r="F16" s="42" t="str">
        <f t="shared" si="6"/>
        <v xml:space="preserve"> - </v>
      </c>
      <c r="G16" s="12"/>
      <c r="H16" s="13"/>
      <c r="I16" s="14" t="str">
        <f t="shared" si="4"/>
        <v xml:space="preserve"> - </v>
      </c>
      <c r="J16" s="38"/>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row>
    <row r="17" spans="1:66" s="16" customFormat="1" ht="60" x14ac:dyDescent="0.2">
      <c r="A17"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7" s="58" t="s">
        <v>25</v>
      </c>
      <c r="D17" s="59"/>
      <c r="E17" s="40">
        <v>44986</v>
      </c>
      <c r="F17" s="41">
        <f t="shared" si="6"/>
        <v>45025</v>
      </c>
      <c r="G17" s="17">
        <v>40</v>
      </c>
      <c r="H17" s="18">
        <v>1</v>
      </c>
      <c r="I17" s="19">
        <f t="shared" si="4"/>
        <v>28</v>
      </c>
      <c r="J17" s="37"/>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row>
    <row r="18" spans="1:66" s="16" customFormat="1" ht="36" x14ac:dyDescent="0.2">
      <c r="A18"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18" s="58" t="s">
        <v>26</v>
      </c>
      <c r="D18" s="59"/>
      <c r="E18" s="40">
        <v>45031</v>
      </c>
      <c r="F18" s="41">
        <f t="shared" si="6"/>
        <v>45072</v>
      </c>
      <c r="G18" s="17">
        <v>42</v>
      </c>
      <c r="H18" s="18">
        <v>1</v>
      </c>
      <c r="I18" s="19">
        <f t="shared" si="4"/>
        <v>30</v>
      </c>
      <c r="J18" s="37"/>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row>
    <row r="19" spans="1:66" s="16" customFormat="1" ht="36" x14ac:dyDescent="0.2">
      <c r="A19"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19" s="58" t="s">
        <v>27</v>
      </c>
      <c r="D19" s="59"/>
      <c r="E19" s="40">
        <v>45107</v>
      </c>
      <c r="F19" s="41">
        <f t="shared" si="6"/>
        <v>45146</v>
      </c>
      <c r="G19" s="17">
        <v>40</v>
      </c>
      <c r="H19" s="18">
        <v>1</v>
      </c>
      <c r="I19" s="19">
        <f t="shared" si="4"/>
        <v>28</v>
      </c>
      <c r="J19" s="37"/>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row>
    <row r="20" spans="1:66" s="10" customFormat="1" ht="18" x14ac:dyDescent="0.2">
      <c r="A20" s="9" t="str">
        <f>IF(ISERROR(VALUE(SUBSTITUTE(prevWBS,".",""))),"1",IF(ISERROR(FIND("`",SUBSTITUTE(prevWBS,".","`",1))),TEXT(VALUE(prevWBS)+1,"#"),TEXT(VALUE(LEFT(prevWBS,FIND("`",SUBSTITUTE(prevWBS,".","`",1))-1))+1,"#")))</f>
        <v>4</v>
      </c>
      <c r="B20" s="64" t="s">
        <v>17</v>
      </c>
      <c r="D20" s="11"/>
      <c r="E20" s="42"/>
      <c r="F20" s="42" t="str">
        <f t="shared" si="6"/>
        <v xml:space="preserve"> - </v>
      </c>
      <c r="G20" s="12"/>
      <c r="H20" s="13"/>
      <c r="I20" s="14" t="str">
        <f t="shared" si="4"/>
        <v xml:space="preserve"> - </v>
      </c>
      <c r="J20" s="38"/>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row>
    <row r="21" spans="1:66" s="16" customFormat="1" ht="48" x14ac:dyDescent="0.2">
      <c r="A21"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1" s="58" t="s">
        <v>28</v>
      </c>
      <c r="D21" s="59"/>
      <c r="E21" s="40">
        <v>45108</v>
      </c>
      <c r="F21" s="41">
        <f t="shared" si="6"/>
        <v>45137</v>
      </c>
      <c r="G21" s="17">
        <v>30</v>
      </c>
      <c r="H21" s="18">
        <v>1</v>
      </c>
      <c r="I21" s="19">
        <f t="shared" si="4"/>
        <v>20</v>
      </c>
      <c r="J21" s="37"/>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row>
    <row r="22" spans="1:66" s="16" customFormat="1" ht="24" x14ac:dyDescent="0.2">
      <c r="A22"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2" s="58" t="s">
        <v>29</v>
      </c>
      <c r="D22" s="59"/>
      <c r="E22" s="40">
        <v>45139</v>
      </c>
      <c r="F22" s="41">
        <f t="shared" si="6"/>
        <v>45160</v>
      </c>
      <c r="G22" s="17">
        <v>22</v>
      </c>
      <c r="H22" s="18">
        <v>1</v>
      </c>
      <c r="I22" s="19">
        <f t="shared" si="4"/>
        <v>16</v>
      </c>
      <c r="J22" s="37"/>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row>
    <row r="23" spans="1:66" s="16" customFormat="1" ht="48" x14ac:dyDescent="0.2">
      <c r="A23"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3" s="58" t="s">
        <v>30</v>
      </c>
      <c r="D23" s="59"/>
      <c r="E23" s="40">
        <v>45184</v>
      </c>
      <c r="F23" s="41">
        <f t="shared" si="6"/>
        <v>45208</v>
      </c>
      <c r="G23" s="17">
        <v>25</v>
      </c>
      <c r="H23" s="18">
        <v>1</v>
      </c>
      <c r="I23" s="19">
        <f t="shared" si="4"/>
        <v>17</v>
      </c>
      <c r="J23" s="37"/>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row>
    <row r="24" spans="1:66" s="10" customFormat="1" ht="18" x14ac:dyDescent="0.2">
      <c r="A24" s="9" t="str">
        <f>IF(ISERROR(VALUE(SUBSTITUTE(prevWBS,".",""))),"1",IF(ISERROR(FIND("`",SUBSTITUTE(prevWBS,".","`",1))),TEXT(VALUE(prevWBS)+1,"#"),TEXT(VALUE(LEFT(prevWBS,FIND("`",SUBSTITUTE(prevWBS,".","`",1))-1))+1,"#")))</f>
        <v>5</v>
      </c>
      <c r="B24" s="64" t="s">
        <v>18</v>
      </c>
      <c r="D24" s="11"/>
      <c r="E24" s="42"/>
      <c r="F24" s="42" t="str">
        <f t="shared" ref="F24:F27" si="7">IF(ISBLANK(E24)," - ",IF(G24=0,E24,E24+G24-1))</f>
        <v xml:space="preserve"> - </v>
      </c>
      <c r="G24" s="12"/>
      <c r="H24" s="13"/>
      <c r="I24" s="14" t="str">
        <f t="shared" ref="I24:I29" si="8">IF(OR(F24=0,E24=0)," - ",NETWORKDAYS(E24,F24))</f>
        <v xml:space="preserve"> - </v>
      </c>
      <c r="J24" s="38"/>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row>
    <row r="25" spans="1:66" s="16" customFormat="1" ht="36" x14ac:dyDescent="0.2">
      <c r="A25"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5" s="58" t="s">
        <v>31</v>
      </c>
      <c r="D25" s="59"/>
      <c r="E25" s="40">
        <v>45181</v>
      </c>
      <c r="F25" s="41">
        <f t="shared" ref="F25" si="9">IF(ISBLANK(E25)," - ",IF(G25=0,E25,E25+G25-1))</f>
        <v>45250</v>
      </c>
      <c r="G25" s="17">
        <v>70</v>
      </c>
      <c r="H25" s="18">
        <v>1</v>
      </c>
      <c r="I25" s="19">
        <f t="shared" si="8"/>
        <v>50</v>
      </c>
      <c r="J25" s="37"/>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row>
    <row r="26" spans="1:66" s="16" customFormat="1" ht="48" x14ac:dyDescent="0.2">
      <c r="A26"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6" s="58" t="s">
        <v>32</v>
      </c>
      <c r="D26" s="59"/>
      <c r="E26" s="40">
        <v>45292</v>
      </c>
      <c r="F26" s="41">
        <f t="shared" si="7"/>
        <v>45361</v>
      </c>
      <c r="G26" s="17">
        <v>70</v>
      </c>
      <c r="H26" s="18">
        <v>0.99</v>
      </c>
      <c r="I26" s="19">
        <f t="shared" si="8"/>
        <v>50</v>
      </c>
      <c r="J26" s="37"/>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row>
    <row r="27" spans="1:66" s="16" customFormat="1" ht="18" x14ac:dyDescent="0.2">
      <c r="A27"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27" s="58" t="s">
        <v>33</v>
      </c>
      <c r="D27" s="59"/>
      <c r="E27" s="40">
        <v>45292</v>
      </c>
      <c r="F27" s="41">
        <f t="shared" si="7"/>
        <v>45292</v>
      </c>
      <c r="G27" s="17">
        <v>1</v>
      </c>
      <c r="H27" s="18">
        <v>0</v>
      </c>
      <c r="I27" s="19">
        <f t="shared" si="8"/>
        <v>1</v>
      </c>
      <c r="J27" s="37"/>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row>
    <row r="28" spans="1:66" s="25" customFormat="1" ht="18" x14ac:dyDescent="0.2">
      <c r="A28" s="15"/>
      <c r="B28" s="20"/>
      <c r="C28" s="20"/>
      <c r="D28" s="21"/>
      <c r="E28" s="43"/>
      <c r="F28" s="43"/>
      <c r="G28" s="22"/>
      <c r="H28" s="23"/>
      <c r="I28" s="24" t="str">
        <f t="shared" si="8"/>
        <v xml:space="preserve"> - </v>
      </c>
      <c r="J28" s="39"/>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row>
    <row r="29" spans="1:66" s="25" customFormat="1" ht="18" x14ac:dyDescent="0.2">
      <c r="A29" s="15"/>
      <c r="B29" s="20"/>
      <c r="C29" s="20"/>
      <c r="D29" s="21"/>
      <c r="E29" s="43"/>
      <c r="F29" s="43"/>
      <c r="G29" s="22"/>
      <c r="H29" s="23"/>
      <c r="I29" s="24" t="str">
        <f t="shared" si="8"/>
        <v xml:space="preserve"> - </v>
      </c>
      <c r="J29" s="39"/>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29">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29">
    <cfRule type="expression" dxfId="2" priority="48">
      <formula>AND($E8&lt;=K$6,ROUNDDOWN(($F8-$E8+1)*$H8,0)+$E8-1&gt;=K$6)</formula>
    </cfRule>
    <cfRule type="expression" dxfId="1" priority="49">
      <formula>AND(NOT(ISBLANK($E8)),$E8&lt;=K$6,$F8&gt;=K$6)</formula>
    </cfRule>
  </conditionalFormatting>
  <conditionalFormatting sqref="K6:BN29">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H9 E12 E16 E20 G12:H12 G16:H16 G20:H20" unlockedFormula="1"/>
    <ignoredError sqref="A20 A16 A12 A24"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H8:H29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3</vt:i4>
      </vt:variant>
    </vt:vector>
  </HeadingPairs>
  <TitlesOfParts>
    <vt:vector size="4" baseType="lpstr">
      <vt:lpstr>GanttChart</vt:lpstr>
      <vt:lpstr>GanttChart!prevWBS</vt:lpstr>
      <vt:lpstr>GanttChart!Yazdırma_Alanı</vt:lpstr>
      <vt:lpstr>GanttChart!Yazdırma_Başlıkları</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MUSTAFA BERKE CELIKER</cp:lastModifiedBy>
  <cp:lastPrinted>2018-02-12T20:25:38Z</cp:lastPrinted>
  <dcterms:created xsi:type="dcterms:W3CDTF">2010-06-09T16:05:03Z</dcterms:created>
  <dcterms:modified xsi:type="dcterms:W3CDTF">2023-12-28T19:55:31Z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