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kat\Desktop\"/>
    </mc:Choice>
  </mc:AlternateContent>
  <xr:revisionPtr revIDLastSave="0" documentId="13_ncr:1_{E0B11212-82E3-4052-911F-BA80D6E041BB}" xr6:coauthVersionLast="47" xr6:coauthVersionMax="47" xr10:uidLastSave="{00000000-0000-0000-0000-000000000000}"/>
  <bookViews>
    <workbookView xWindow="-28920" yWindow="-120" windowWidth="29040" windowHeight="15720" activeTab="4" xr2:uid="{161F5AB3-894A-4B31-A0DC-E73F23EEA780}"/>
  </bookViews>
  <sheets>
    <sheet name="Search" sheetId="1" r:id="rId1"/>
    <sheet name="What-if" sheetId="2" r:id="rId2"/>
    <sheet name="Data Import" sheetId="3" r:id="rId3"/>
    <sheet name="Data Visualization" sheetId="4" r:id="rId4"/>
    <sheet name="Data Analysis" sheetId="5" r:id="rId5"/>
  </sheet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I17" i="4"/>
  <c r="E15" i="4"/>
  <c r="F15" i="4"/>
  <c r="F17" i="4" s="1"/>
  <c r="I15" i="4"/>
  <c r="C15" i="4"/>
  <c r="C17" i="4" s="1"/>
  <c r="D14" i="4"/>
  <c r="E14" i="4"/>
  <c r="F14" i="4"/>
  <c r="G14" i="4"/>
  <c r="H14" i="4"/>
  <c r="I14" i="4"/>
  <c r="C14" i="4"/>
  <c r="D10" i="4"/>
  <c r="D15" i="4" s="1"/>
  <c r="D17" i="4" s="1"/>
  <c r="E10" i="4"/>
  <c r="F10" i="4"/>
  <c r="G10" i="4"/>
  <c r="G15" i="4" s="1"/>
  <c r="G17" i="4" s="1"/>
  <c r="H10" i="4"/>
  <c r="H15" i="4" s="1"/>
  <c r="H17" i="4" s="1"/>
  <c r="I10" i="4"/>
  <c r="C10" i="4"/>
  <c r="C14" i="2"/>
  <c r="C12" i="2"/>
  <c r="C13" i="2" s="1"/>
  <c r="F7" i="1"/>
  <c r="F13" i="1"/>
  <c r="C15" i="2" l="1"/>
</calcChain>
</file>

<file path=xl/sharedStrings.xml><?xml version="1.0" encoding="utf-8"?>
<sst xmlns="http://schemas.openxmlformats.org/spreadsheetml/2006/main" count="200" uniqueCount="146">
  <si>
    <t>Q1) Instructions</t>
  </si>
  <si>
    <t>Employee</t>
  </si>
  <si>
    <t>Office Location</t>
  </si>
  <si>
    <t>Hatice Esra Turk</t>
  </si>
  <si>
    <t>Mustafa Etka Turk</t>
  </si>
  <si>
    <t>Ali Asaf Turk</t>
  </si>
  <si>
    <t>Adam Smith</t>
  </si>
  <si>
    <t>Elon Musk</t>
  </si>
  <si>
    <t>Alex Rogers</t>
  </si>
  <si>
    <t>Aaron Rudd</t>
  </si>
  <si>
    <t>Barrack Obama</t>
  </si>
  <si>
    <t>Brendan Walls</t>
  </si>
  <si>
    <t>Nora Gillis</t>
  </si>
  <si>
    <t>Christine Steward</t>
  </si>
  <si>
    <t>Alina Moravich</t>
  </si>
  <si>
    <t>Happy Knife</t>
  </si>
  <si>
    <t>New York City</t>
  </si>
  <si>
    <t>Oklohama City</t>
  </si>
  <si>
    <t>Las Vegas</t>
  </si>
  <si>
    <t>Austin</t>
  </si>
  <si>
    <t>Los Angeles</t>
  </si>
  <si>
    <t>Denver</t>
  </si>
  <si>
    <t>Burbank</t>
  </si>
  <si>
    <t>Atlantic City</t>
  </si>
  <si>
    <t>Kansas City</t>
  </si>
  <si>
    <t>Chicago</t>
  </si>
  <si>
    <t>Atlanta</t>
  </si>
  <si>
    <t>Formula #1</t>
  </si>
  <si>
    <t>Employee:</t>
  </si>
  <si>
    <t>Location:</t>
  </si>
  <si>
    <t>Formula #2</t>
  </si>
  <si>
    <t>Dallas City</t>
  </si>
  <si>
    <t>INDEX(C6:C18,MATCH(F6,B6:B18,0))</t>
  </si>
  <si>
    <t>VLOOKUP(F11,B6:C18,2,FALSE)</t>
  </si>
  <si>
    <t>Memphis</t>
  </si>
  <si>
    <t>Use 2 different formulas to find the office location of any given employee</t>
  </si>
  <si>
    <t>Q2) Instructions</t>
  </si>
  <si>
    <t>Find the number of bottles we need to sell to reach $10,000 in profit</t>
  </si>
  <si>
    <t>Assumptions</t>
  </si>
  <si>
    <t>Sales Price per Bottle</t>
  </si>
  <si>
    <t>Sales Tax</t>
  </si>
  <si>
    <t>Cost per Bottle</t>
  </si>
  <si>
    <t>Profitability</t>
  </si>
  <si>
    <t>Bottles Sold</t>
  </si>
  <si>
    <t>Sales</t>
  </si>
  <si>
    <t>Profit</t>
  </si>
  <si>
    <t>Q3)Instructions</t>
  </si>
  <si>
    <t>Clean the raw data import and identify sales less than $300</t>
  </si>
  <si>
    <t>Data Import</t>
  </si>
  <si>
    <t>First</t>
  </si>
  <si>
    <t>Last</t>
  </si>
  <si>
    <t>ID Number</t>
  </si>
  <si>
    <t>City</t>
  </si>
  <si>
    <t>State</t>
  </si>
  <si>
    <t>Sales Amount</t>
  </si>
  <si>
    <t>Squid Ward 1001 Honolulu Hawaii 301</t>
  </si>
  <si>
    <t>Sponge Bob 1002 Honolulu Hawaii 238</t>
  </si>
  <si>
    <t>Homer Simp 1003 Austin Texas 294</t>
  </si>
  <si>
    <t>Elon Musk 1004 Austin Texas 238</t>
  </si>
  <si>
    <t>Steve Jobs 1005 Irvine California 294</t>
  </si>
  <si>
    <t>Warren Buffet 1006 Chicago Illinois 308</t>
  </si>
  <si>
    <t>Charlie Munger 1007 Chicago Illinois 339.5</t>
  </si>
  <si>
    <t>Kevin Hart 1008 Philadelphia Pennsylvania 332.5</t>
  </si>
  <si>
    <t>Barrack Obama 1009 Tysons Virginia 318.5</t>
  </si>
  <si>
    <t>Bob Builder 1010 Tampa Florida 273</t>
  </si>
  <si>
    <t>Tom Hanks 1011 Miami Florida 252</t>
  </si>
  <si>
    <t>Michael Jordan 1012 Cleveland Ohio 346.5</t>
  </si>
  <si>
    <t>Thierry Henry 1013 Seattle Washington 339</t>
  </si>
  <si>
    <t>Eden Hazard 1014 Seattle Washington 308</t>
  </si>
  <si>
    <t>Andrea Pirlo 1016 Tysons Virginia 252</t>
  </si>
  <si>
    <t>Squid</t>
  </si>
  <si>
    <t>Ward</t>
  </si>
  <si>
    <t>Honolulu</t>
  </si>
  <si>
    <t>Hawaii</t>
  </si>
  <si>
    <t>Sponge</t>
  </si>
  <si>
    <t>Bob</t>
  </si>
  <si>
    <t>Homer</t>
  </si>
  <si>
    <t>Simp</t>
  </si>
  <si>
    <t>Texas</t>
  </si>
  <si>
    <t>Elon</t>
  </si>
  <si>
    <t>Musk</t>
  </si>
  <si>
    <t>Steve</t>
  </si>
  <si>
    <t>Jobs</t>
  </si>
  <si>
    <t>Irvine</t>
  </si>
  <si>
    <t>California</t>
  </si>
  <si>
    <t>Warren</t>
  </si>
  <si>
    <t>Buffet</t>
  </si>
  <si>
    <t>Illinois</t>
  </si>
  <si>
    <t>Charlie</t>
  </si>
  <si>
    <t>Munger</t>
  </si>
  <si>
    <t>Kevin</t>
  </si>
  <si>
    <t>Hart</t>
  </si>
  <si>
    <t>Philadelphia</t>
  </si>
  <si>
    <t>Pennsylvania</t>
  </si>
  <si>
    <t>Barrack</t>
  </si>
  <si>
    <t>Obama</t>
  </si>
  <si>
    <t>Tysons</t>
  </si>
  <si>
    <t>Virginia</t>
  </si>
  <si>
    <t>Builder</t>
  </si>
  <si>
    <t>Tampa</t>
  </si>
  <si>
    <t>Florida</t>
  </si>
  <si>
    <t>Tom</t>
  </si>
  <si>
    <t>Hanks</t>
  </si>
  <si>
    <t>Miami</t>
  </si>
  <si>
    <t>Michael</t>
  </si>
  <si>
    <t>Jordan</t>
  </si>
  <si>
    <t>Cleveland</t>
  </si>
  <si>
    <t>Ohio</t>
  </si>
  <si>
    <t>Thierry</t>
  </si>
  <si>
    <t>Henry</t>
  </si>
  <si>
    <t>Seattle</t>
  </si>
  <si>
    <t>Washington</t>
  </si>
  <si>
    <t>Eden</t>
  </si>
  <si>
    <t>Hazard</t>
  </si>
  <si>
    <t>Andrea</t>
  </si>
  <si>
    <t>Pirlo</t>
  </si>
  <si>
    <t>Q4) Instructions</t>
  </si>
  <si>
    <t>Income Statement</t>
  </si>
  <si>
    <t>2022E</t>
  </si>
  <si>
    <t>2023E</t>
  </si>
  <si>
    <t>2024E</t>
  </si>
  <si>
    <t>2025E</t>
  </si>
  <si>
    <t>2026E</t>
  </si>
  <si>
    <t>2027E</t>
  </si>
  <si>
    <t>2028E</t>
  </si>
  <si>
    <t>Revenue:</t>
  </si>
  <si>
    <t>Products</t>
  </si>
  <si>
    <t>Services</t>
  </si>
  <si>
    <t>COGs</t>
  </si>
  <si>
    <t>Total COGs</t>
  </si>
  <si>
    <t>Gross Margin</t>
  </si>
  <si>
    <t>Gross Margin %</t>
  </si>
  <si>
    <t>Total Revenue</t>
  </si>
  <si>
    <t>Create a chart showing product and service revenue and gross margin percentage</t>
  </si>
  <si>
    <t>Q5) Instructions</t>
  </si>
  <si>
    <t>Show by quarter - the quality sold, total sales, and avg sale price</t>
  </si>
  <si>
    <t>Purchase</t>
  </si>
  <si>
    <t>Order ID</t>
  </si>
  <si>
    <t>Date</t>
  </si>
  <si>
    <t>Row Labels</t>
  </si>
  <si>
    <t>Grand Total</t>
  </si>
  <si>
    <t>2020</t>
  </si>
  <si>
    <t>2021</t>
  </si>
  <si>
    <t>Sum of Purchase</t>
  </si>
  <si>
    <t>Average of Purchase</t>
  </si>
  <si>
    <t>Count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</si>
</sst>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&quot;$&quot;#,##0"/>
    <numFmt numFmtId="169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/>
    <xf numFmtId="0" fontId="0" fillId="4" borderId="2" xfId="0" applyFill="1" applyBorder="1"/>
    <xf numFmtId="1" fontId="0" fillId="0" borderId="0" xfId="0" applyNumberFormat="1"/>
    <xf numFmtId="44" fontId="0" fillId="0" borderId="0" xfId="0" applyNumberFormat="1"/>
    <xf numFmtId="44" fontId="0" fillId="4" borderId="2" xfId="0" applyNumberFormat="1" applyFill="1" applyBorder="1"/>
    <xf numFmtId="0" fontId="0" fillId="0" borderId="0" xfId="0" applyNumberFormat="1"/>
    <xf numFmtId="0" fontId="0" fillId="4" borderId="0" xfId="0" applyFill="1"/>
    <xf numFmtId="0" fontId="0" fillId="0" borderId="0" xfId="0" applyAlignment="1"/>
    <xf numFmtId="3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9" fontId="4" fillId="0" borderId="0" xfId="0" applyNumberFormat="1" applyFont="1"/>
    <xf numFmtId="3" fontId="1" fillId="0" borderId="2" xfId="0" applyNumberFormat="1" applyFont="1" applyBorder="1"/>
    <xf numFmtId="0" fontId="1" fillId="4" borderId="2" xfId="0" applyFont="1" applyFill="1" applyBorder="1"/>
    <xf numFmtId="3" fontId="1" fillId="4" borderId="2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167" fontId="0" fillId="4" borderId="0" xfId="0" applyNumberFormat="1" applyFill="1"/>
    <xf numFmtId="0" fontId="0" fillId="0" borderId="0" xfId="0" pivotButton="1"/>
    <xf numFmtId="169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and Service Revenue</a:t>
            </a:r>
            <a:r>
              <a:rPr lang="en-US" baseline="0"/>
              <a:t> and Gross Margin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Visualization'!$B$8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Visualization'!$C$8:$I$8</c:f>
              <c:numCache>
                <c:formatCode>#,##0</c:formatCode>
                <c:ptCount val="7"/>
                <c:pt idx="0">
                  <c:v>226117</c:v>
                </c:pt>
                <c:pt idx="1">
                  <c:v>264007</c:v>
                </c:pt>
                <c:pt idx="2">
                  <c:v>288893</c:v>
                </c:pt>
                <c:pt idx="3">
                  <c:v>300002</c:v>
                </c:pt>
                <c:pt idx="4">
                  <c:v>337975</c:v>
                </c:pt>
                <c:pt idx="5">
                  <c:v>313352</c:v>
                </c:pt>
                <c:pt idx="6">
                  <c:v>341939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671-AA09-309C9EB39394}"/>
            </c:ext>
          </c:extLst>
        </c:ser>
        <c:ser>
          <c:idx val="1"/>
          <c:order val="1"/>
          <c:tx>
            <c:strRef>
              <c:f>'Data Visualization'!$B$9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Visualization'!$C$9:$I$9</c:f>
              <c:numCache>
                <c:formatCode>#,##0</c:formatCode>
                <c:ptCount val="7"/>
                <c:pt idx="0">
                  <c:v>66861</c:v>
                </c:pt>
                <c:pt idx="1">
                  <c:v>88650</c:v>
                </c:pt>
                <c:pt idx="2">
                  <c:v>104028</c:v>
                </c:pt>
                <c:pt idx="3">
                  <c:v>117239</c:v>
                </c:pt>
                <c:pt idx="4">
                  <c:v>137577</c:v>
                </c:pt>
                <c:pt idx="5">
                  <c:v>147138</c:v>
                </c:pt>
                <c:pt idx="6">
                  <c:v>165570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671-AA09-309C9EB3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007039"/>
        <c:axId val="443004127"/>
      </c:barChart>
      <c:lineChart>
        <c:grouping val="standard"/>
        <c:varyColors val="0"/>
        <c:ser>
          <c:idx val="2"/>
          <c:order val="2"/>
          <c:tx>
            <c:strRef>
              <c:f>'Data Visualization'!$B$17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Visualization'!$C$17:$I$17</c:f>
              <c:numCache>
                <c:formatCode>0%</c:formatCode>
                <c:ptCount val="7"/>
                <c:pt idx="0">
                  <c:v>0.76543631262415612</c:v>
                </c:pt>
                <c:pt idx="1">
                  <c:v>0.78743368201963948</c:v>
                </c:pt>
                <c:pt idx="2">
                  <c:v>0.76529633183260759</c:v>
                </c:pt>
                <c:pt idx="3">
                  <c:v>0.73471207287874396</c:v>
                </c:pt>
                <c:pt idx="4">
                  <c:v>0.80817660318955653</c:v>
                </c:pt>
                <c:pt idx="5">
                  <c:v>0.76763230471888644</c:v>
                </c:pt>
                <c:pt idx="6">
                  <c:v>0.78716436555804925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A-4671-AA09-309C9EB3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05375"/>
        <c:axId val="443004959"/>
      </c:lineChart>
      <c:catAx>
        <c:axId val="44300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4127"/>
        <c:auto val="1"/>
        <c:lblAlgn val="ctr"/>
        <c:lblOffset val="100"/>
        <c:noMultiLvlLbl val="0"/>
      </c:catAx>
      <c:valAx>
        <c:axId val="4430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7039"/>
        <c:crossBetween val="between"/>
      </c:valAx>
      <c:valAx>
        <c:axId val="44300495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5375"/>
        <c:crosses val="max"/>
        <c:crossBetween val="between"/>
      </c:valAx>
      <c:catAx>
        <c:axId val="443005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443004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90487</xdr:rowOff>
    </xdr:from>
    <xdr:to>
      <xdr:col>17</xdr:col>
      <xdr:colOff>171450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F0470-1282-45B3-0CC0-6DFA944F5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 Etka TÜRK" refreshedDate="44841.061106597219" createdVersion="8" refreshedVersion="8" minRefreshableVersion="3" recordCount="15" xr:uid="{F65B2DBE-C931-46A2-94B0-FAE37584A747}">
  <cacheSource type="worksheet">
    <worksheetSource ref="B5:F20" sheet="Data Analysis"/>
  </cacheSource>
  <cacheFields count="7">
    <cacheField name="First" numFmtId="0">
      <sharedItems/>
    </cacheField>
    <cacheField name="Last" numFmtId="0">
      <sharedItems/>
    </cacheField>
    <cacheField name="Order ID" numFmtId="0">
      <sharedItems containsSemiMixedTypes="0" containsString="0" containsNumber="1" containsInteger="1" minValue="1001" maxValue="1016"/>
    </cacheField>
    <cacheField name="Purchase" numFmtId="167">
      <sharedItems containsSemiMixedTypes="0" containsString="0" containsNumber="1" minValue="238" maxValue="346.5"/>
    </cacheField>
    <cacheField name="Date" numFmtId="169">
      <sharedItems containsSemiMixedTypes="0" containsNonDate="0" containsDate="1" containsString="0" minDate="2020-01-18T00:00:00" maxDate="2021-01-19T00:00:00" count="14">
        <d v="2020-01-18T00:00:00"/>
        <d v="2020-10-09T00:00:00"/>
        <d v="2020-08-18T00:00:00"/>
        <d v="2020-02-26T00:00:00"/>
        <d v="2020-08-27T00:00:00"/>
        <d v="2020-01-20T00:00:00"/>
        <d v="2020-10-10T00:00:00"/>
        <d v="2020-08-28T00:00:00"/>
        <d v="2021-01-18T00:00:00"/>
        <d v="2020-12-18T00:00:00"/>
        <d v="2020-04-22T00:00:00"/>
        <d v="2020-05-05T00:00:00"/>
        <d v="2020-11-11T00:00:00"/>
        <d v="2020-10-11T00:00:00"/>
      </sharedItems>
      <fieldGroup par="6" base="4">
        <rangePr groupBy="months" startDate="2020-01-18T00:00:00" endDate="2021-01-19T00:00:00"/>
        <groupItems count="14">
          <s v="&lt;1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9/2021"/>
        </groupItems>
      </fieldGroup>
    </cacheField>
    <cacheField name="Quarters" numFmtId="0" databaseField="0">
      <fieldGroup base="4">
        <rangePr groupBy="quarters" startDate="2020-01-18T00:00:00" endDate="2021-01-19T00:00:00"/>
        <groupItems count="6">
          <s v="&lt;1/18/2020"/>
          <s v="Qtr1"/>
          <s v="Qtr2"/>
          <s v="Qtr3"/>
          <s v="Qtr4"/>
          <s v="&gt;1/19/2021"/>
        </groupItems>
      </fieldGroup>
    </cacheField>
    <cacheField name="Years" numFmtId="0" databaseField="0">
      <fieldGroup base="4">
        <rangePr groupBy="years" startDate="2020-01-18T00:00:00" endDate="2021-01-19T00:00:00"/>
        <groupItems count="4">
          <s v="&lt;1/18/2020"/>
          <s v="2020"/>
          <s v="2021"/>
          <s v="&gt;1/19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Squid"/>
    <s v="Ward"/>
    <n v="1001"/>
    <n v="301"/>
    <x v="0"/>
  </r>
  <r>
    <s v="Sponge"/>
    <s v="Bob"/>
    <n v="1002"/>
    <n v="238"/>
    <x v="1"/>
  </r>
  <r>
    <s v="Homer"/>
    <s v="Simp"/>
    <n v="1003"/>
    <n v="294"/>
    <x v="2"/>
  </r>
  <r>
    <s v="Elon"/>
    <s v="Musk"/>
    <n v="1004"/>
    <n v="238"/>
    <x v="3"/>
  </r>
  <r>
    <s v="Steve"/>
    <s v="Jobs"/>
    <n v="1005"/>
    <n v="294"/>
    <x v="4"/>
  </r>
  <r>
    <s v="Warren"/>
    <s v="Buffet"/>
    <n v="1006"/>
    <n v="308"/>
    <x v="5"/>
  </r>
  <r>
    <s v="Charlie"/>
    <s v="Munger"/>
    <n v="1007"/>
    <n v="339.5"/>
    <x v="6"/>
  </r>
  <r>
    <s v="Kevin"/>
    <s v="Hart"/>
    <n v="1008"/>
    <n v="332.5"/>
    <x v="7"/>
  </r>
  <r>
    <s v="Barrack"/>
    <s v="Obama"/>
    <n v="1009"/>
    <n v="318.5"/>
    <x v="8"/>
  </r>
  <r>
    <s v="Bob"/>
    <s v="Builder"/>
    <n v="1010"/>
    <n v="273"/>
    <x v="6"/>
  </r>
  <r>
    <s v="Tom"/>
    <s v="Hanks"/>
    <n v="1011"/>
    <n v="252"/>
    <x v="9"/>
  </r>
  <r>
    <s v="Michael"/>
    <s v="Jordan"/>
    <n v="1012"/>
    <n v="346.5"/>
    <x v="10"/>
  </r>
  <r>
    <s v="Thierry"/>
    <s v="Henry"/>
    <n v="1013"/>
    <n v="339"/>
    <x v="11"/>
  </r>
  <r>
    <s v="Eden"/>
    <s v="Hazard"/>
    <n v="1014"/>
    <n v="308"/>
    <x v="12"/>
  </r>
  <r>
    <s v="Andrea"/>
    <s v="Pirlo"/>
    <n v="1016"/>
    <n v="25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96DC4-A4E9-422B-B062-C5E6EBF20D6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K8" firstHeaderRow="0" firstDataRow="1" firstDataCol="1"/>
  <pivotFields count="7">
    <pivotField showAll="0"/>
    <pivotField showAll="0"/>
    <pivotField showAll="0"/>
    <pivotField dataField="1" numFmtId="167" showAll="0"/>
    <pivotField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6"/>
    <field x="5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urchase" fld="3" subtotal="count" baseField="6" baseItem="1"/>
    <dataField name="Average of Purchase" fld="3" subtotal="average" baseField="6" baseItem="1" numFmtId="2"/>
    <dataField name="Sum of Purchase" fld="3" baseField="6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E829-56DC-479A-AEA9-6378F3633FE0}">
  <dimension ref="B2:G18"/>
  <sheetViews>
    <sheetView workbookViewId="0">
      <selection activeCell="B5" sqref="B5"/>
    </sheetView>
  </sheetViews>
  <sheetFormatPr defaultRowHeight="15" x14ac:dyDescent="0.25"/>
  <cols>
    <col min="1" max="1" width="9.140625" style="1"/>
    <col min="2" max="2" width="18" style="1" customWidth="1"/>
    <col min="3" max="3" width="15.7109375" style="1" customWidth="1"/>
    <col min="4" max="4" width="4.140625" style="1" customWidth="1"/>
    <col min="5" max="5" width="14.5703125" style="1" customWidth="1"/>
    <col min="6" max="6" width="17.7109375" style="1" customWidth="1"/>
    <col min="7" max="16384" width="9.140625" style="1"/>
  </cols>
  <sheetData>
    <row r="2" spans="2:7" x14ac:dyDescent="0.25">
      <c r="B2" s="5" t="s">
        <v>0</v>
      </c>
      <c r="C2" s="5"/>
      <c r="D2" s="5"/>
      <c r="E2" s="5"/>
      <c r="F2" s="5"/>
    </row>
    <row r="3" spans="2:7" x14ac:dyDescent="0.25">
      <c r="B3" s="6" t="s">
        <v>35</v>
      </c>
      <c r="C3" s="6"/>
      <c r="D3" s="6"/>
      <c r="E3" s="6"/>
      <c r="F3" s="6"/>
      <c r="G3" s="3"/>
    </row>
    <row r="5" spans="2:7" x14ac:dyDescent="0.25">
      <c r="B5" s="11" t="s">
        <v>1</v>
      </c>
      <c r="C5" s="11" t="s">
        <v>2</v>
      </c>
      <c r="D5" s="12"/>
      <c r="E5" s="10" t="s">
        <v>27</v>
      </c>
      <c r="F5" s="10"/>
      <c r="G5" s="3"/>
    </row>
    <row r="6" spans="2:7" x14ac:dyDescent="0.25">
      <c r="B6" s="2" t="s">
        <v>3</v>
      </c>
      <c r="C6" s="1" t="s">
        <v>16</v>
      </c>
      <c r="E6" s="1" t="s">
        <v>28</v>
      </c>
      <c r="F6" s="2" t="s">
        <v>4</v>
      </c>
    </row>
    <row r="7" spans="2:7" x14ac:dyDescent="0.25">
      <c r="B7" s="2" t="s">
        <v>4</v>
      </c>
      <c r="C7" s="1" t="s">
        <v>17</v>
      </c>
      <c r="E7" s="1" t="s">
        <v>29</v>
      </c>
      <c r="F7" s="1" t="str">
        <f>INDEX(C6:C18,MATCH(F6,B6:B18,0))</f>
        <v>Oklohama City</v>
      </c>
    </row>
    <row r="8" spans="2:7" x14ac:dyDescent="0.25">
      <c r="B8" s="2" t="s">
        <v>5</v>
      </c>
      <c r="C8" s="2" t="s">
        <v>31</v>
      </c>
    </row>
    <row r="9" spans="2:7" x14ac:dyDescent="0.25">
      <c r="B9" s="2" t="s">
        <v>6</v>
      </c>
      <c r="C9" s="2" t="s">
        <v>18</v>
      </c>
      <c r="E9" s="4" t="s">
        <v>32</v>
      </c>
      <c r="F9" s="4"/>
    </row>
    <row r="10" spans="2:7" x14ac:dyDescent="0.25">
      <c r="B10" s="2" t="s">
        <v>7</v>
      </c>
      <c r="C10" s="2" t="s">
        <v>19</v>
      </c>
    </row>
    <row r="11" spans="2:7" x14ac:dyDescent="0.25">
      <c r="B11" s="2" t="s">
        <v>8</v>
      </c>
      <c r="C11" s="2" t="s">
        <v>20</v>
      </c>
      <c r="E11" s="10" t="s">
        <v>30</v>
      </c>
      <c r="F11" s="10"/>
    </row>
    <row r="12" spans="2:7" x14ac:dyDescent="0.25">
      <c r="B12" s="2" t="s">
        <v>9</v>
      </c>
      <c r="C12" s="2" t="s">
        <v>21</v>
      </c>
      <c r="E12" s="1" t="s">
        <v>28</v>
      </c>
      <c r="F12" s="2" t="s">
        <v>5</v>
      </c>
    </row>
    <row r="13" spans="2:7" x14ac:dyDescent="0.25">
      <c r="B13" s="2" t="s">
        <v>10</v>
      </c>
      <c r="C13" s="2" t="s">
        <v>34</v>
      </c>
      <c r="E13" s="2" t="s">
        <v>29</v>
      </c>
      <c r="F13" s="1" t="str">
        <f>VLOOKUP(F12,B6:C18,2,FALSE)</f>
        <v>Dallas City</v>
      </c>
    </row>
    <row r="14" spans="2:7" x14ac:dyDescent="0.25">
      <c r="B14" s="2" t="s">
        <v>11</v>
      </c>
      <c r="C14" s="2" t="s">
        <v>22</v>
      </c>
      <c r="E14" s="2"/>
    </row>
    <row r="15" spans="2:7" x14ac:dyDescent="0.25">
      <c r="B15" s="2" t="s">
        <v>12</v>
      </c>
      <c r="C15" s="2" t="s">
        <v>23</v>
      </c>
      <c r="E15" s="4" t="s">
        <v>33</v>
      </c>
      <c r="F15" s="4"/>
    </row>
    <row r="16" spans="2:7" x14ac:dyDescent="0.25">
      <c r="B16" s="2" t="s">
        <v>13</v>
      </c>
      <c r="C16" s="2" t="s">
        <v>24</v>
      </c>
    </row>
    <row r="17" spans="2:3" x14ac:dyDescent="0.25">
      <c r="B17" s="2" t="s">
        <v>14</v>
      </c>
      <c r="C17" s="2" t="s">
        <v>25</v>
      </c>
    </row>
    <row r="18" spans="2:3" x14ac:dyDescent="0.25">
      <c r="B18" s="2" t="s">
        <v>15</v>
      </c>
      <c r="C18" s="2" t="s">
        <v>26</v>
      </c>
    </row>
  </sheetData>
  <mergeCells count="6">
    <mergeCell ref="E15:F15"/>
    <mergeCell ref="B2:F2"/>
    <mergeCell ref="B3:F3"/>
    <mergeCell ref="E9:F9"/>
    <mergeCell ref="E5:F5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3BE5-A673-4FD4-9D40-C8410EDE6F7D}">
  <dimension ref="B2:E15"/>
  <sheetViews>
    <sheetView workbookViewId="0">
      <selection activeCell="B2" sqref="B2:E3"/>
    </sheetView>
  </sheetViews>
  <sheetFormatPr defaultRowHeight="15" x14ac:dyDescent="0.25"/>
  <cols>
    <col min="1" max="6" width="17.28515625" customWidth="1"/>
  </cols>
  <sheetData>
    <row r="2" spans="2:5" x14ac:dyDescent="0.25">
      <c r="B2" s="5" t="s">
        <v>36</v>
      </c>
      <c r="C2" s="5"/>
      <c r="D2" s="5"/>
      <c r="E2" s="5"/>
    </row>
    <row r="3" spans="2:5" x14ac:dyDescent="0.25">
      <c r="B3" s="6" t="s">
        <v>37</v>
      </c>
      <c r="C3" s="6"/>
      <c r="D3" s="6"/>
      <c r="E3" s="6"/>
    </row>
    <row r="5" spans="2:5" x14ac:dyDescent="0.25">
      <c r="B5" s="10" t="s">
        <v>38</v>
      </c>
      <c r="C5" s="10"/>
    </row>
    <row r="6" spans="2:5" x14ac:dyDescent="0.25">
      <c r="B6" t="s">
        <v>39</v>
      </c>
      <c r="C6" s="15">
        <v>6.99</v>
      </c>
    </row>
    <row r="7" spans="2:5" x14ac:dyDescent="0.25">
      <c r="B7" t="s">
        <v>40</v>
      </c>
      <c r="C7" s="7">
        <v>0.08</v>
      </c>
    </row>
    <row r="8" spans="2:5" x14ac:dyDescent="0.25">
      <c r="B8" t="s">
        <v>41</v>
      </c>
      <c r="C8" s="15">
        <v>2.99</v>
      </c>
    </row>
    <row r="10" spans="2:5" x14ac:dyDescent="0.25">
      <c r="B10" s="10" t="s">
        <v>42</v>
      </c>
      <c r="C10" s="10"/>
    </row>
    <row r="11" spans="2:5" x14ac:dyDescent="0.25">
      <c r="B11" t="s">
        <v>43</v>
      </c>
      <c r="C11" s="14">
        <v>2906.3008602650552</v>
      </c>
    </row>
    <row r="12" spans="2:5" x14ac:dyDescent="0.25">
      <c r="B12" t="s">
        <v>44</v>
      </c>
      <c r="C12" s="15">
        <f>C11*C6</f>
        <v>20315.043013252736</v>
      </c>
    </row>
    <row r="13" spans="2:5" x14ac:dyDescent="0.25">
      <c r="B13" t="s">
        <v>40</v>
      </c>
      <c r="C13" s="15">
        <f>-C12*C7</f>
        <v>-1625.2034410602189</v>
      </c>
    </row>
    <row r="14" spans="2:5" x14ac:dyDescent="0.25">
      <c r="B14" t="s">
        <v>41</v>
      </c>
      <c r="C14" s="15">
        <f>-C11*C8</f>
        <v>-8689.8395721925153</v>
      </c>
    </row>
    <row r="15" spans="2:5" x14ac:dyDescent="0.25">
      <c r="B15" s="13" t="s">
        <v>45</v>
      </c>
      <c r="C15" s="16">
        <f>SUM(C12:C14)</f>
        <v>10000.000000000004</v>
      </c>
    </row>
  </sheetData>
  <mergeCells count="4">
    <mergeCell ref="B2:E2"/>
    <mergeCell ref="B3:E3"/>
    <mergeCell ref="B5:C5"/>
    <mergeCell ref="B10:C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A6EE-22A2-416B-BD90-B472477B29E2}">
  <dimension ref="B2:K20"/>
  <sheetViews>
    <sheetView workbookViewId="0">
      <selection activeCell="F5" sqref="F5:K20"/>
    </sheetView>
  </sheetViews>
  <sheetFormatPr defaultRowHeight="15" x14ac:dyDescent="0.25"/>
  <cols>
    <col min="2" max="2" width="20.7109375" style="9" customWidth="1"/>
    <col min="3" max="3" width="22.7109375" style="9" customWidth="1"/>
    <col min="4" max="4" width="11.28515625" style="9" customWidth="1"/>
    <col min="5" max="5" width="3.7109375" customWidth="1"/>
    <col min="6" max="6" width="13.7109375" customWidth="1"/>
    <col min="7" max="7" width="13.28515625" customWidth="1"/>
    <col min="8" max="8" width="14.85546875" customWidth="1"/>
    <col min="9" max="9" width="12.140625" customWidth="1"/>
    <col min="11" max="12" width="13.5703125" customWidth="1"/>
  </cols>
  <sheetData>
    <row r="2" spans="2:11" x14ac:dyDescent="0.25">
      <c r="B2" s="5" t="s">
        <v>46</v>
      </c>
      <c r="C2" s="5"/>
      <c r="D2" s="5"/>
    </row>
    <row r="3" spans="2:11" x14ac:dyDescent="0.25">
      <c r="B3" s="6" t="s">
        <v>47</v>
      </c>
      <c r="C3" s="6"/>
      <c r="D3" s="6"/>
    </row>
    <row r="5" spans="2:11" x14ac:dyDescent="0.25">
      <c r="B5" s="10" t="s">
        <v>48</v>
      </c>
      <c r="C5" s="10"/>
      <c r="F5" s="11" t="s">
        <v>49</v>
      </c>
      <c r="G5" s="11" t="s">
        <v>50</v>
      </c>
      <c r="H5" s="11" t="s">
        <v>51</v>
      </c>
      <c r="I5" s="11" t="s">
        <v>52</v>
      </c>
      <c r="J5" s="11" t="s">
        <v>53</v>
      </c>
      <c r="K5" s="11" t="s">
        <v>54</v>
      </c>
    </row>
    <row r="6" spans="2:11" x14ac:dyDescent="0.25">
      <c r="B6" s="19" t="s">
        <v>55</v>
      </c>
      <c r="C6" s="19"/>
      <c r="F6" s="18" t="s">
        <v>70</v>
      </c>
      <c r="G6" s="18" t="s">
        <v>71</v>
      </c>
      <c r="H6" s="18">
        <v>1001</v>
      </c>
      <c r="I6" s="18" t="s">
        <v>72</v>
      </c>
      <c r="J6" s="18" t="s">
        <v>73</v>
      </c>
      <c r="K6" s="18">
        <v>301</v>
      </c>
    </row>
    <row r="7" spans="2:11" x14ac:dyDescent="0.25">
      <c r="B7" s="19" t="s">
        <v>56</v>
      </c>
      <c r="C7" s="19"/>
      <c r="F7" s="18" t="s">
        <v>74</v>
      </c>
      <c r="G7" s="18" t="s">
        <v>75</v>
      </c>
      <c r="H7" s="18">
        <v>1002</v>
      </c>
      <c r="I7" s="18" t="s">
        <v>72</v>
      </c>
      <c r="J7" s="18" t="s">
        <v>73</v>
      </c>
      <c r="K7" s="18">
        <v>238</v>
      </c>
    </row>
    <row r="8" spans="2:11" x14ac:dyDescent="0.25">
      <c r="B8" s="19" t="s">
        <v>57</v>
      </c>
      <c r="C8" s="19"/>
      <c r="F8" s="18" t="s">
        <v>76</v>
      </c>
      <c r="G8" s="18" t="s">
        <v>77</v>
      </c>
      <c r="H8" s="18">
        <v>1003</v>
      </c>
      <c r="I8" s="18" t="s">
        <v>19</v>
      </c>
      <c r="J8" s="18" t="s">
        <v>78</v>
      </c>
      <c r="K8" s="18">
        <v>294</v>
      </c>
    </row>
    <row r="9" spans="2:11" x14ac:dyDescent="0.25">
      <c r="B9" s="19" t="s">
        <v>58</v>
      </c>
      <c r="C9" s="19"/>
      <c r="F9" s="18" t="s">
        <v>79</v>
      </c>
      <c r="G9" s="18" t="s">
        <v>80</v>
      </c>
      <c r="H9" s="18">
        <v>1004</v>
      </c>
      <c r="I9" s="18" t="s">
        <v>19</v>
      </c>
      <c r="J9" s="18" t="s">
        <v>78</v>
      </c>
      <c r="K9" s="18">
        <v>238</v>
      </c>
    </row>
    <row r="10" spans="2:11" x14ac:dyDescent="0.25">
      <c r="B10" s="19" t="s">
        <v>59</v>
      </c>
      <c r="C10" s="19"/>
      <c r="F10" s="18" t="s">
        <v>81</v>
      </c>
      <c r="G10" s="18" t="s">
        <v>82</v>
      </c>
      <c r="H10" s="18">
        <v>1005</v>
      </c>
      <c r="I10" s="18" t="s">
        <v>83</v>
      </c>
      <c r="J10" s="18" t="s">
        <v>84</v>
      </c>
      <c r="K10" s="18">
        <v>294</v>
      </c>
    </row>
    <row r="11" spans="2:11" x14ac:dyDescent="0.25">
      <c r="B11" s="19" t="s">
        <v>60</v>
      </c>
      <c r="C11" s="19"/>
      <c r="F11" s="18" t="s">
        <v>85</v>
      </c>
      <c r="G11" s="18" t="s">
        <v>86</v>
      </c>
      <c r="H11" s="18">
        <v>1006</v>
      </c>
      <c r="I11" s="18" t="s">
        <v>25</v>
      </c>
      <c r="J11" s="18" t="s">
        <v>87</v>
      </c>
      <c r="K11" s="18">
        <v>308</v>
      </c>
    </row>
    <row r="12" spans="2:11" x14ac:dyDescent="0.25">
      <c r="B12" s="19" t="s">
        <v>61</v>
      </c>
      <c r="C12" s="19"/>
      <c r="F12" s="18" t="s">
        <v>88</v>
      </c>
      <c r="G12" s="18" t="s">
        <v>89</v>
      </c>
      <c r="H12" s="18">
        <v>1007</v>
      </c>
      <c r="I12" s="18" t="s">
        <v>25</v>
      </c>
      <c r="J12" s="18" t="s">
        <v>87</v>
      </c>
      <c r="K12" s="18">
        <v>339.5</v>
      </c>
    </row>
    <row r="13" spans="2:11" x14ac:dyDescent="0.25">
      <c r="B13" s="19" t="s">
        <v>62</v>
      </c>
      <c r="C13" s="19"/>
      <c r="F13" s="18" t="s">
        <v>90</v>
      </c>
      <c r="G13" s="18" t="s">
        <v>91</v>
      </c>
      <c r="H13" s="18">
        <v>1008</v>
      </c>
      <c r="I13" s="18" t="s">
        <v>92</v>
      </c>
      <c r="J13" s="18" t="s">
        <v>93</v>
      </c>
      <c r="K13" s="18">
        <v>332.5</v>
      </c>
    </row>
    <row r="14" spans="2:11" x14ac:dyDescent="0.25">
      <c r="B14" s="19" t="s">
        <v>63</v>
      </c>
      <c r="C14" s="19"/>
      <c r="F14" s="18" t="s">
        <v>94</v>
      </c>
      <c r="G14" s="18" t="s">
        <v>95</v>
      </c>
      <c r="H14" s="18">
        <v>1009</v>
      </c>
      <c r="I14" s="18" t="s">
        <v>96</v>
      </c>
      <c r="J14" s="18" t="s">
        <v>97</v>
      </c>
      <c r="K14" s="18">
        <v>318.5</v>
      </c>
    </row>
    <row r="15" spans="2:11" x14ac:dyDescent="0.25">
      <c r="B15" s="19" t="s">
        <v>64</v>
      </c>
      <c r="C15" s="19"/>
      <c r="F15" s="18" t="s">
        <v>75</v>
      </c>
      <c r="G15" s="18" t="s">
        <v>98</v>
      </c>
      <c r="H15" s="18">
        <v>1010</v>
      </c>
      <c r="I15" s="18" t="s">
        <v>99</v>
      </c>
      <c r="J15" s="18" t="s">
        <v>100</v>
      </c>
      <c r="K15" s="18">
        <v>273</v>
      </c>
    </row>
    <row r="16" spans="2:11" x14ac:dyDescent="0.25">
      <c r="B16" s="19" t="s">
        <v>65</v>
      </c>
      <c r="C16" s="19"/>
      <c r="F16" s="18" t="s">
        <v>101</v>
      </c>
      <c r="G16" s="18" t="s">
        <v>102</v>
      </c>
      <c r="H16" s="18">
        <v>1011</v>
      </c>
      <c r="I16" s="18" t="s">
        <v>103</v>
      </c>
      <c r="J16" s="18" t="s">
        <v>100</v>
      </c>
      <c r="K16" s="18">
        <v>252</v>
      </c>
    </row>
    <row r="17" spans="2:11" x14ac:dyDescent="0.25">
      <c r="B17" s="19" t="s">
        <v>66</v>
      </c>
      <c r="C17" s="19"/>
      <c r="F17" s="18" t="s">
        <v>104</v>
      </c>
      <c r="G17" s="18" t="s">
        <v>105</v>
      </c>
      <c r="H17" s="18">
        <v>1012</v>
      </c>
      <c r="I17" s="18" t="s">
        <v>106</v>
      </c>
      <c r="J17" s="18" t="s">
        <v>107</v>
      </c>
      <c r="K17" s="18">
        <v>346.5</v>
      </c>
    </row>
    <row r="18" spans="2:11" x14ac:dyDescent="0.25">
      <c r="B18" s="19" t="s">
        <v>67</v>
      </c>
      <c r="C18" s="19"/>
      <c r="F18" s="18" t="s">
        <v>108</v>
      </c>
      <c r="G18" s="18" t="s">
        <v>109</v>
      </c>
      <c r="H18" s="18">
        <v>1013</v>
      </c>
      <c r="I18" s="18" t="s">
        <v>110</v>
      </c>
      <c r="J18" s="18" t="s">
        <v>111</v>
      </c>
      <c r="K18" s="18">
        <v>339</v>
      </c>
    </row>
    <row r="19" spans="2:11" x14ac:dyDescent="0.25">
      <c r="B19" s="19" t="s">
        <v>68</v>
      </c>
      <c r="C19" s="19"/>
      <c r="F19" s="18" t="s">
        <v>112</v>
      </c>
      <c r="G19" s="18" t="s">
        <v>113</v>
      </c>
      <c r="H19" s="18">
        <v>1014</v>
      </c>
      <c r="I19" s="18" t="s">
        <v>110</v>
      </c>
      <c r="J19" s="18" t="s">
        <v>111</v>
      </c>
      <c r="K19" s="18">
        <v>308</v>
      </c>
    </row>
    <row r="20" spans="2:11" x14ac:dyDescent="0.25">
      <c r="B20" s="19" t="s">
        <v>69</v>
      </c>
      <c r="C20" s="19"/>
      <c r="F20" s="18" t="s">
        <v>114</v>
      </c>
      <c r="G20" s="18" t="s">
        <v>115</v>
      </c>
      <c r="H20" s="18">
        <v>1016</v>
      </c>
      <c r="I20" s="18" t="s">
        <v>96</v>
      </c>
      <c r="J20" s="18" t="s">
        <v>97</v>
      </c>
      <c r="K20" s="18">
        <v>252</v>
      </c>
    </row>
  </sheetData>
  <mergeCells count="3">
    <mergeCell ref="B2:D2"/>
    <mergeCell ref="B3:D3"/>
    <mergeCell ref="B5:C5"/>
  </mergeCells>
  <phoneticPr fontId="3" type="noConversion"/>
  <conditionalFormatting sqref="K6:K20">
    <cfRule type="cellIs" dxfId="0" priority="1" operator="lessThan">
      <formula>300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D463-1B0B-4ED9-B055-870DFE2D9F53}">
  <dimension ref="B2:I17"/>
  <sheetViews>
    <sheetView workbookViewId="0">
      <selection activeCell="B17" activeCellId="1" sqref="B8:I9 B17:I17"/>
    </sheetView>
  </sheetViews>
  <sheetFormatPr defaultRowHeight="15" x14ac:dyDescent="0.25"/>
  <cols>
    <col min="2" max="2" width="15.140625" customWidth="1"/>
    <col min="3" max="9" width="9.5703125" bestFit="1" customWidth="1"/>
  </cols>
  <sheetData>
    <row r="2" spans="2:9" x14ac:dyDescent="0.25">
      <c r="B2" s="5" t="s">
        <v>116</v>
      </c>
      <c r="C2" s="5"/>
      <c r="D2" s="5"/>
      <c r="E2" s="5"/>
      <c r="F2" s="5"/>
      <c r="G2" s="5"/>
      <c r="H2" s="5"/>
      <c r="I2" s="5"/>
    </row>
    <row r="3" spans="2:9" x14ac:dyDescent="0.25">
      <c r="B3" s="6" t="s">
        <v>133</v>
      </c>
      <c r="C3" s="6"/>
      <c r="D3" s="6"/>
      <c r="E3" s="6"/>
      <c r="F3" s="6"/>
      <c r="G3" s="6"/>
      <c r="H3" s="6"/>
      <c r="I3" s="6"/>
    </row>
    <row r="5" spans="2:9" x14ac:dyDescent="0.25">
      <c r="B5" s="10" t="s">
        <v>117</v>
      </c>
      <c r="C5" s="10"/>
      <c r="D5" s="10"/>
      <c r="E5" s="10"/>
      <c r="F5" s="10"/>
      <c r="G5" s="10"/>
      <c r="H5" s="10"/>
      <c r="I5" s="10"/>
    </row>
    <row r="6" spans="2:9" x14ac:dyDescent="0.25">
      <c r="B6" s="11"/>
      <c r="C6" s="11" t="s">
        <v>118</v>
      </c>
      <c r="D6" s="11" t="s">
        <v>119</v>
      </c>
      <c r="E6" s="11" t="s">
        <v>120</v>
      </c>
      <c r="F6" s="11" t="s">
        <v>121</v>
      </c>
      <c r="G6" s="11" t="s">
        <v>122</v>
      </c>
      <c r="H6" s="11" t="s">
        <v>123</v>
      </c>
      <c r="I6" s="11" t="s">
        <v>124</v>
      </c>
    </row>
    <row r="7" spans="2:9" x14ac:dyDescent="0.25">
      <c r="B7" s="9" t="s">
        <v>125</v>
      </c>
    </row>
    <row r="8" spans="2:9" x14ac:dyDescent="0.25">
      <c r="B8" s="21" t="s">
        <v>126</v>
      </c>
      <c r="C8" s="20">
        <v>226117</v>
      </c>
      <c r="D8" s="20">
        <v>264007</v>
      </c>
      <c r="E8" s="20">
        <v>288893</v>
      </c>
      <c r="F8" s="20">
        <v>300002</v>
      </c>
      <c r="G8" s="20">
        <v>337975</v>
      </c>
      <c r="H8" s="20">
        <v>313352</v>
      </c>
      <c r="I8" s="20">
        <v>341939</v>
      </c>
    </row>
    <row r="9" spans="2:9" x14ac:dyDescent="0.25">
      <c r="B9" s="21" t="s">
        <v>127</v>
      </c>
      <c r="C9" s="20">
        <v>66861</v>
      </c>
      <c r="D9" s="20">
        <v>88650</v>
      </c>
      <c r="E9" s="20">
        <v>104028</v>
      </c>
      <c r="F9" s="20">
        <v>117239</v>
      </c>
      <c r="G9" s="20">
        <v>137577</v>
      </c>
      <c r="H9" s="20">
        <v>147138</v>
      </c>
      <c r="I9" s="20">
        <v>165570</v>
      </c>
    </row>
    <row r="10" spans="2:9" x14ac:dyDescent="0.25">
      <c r="B10" s="28" t="s">
        <v>132</v>
      </c>
      <c r="C10" s="29">
        <f>SUM(C8:C9)</f>
        <v>292978</v>
      </c>
      <c r="D10" s="29">
        <f t="shared" ref="D10:I10" si="0">SUM(D8:D9)</f>
        <v>352657</v>
      </c>
      <c r="E10" s="29">
        <f t="shared" si="0"/>
        <v>392921</v>
      </c>
      <c r="F10" s="29">
        <f t="shared" si="0"/>
        <v>417241</v>
      </c>
      <c r="G10" s="29">
        <f t="shared" si="0"/>
        <v>475552</v>
      </c>
      <c r="H10" s="29">
        <f t="shared" si="0"/>
        <v>460490</v>
      </c>
      <c r="I10" s="29">
        <f t="shared" si="0"/>
        <v>507509</v>
      </c>
    </row>
    <row r="11" spans="2:9" x14ac:dyDescent="0.25">
      <c r="B11" t="s">
        <v>128</v>
      </c>
    </row>
    <row r="12" spans="2:9" x14ac:dyDescent="0.25">
      <c r="B12" s="21" t="s">
        <v>126</v>
      </c>
      <c r="C12" s="20">
        <v>52007</v>
      </c>
      <c r="D12" s="20">
        <v>52801</v>
      </c>
      <c r="E12" s="20">
        <v>69334</v>
      </c>
      <c r="F12" s="20">
        <v>72000</v>
      </c>
      <c r="G12" s="20">
        <v>54076</v>
      </c>
      <c r="H12" s="20">
        <v>65804</v>
      </c>
      <c r="I12" s="20">
        <v>64968</v>
      </c>
    </row>
    <row r="13" spans="2:9" x14ac:dyDescent="0.25">
      <c r="B13" s="21" t="s">
        <v>127</v>
      </c>
      <c r="C13" s="20">
        <v>16715</v>
      </c>
      <c r="D13" s="20">
        <v>22162</v>
      </c>
      <c r="E13" s="20">
        <v>22886</v>
      </c>
      <c r="F13" s="20">
        <v>38689</v>
      </c>
      <c r="G13" s="20">
        <v>37146</v>
      </c>
      <c r="H13" s="20">
        <v>41199</v>
      </c>
      <c r="I13" s="20">
        <v>43048</v>
      </c>
    </row>
    <row r="14" spans="2:9" x14ac:dyDescent="0.25">
      <c r="B14" s="27" t="s">
        <v>129</v>
      </c>
      <c r="C14" s="24">
        <f>SUM(C12:C13)</f>
        <v>68722</v>
      </c>
      <c r="D14" s="24">
        <f t="shared" ref="D14:I14" si="1">SUM(D12:D13)</f>
        <v>74963</v>
      </c>
      <c r="E14" s="24">
        <f t="shared" si="1"/>
        <v>92220</v>
      </c>
      <c r="F14" s="24">
        <f t="shared" si="1"/>
        <v>110689</v>
      </c>
      <c r="G14" s="24">
        <f t="shared" si="1"/>
        <v>91222</v>
      </c>
      <c r="H14" s="24">
        <f t="shared" si="1"/>
        <v>107003</v>
      </c>
      <c r="I14" s="24">
        <f t="shared" si="1"/>
        <v>108016</v>
      </c>
    </row>
    <row r="15" spans="2:9" x14ac:dyDescent="0.25">
      <c r="B15" s="25" t="s">
        <v>130</v>
      </c>
      <c r="C15" s="26">
        <f>C10-C14</f>
        <v>224256</v>
      </c>
      <c r="D15" s="26">
        <f t="shared" ref="D15:I15" si="2">D10-D14</f>
        <v>277694</v>
      </c>
      <c r="E15" s="26">
        <f t="shared" si="2"/>
        <v>300701</v>
      </c>
      <c r="F15" s="26">
        <f t="shared" si="2"/>
        <v>306552</v>
      </c>
      <c r="G15" s="26">
        <f t="shared" si="2"/>
        <v>384330</v>
      </c>
      <c r="H15" s="26">
        <f t="shared" si="2"/>
        <v>353487</v>
      </c>
      <c r="I15" s="26">
        <f t="shared" si="2"/>
        <v>399493</v>
      </c>
    </row>
    <row r="16" spans="2:9" x14ac:dyDescent="0.25">
      <c r="B16" s="30"/>
      <c r="C16" s="31"/>
      <c r="D16" s="31"/>
      <c r="E16" s="31"/>
      <c r="F16" s="31"/>
      <c r="G16" s="31"/>
      <c r="H16" s="31"/>
      <c r="I16" s="31"/>
    </row>
    <row r="17" spans="2:9" x14ac:dyDescent="0.25">
      <c r="B17" s="22" t="s">
        <v>131</v>
      </c>
      <c r="C17" s="23">
        <f>C15/C10</f>
        <v>0.76543631262415612</v>
      </c>
      <c r="D17" s="23">
        <f t="shared" ref="D17:I17" si="3">D15/D10</f>
        <v>0.78743368201963948</v>
      </c>
      <c r="E17" s="23">
        <f t="shared" si="3"/>
        <v>0.76529633183260759</v>
      </c>
      <c r="F17" s="23">
        <f t="shared" si="3"/>
        <v>0.73471207287874396</v>
      </c>
      <c r="G17" s="23">
        <f t="shared" si="3"/>
        <v>0.80817660318955653</v>
      </c>
      <c r="H17" s="23">
        <f t="shared" si="3"/>
        <v>0.76763230471888644</v>
      </c>
      <c r="I17" s="23">
        <f t="shared" si="3"/>
        <v>0.78716436555804925</v>
      </c>
    </row>
  </sheetData>
  <mergeCells count="3">
    <mergeCell ref="B2:I2"/>
    <mergeCell ref="B3:I3"/>
    <mergeCell ref="B5:I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8773-24A4-4FAD-9CAD-DEE20B47714E}">
  <dimension ref="B2:K20"/>
  <sheetViews>
    <sheetView tabSelected="1" workbookViewId="0">
      <selection activeCell="L18" sqref="L18"/>
    </sheetView>
  </sheetViews>
  <sheetFormatPr defaultRowHeight="15" x14ac:dyDescent="0.25"/>
  <cols>
    <col min="6" max="6" width="10.7109375" bestFit="1" customWidth="1"/>
    <col min="8" max="8" width="13.140625" bestFit="1" customWidth="1"/>
    <col min="9" max="9" width="17.28515625" bestFit="1" customWidth="1"/>
    <col min="10" max="10" width="19.28515625" bestFit="1" customWidth="1"/>
    <col min="11" max="11" width="15.7109375" bestFit="1" customWidth="1"/>
  </cols>
  <sheetData>
    <row r="2" spans="2:11" x14ac:dyDescent="0.25">
      <c r="B2" t="s">
        <v>134</v>
      </c>
    </row>
    <row r="3" spans="2:11" x14ac:dyDescent="0.25">
      <c r="B3" t="s">
        <v>135</v>
      </c>
    </row>
    <row r="5" spans="2:11" x14ac:dyDescent="0.25">
      <c r="B5" s="11" t="s">
        <v>49</v>
      </c>
      <c r="C5" s="11" t="s">
        <v>50</v>
      </c>
      <c r="D5" s="11" t="s">
        <v>137</v>
      </c>
      <c r="E5" s="11" t="s">
        <v>136</v>
      </c>
      <c r="F5" s="11" t="s">
        <v>138</v>
      </c>
      <c r="H5" s="33" t="s">
        <v>139</v>
      </c>
      <c r="I5" t="s">
        <v>145</v>
      </c>
      <c r="J5" t="s">
        <v>144</v>
      </c>
      <c r="K5" t="s">
        <v>143</v>
      </c>
    </row>
    <row r="6" spans="2:11" x14ac:dyDescent="0.25">
      <c r="B6" s="18" t="s">
        <v>70</v>
      </c>
      <c r="C6" s="18" t="s">
        <v>71</v>
      </c>
      <c r="D6" s="18">
        <v>1001</v>
      </c>
      <c r="E6" s="32">
        <v>301</v>
      </c>
      <c r="F6" s="34">
        <v>43848</v>
      </c>
      <c r="H6" s="9" t="s">
        <v>141</v>
      </c>
      <c r="I6" s="17">
        <v>14</v>
      </c>
      <c r="J6" s="8">
        <v>293.96428571428572</v>
      </c>
      <c r="K6" s="8">
        <v>4115.5</v>
      </c>
    </row>
    <row r="7" spans="2:11" x14ac:dyDescent="0.25">
      <c r="B7" s="18" t="s">
        <v>74</v>
      </c>
      <c r="C7" s="18" t="s">
        <v>75</v>
      </c>
      <c r="D7" s="18">
        <v>1002</v>
      </c>
      <c r="E7" s="32">
        <v>238</v>
      </c>
      <c r="F7" s="34">
        <v>44113</v>
      </c>
      <c r="H7" s="9" t="s">
        <v>142</v>
      </c>
      <c r="I7" s="17">
        <v>1</v>
      </c>
      <c r="J7" s="8">
        <v>318.5</v>
      </c>
      <c r="K7" s="8">
        <v>318.5</v>
      </c>
    </row>
    <row r="8" spans="2:11" x14ac:dyDescent="0.25">
      <c r="B8" s="18" t="s">
        <v>76</v>
      </c>
      <c r="C8" s="18" t="s">
        <v>77</v>
      </c>
      <c r="D8" s="18">
        <v>1003</v>
      </c>
      <c r="E8" s="32">
        <v>294</v>
      </c>
      <c r="F8" s="34">
        <v>44061</v>
      </c>
      <c r="H8" s="9" t="s">
        <v>140</v>
      </c>
      <c r="I8" s="17">
        <v>15</v>
      </c>
      <c r="J8" s="8">
        <v>295.60000000000002</v>
      </c>
      <c r="K8" s="8">
        <v>4434</v>
      </c>
    </row>
    <row r="9" spans="2:11" x14ac:dyDescent="0.25">
      <c r="B9" s="18" t="s">
        <v>79</v>
      </c>
      <c r="C9" s="18" t="s">
        <v>80</v>
      </c>
      <c r="D9" s="18">
        <v>1004</v>
      </c>
      <c r="E9" s="32">
        <v>238</v>
      </c>
      <c r="F9" s="34">
        <v>43887</v>
      </c>
    </row>
    <row r="10" spans="2:11" x14ac:dyDescent="0.25">
      <c r="B10" s="18" t="s">
        <v>81</v>
      </c>
      <c r="C10" s="18" t="s">
        <v>82</v>
      </c>
      <c r="D10" s="18">
        <v>1005</v>
      </c>
      <c r="E10" s="32">
        <v>294</v>
      </c>
      <c r="F10" s="34">
        <v>44070</v>
      </c>
    </row>
    <row r="11" spans="2:11" x14ac:dyDescent="0.25">
      <c r="B11" s="18" t="s">
        <v>85</v>
      </c>
      <c r="C11" s="18" t="s">
        <v>86</v>
      </c>
      <c r="D11" s="18">
        <v>1006</v>
      </c>
      <c r="E11" s="32">
        <v>308</v>
      </c>
      <c r="F11" s="34">
        <v>43850</v>
      </c>
    </row>
    <row r="12" spans="2:11" x14ac:dyDescent="0.25">
      <c r="B12" s="18" t="s">
        <v>88</v>
      </c>
      <c r="C12" s="18" t="s">
        <v>89</v>
      </c>
      <c r="D12" s="18">
        <v>1007</v>
      </c>
      <c r="E12" s="32">
        <v>339.5</v>
      </c>
      <c r="F12" s="34">
        <v>44114</v>
      </c>
    </row>
    <row r="13" spans="2:11" x14ac:dyDescent="0.25">
      <c r="B13" s="18" t="s">
        <v>90</v>
      </c>
      <c r="C13" s="18" t="s">
        <v>91</v>
      </c>
      <c r="D13" s="18">
        <v>1008</v>
      </c>
      <c r="E13" s="32">
        <v>332.5</v>
      </c>
      <c r="F13" s="34">
        <v>44071</v>
      </c>
    </row>
    <row r="14" spans="2:11" x14ac:dyDescent="0.25">
      <c r="B14" s="18" t="s">
        <v>94</v>
      </c>
      <c r="C14" s="18" t="s">
        <v>95</v>
      </c>
      <c r="D14" s="18">
        <v>1009</v>
      </c>
      <c r="E14" s="32">
        <v>318.5</v>
      </c>
      <c r="F14" s="34">
        <v>44214</v>
      </c>
    </row>
    <row r="15" spans="2:11" x14ac:dyDescent="0.25">
      <c r="B15" s="18" t="s">
        <v>75</v>
      </c>
      <c r="C15" s="18" t="s">
        <v>98</v>
      </c>
      <c r="D15" s="18">
        <v>1010</v>
      </c>
      <c r="E15" s="32">
        <v>273</v>
      </c>
      <c r="F15" s="34">
        <v>44114</v>
      </c>
    </row>
    <row r="16" spans="2:11" x14ac:dyDescent="0.25">
      <c r="B16" s="18" t="s">
        <v>101</v>
      </c>
      <c r="C16" s="18" t="s">
        <v>102</v>
      </c>
      <c r="D16" s="18">
        <v>1011</v>
      </c>
      <c r="E16" s="32">
        <v>252</v>
      </c>
      <c r="F16" s="34">
        <v>44183</v>
      </c>
    </row>
    <row r="17" spans="2:6" x14ac:dyDescent="0.25">
      <c r="B17" s="18" t="s">
        <v>104</v>
      </c>
      <c r="C17" s="18" t="s">
        <v>105</v>
      </c>
      <c r="D17" s="18">
        <v>1012</v>
      </c>
      <c r="E17" s="32">
        <v>346.5</v>
      </c>
      <c r="F17" s="34">
        <v>43943</v>
      </c>
    </row>
    <row r="18" spans="2:6" x14ac:dyDescent="0.25">
      <c r="B18" s="18" t="s">
        <v>108</v>
      </c>
      <c r="C18" s="18" t="s">
        <v>109</v>
      </c>
      <c r="D18" s="18">
        <v>1013</v>
      </c>
      <c r="E18" s="32">
        <v>339</v>
      </c>
      <c r="F18" s="34">
        <v>43956</v>
      </c>
    </row>
    <row r="19" spans="2:6" x14ac:dyDescent="0.25">
      <c r="B19" s="18" t="s">
        <v>112</v>
      </c>
      <c r="C19" s="18" t="s">
        <v>113</v>
      </c>
      <c r="D19" s="18">
        <v>1014</v>
      </c>
      <c r="E19" s="32">
        <v>308</v>
      </c>
      <c r="F19" s="34">
        <v>44146</v>
      </c>
    </row>
    <row r="20" spans="2:6" x14ac:dyDescent="0.25">
      <c r="B20" s="18" t="s">
        <v>114</v>
      </c>
      <c r="C20" s="18" t="s">
        <v>115</v>
      </c>
      <c r="D20" s="18">
        <v>1016</v>
      </c>
      <c r="E20" s="32">
        <v>252</v>
      </c>
      <c r="F20" s="34">
        <v>44115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</vt:lpstr>
      <vt:lpstr>What-if</vt:lpstr>
      <vt:lpstr>Data Import</vt:lpstr>
      <vt:lpstr>Data Visualization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Etka TÜRK</dc:creator>
  <cp:lastModifiedBy>Mustafa Etka TÜRK</cp:lastModifiedBy>
  <dcterms:created xsi:type="dcterms:W3CDTF">2022-10-07T02:43:30Z</dcterms:created>
  <dcterms:modified xsi:type="dcterms:W3CDTF">2022-10-07T05:48:44Z</dcterms:modified>
</cp:coreProperties>
</file>