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kizl\OneDrive\Desktop\"/>
    </mc:Choice>
  </mc:AlternateContent>
  <xr:revisionPtr revIDLastSave="0" documentId="13_ncr:1_{ACD10CB1-66A2-4986-8B2E-D464ECD931E8}" xr6:coauthVersionLast="47" xr6:coauthVersionMax="47" xr10:uidLastSave="{00000000-0000-0000-0000-000000000000}"/>
  <bookViews>
    <workbookView xWindow="28680" yWindow="-120" windowWidth="29040" windowHeight="15720" tabRatio="769" firstSheet="3" activeTab="9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4" r:id="rId4"/>
    <sheet name="Outcomes Based On Goals" sheetId="15" r:id="rId5"/>
    <sheet name="Kickstarter" sheetId="1" r:id="rId6"/>
    <sheet name="Descriptive Statistics" sheetId="8" r:id="rId7"/>
    <sheet name="Successful US Kickstarters Tech" sheetId="9" r:id="rId8"/>
    <sheet name="Failed US Kickstarters Tech" sheetId="10" r:id="rId9"/>
    <sheet name="Edinburgh Research" sheetId="5" r:id="rId10"/>
  </sheets>
  <definedNames>
    <definedName name="_xlnm._FilterDatabase" localSheetId="5" hidden="1">Kickstarter!$A$1:$U$1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15" l="1"/>
  <c r="C13" i="15"/>
  <c r="C12" i="15"/>
  <c r="C11" i="15"/>
  <c r="C10" i="15"/>
  <c r="C8" i="15"/>
  <c r="C9" i="15"/>
  <c r="C7" i="15"/>
  <c r="C6" i="15"/>
  <c r="C5" i="15"/>
  <c r="C4" i="15"/>
  <c r="C3" i="15"/>
  <c r="B13" i="15"/>
  <c r="B12" i="15"/>
  <c r="B11" i="15"/>
  <c r="B10" i="15"/>
  <c r="B9" i="15"/>
  <c r="B8" i="15"/>
  <c r="B7" i="15"/>
  <c r="B6" i="15"/>
  <c r="B5" i="15"/>
  <c r="B4" i="15"/>
  <c r="B2" i="15"/>
  <c r="D13" i="15"/>
  <c r="D12" i="15"/>
  <c r="D11" i="15"/>
  <c r="D10" i="15"/>
  <c r="D9" i="15"/>
  <c r="D8" i="15"/>
  <c r="D7" i="15"/>
  <c r="D6" i="15"/>
  <c r="D5" i="15"/>
  <c r="D4" i="15"/>
  <c r="D3" i="15"/>
  <c r="D2" i="15"/>
  <c r="C2" i="15"/>
  <c r="G14" i="8"/>
  <c r="G13" i="8"/>
  <c r="G12" i="8"/>
  <c r="G7" i="8"/>
  <c r="G6" i="8"/>
  <c r="G5" i="8"/>
  <c r="F14" i="8"/>
  <c r="F13" i="8"/>
  <c r="F12" i="8"/>
  <c r="F7" i="8"/>
  <c r="F6" i="8"/>
  <c r="F5" i="8"/>
  <c r="G11" i="8"/>
  <c r="G4" i="8"/>
  <c r="F11" i="8"/>
  <c r="F4" i="8"/>
  <c r="C13" i="8"/>
  <c r="C12" i="8"/>
  <c r="C14" i="8" s="1"/>
  <c r="C11" i="8"/>
  <c r="C4" i="8"/>
  <c r="B11" i="8"/>
  <c r="B4" i="8"/>
  <c r="C6" i="8"/>
  <c r="C5" i="8"/>
  <c r="B6" i="8"/>
  <c r="B5" i="8"/>
  <c r="B13" i="8"/>
  <c r="B12" i="8"/>
  <c r="G3" i="8"/>
  <c r="G10" i="8"/>
  <c r="G9" i="8"/>
  <c r="G2" i="8"/>
  <c r="F10" i="8"/>
  <c r="F9" i="8"/>
  <c r="F3" i="8"/>
  <c r="F2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5" i="5"/>
  <c r="B3" i="5"/>
  <c r="B4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7" i="8"/>
  <c r="B14" i="8"/>
  <c r="E2" i="15"/>
  <c r="G2" i="15" s="1"/>
  <c r="E9" i="15"/>
  <c r="G9" i="15" s="1"/>
  <c r="E8" i="15"/>
  <c r="G8" i="15" s="1"/>
  <c r="E5" i="15"/>
  <c r="F5" i="15" s="1"/>
  <c r="E4" i="15"/>
  <c r="F4" i="15" s="1"/>
  <c r="E13" i="15"/>
  <c r="G13" i="15" s="1"/>
  <c r="E12" i="15"/>
  <c r="F12" i="15" s="1"/>
  <c r="E11" i="15"/>
  <c r="G11" i="15" s="1"/>
  <c r="E10" i="15"/>
  <c r="H10" i="15" s="1"/>
  <c r="E7" i="15"/>
  <c r="G7" i="15" s="1"/>
  <c r="E6" i="15"/>
  <c r="H6" i="15" s="1"/>
  <c r="E3" i="15"/>
  <c r="F3" i="15" s="1"/>
  <c r="F10" i="15" l="1"/>
  <c r="G5" i="15"/>
  <c r="H2" i="15"/>
  <c r="H5" i="15"/>
  <c r="H7" i="15"/>
  <c r="F11" i="15"/>
  <c r="G4" i="15"/>
  <c r="F9" i="15"/>
  <c r="H11" i="15"/>
  <c r="F6" i="15"/>
  <c r="F8" i="15"/>
  <c r="H9" i="15"/>
  <c r="H13" i="15"/>
  <c r="G10" i="15"/>
  <c r="G6" i="15"/>
  <c r="G12" i="15"/>
  <c r="F13" i="15"/>
  <c r="F2" i="15"/>
  <c r="H12" i="15"/>
  <c r="F7" i="15"/>
  <c r="H8" i="15"/>
  <c r="H4" i="15"/>
  <c r="H3" i="15"/>
  <c r="G3" i="15"/>
</calcChain>
</file>

<file path=xl/sharedStrings.xml><?xml version="1.0" encoding="utf-8"?>
<sst xmlns="http://schemas.openxmlformats.org/spreadsheetml/2006/main" count="33888" uniqueCount="8421">
  <si>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</si>
  <si>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</si>
  <si>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</si>
  <si>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</si>
  <si>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</si>
  <si>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</si>
  <si>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</si>
  <si>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</si>
  <si>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</si>
  <si>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</si>
  <si>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</si>
  <si>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</si>
  <si>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</si>
  <si>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</si>
  <si>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</si>
  <si>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</si>
  <si>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</si>
  <si>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</si>
  <si>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</si>
  <si>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</si>
  <si>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</si>
  <si>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</si>
  <si>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</si>
  <si>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</si>
  <si>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</si>
  <si>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</si>
  <si>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</si>
  <si>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</si>
  <si>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</si>
  <si>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</si>
  <si>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</si>
  <si>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</si>
  <si>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</si>
  <si>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</si>
  <si>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</si>
  <si>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</si>
  <si>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</si>
  <si>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</si>
  <si>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</si>
  <si>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</si>
  <si>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</si>
  <si>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</si>
  <si>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</si>
  <si>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</si>
  <si>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</si>
  <si>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</si>
  <si>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</si>
  <si>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</si>
  <si>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</si>
  <si>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</si>
  <si>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</si>
  <si>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</si>
  <si>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</si>
  <si>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</si>
  <si>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</si>
  <si>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</si>
  <si>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</si>
  <si>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</si>
  <si>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</si>
  <si>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</si>
  <si>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</si>
  <si>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</si>
  <si>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</si>
  <si>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</si>
  <si>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</si>
  <si>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</si>
  <si>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</si>
  <si>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</si>
  <si>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</si>
  <si>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</si>
  <si>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</si>
  <si>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</si>
  <si>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</si>
  <si>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</si>
  <si>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</si>
  <si>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</si>
  <si>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</si>
  <si>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</si>
  <si>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</si>
  <si>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</si>
  <si>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</si>
  <si>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</si>
  <si>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</si>
  <si>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</si>
  <si>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</si>
  <si>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</si>
  <si>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</si>
  <si>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</si>
  <si>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</si>
  <si>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</si>
  <si>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</si>
  <si>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</si>
  <si>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</si>
  <si>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</si>
  <si>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</si>
  <si>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</si>
  <si>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</si>
  <si>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</si>
  <si>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</si>
  <si>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</si>
  <si>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</si>
  <si>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</si>
  <si>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</si>
  <si>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</si>
  <si>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</si>
  <si>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</si>
  <si>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</si>
  <si>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</si>
  <si>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</si>
  <si>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</si>
  <si>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</si>
  <si>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</si>
  <si>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</si>
  <si>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</si>
  <si>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</si>
  <si>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</si>
  <si>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</si>
  <si>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</si>
  <si>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</si>
  <si>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</si>
  <si>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</si>
  <si>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</si>
  <si>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</si>
  <si>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</si>
  <si>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</si>
  <si>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</si>
  <si>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</si>
  <si>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</si>
  <si>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</si>
  <si>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</si>
  <si>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</si>
  <si>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</si>
  <si>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</si>
  <si>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</si>
  <si>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</si>
  <si>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</si>
  <si>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</si>
  <si>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</si>
  <si>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</si>
  <si>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</si>
  <si>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</si>
  <si>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</si>
  <si>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</si>
  <si>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</si>
  <si>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</si>
  <si>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</si>
  <si>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</si>
  <si>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</si>
  <si>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</si>
  <si>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</si>
  <si>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</si>
  <si>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</si>
  <si>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</si>
  <si>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</si>
  <si>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</si>
  <si>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</si>
  <si>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</si>
  <si>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</si>
  <si>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</si>
  <si>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</si>
  <si>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</si>
  <si>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</si>
  <si>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</si>
  <si>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</si>
  <si>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</si>
  <si>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</si>
  <si>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</si>
  <si>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</si>
  <si>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</si>
  <si>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</si>
  <si>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</si>
  <si>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</si>
  <si>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</si>
  <si>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</si>
  <si>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</si>
  <si>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</si>
  <si>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</si>
  <si>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</si>
  <si>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</si>
  <si>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</si>
  <si>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</si>
  <si>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</si>
  <si>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</si>
  <si>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</si>
  <si>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</si>
  <si>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</si>
  <si>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</si>
  <si>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</si>
  <si>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</si>
  <si>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</si>
  <si>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</si>
  <si>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</si>
  <si>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</si>
  <si>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</si>
  <si>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</si>
  <si>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</si>
  <si>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</si>
  <si>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</si>
  <si>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</si>
  <si>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</si>
  <si>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</si>
  <si>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</si>
  <si>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</si>
  <si>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</si>
  <si>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</si>
  <si>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</si>
  <si>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</si>
  <si>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</si>
  <si>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</si>
  <si>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</si>
  <si>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</si>
  <si>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</si>
  <si>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</si>
  <si>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</si>
  <si>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</si>
  <si>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</si>
  <si>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</si>
  <si>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</si>
  <si>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</si>
  <si>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</si>
  <si>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</si>
  <si>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</si>
  <si>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</si>
  <si>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</si>
  <si>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</si>
  <si>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</si>
  <si>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</si>
  <si>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</si>
  <si>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</si>
  <si>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</si>
  <si>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</si>
  <si>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</si>
  <si>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</si>
  <si>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</si>
  <si>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</si>
  <si>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</si>
  <si>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</si>
  <si>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</si>
  <si>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</si>
  <si>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</si>
  <si>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</si>
  <si>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</si>
  <si>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</si>
  <si>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</si>
  <si>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</si>
  <si>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</si>
  <si>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</si>
  <si>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</si>
  <si>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</si>
  <si>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</si>
  <si>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</si>
  <si>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</si>
  <si>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</si>
  <si>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</si>
  <si>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</si>
  <si>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</si>
  <si>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</si>
  <si>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</si>
  <si>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</si>
  <si>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</si>
  <si>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</si>
  <si>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</si>
  <si>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</si>
  <si>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</si>
  <si>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</si>
  <si>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</si>
  <si>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</si>
  <si>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</si>
  <si>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</si>
  <si>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</si>
  <si>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</si>
  <si>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</si>
  <si>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</si>
  <si>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</si>
  <si>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</si>
  <si>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</si>
  <si>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</si>
  <si>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</si>
  <si>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</si>
  <si>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</si>
  <si>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</si>
  <si>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</si>
  <si>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</si>
  <si>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</si>
  <si>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</si>
  <si>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</si>
  <si>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</si>
  <si>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</si>
  <si>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</si>
  <si>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</si>
  <si>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</si>
  <si>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</si>
  <si>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</si>
  <si>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</si>
  <si>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</si>
  <si>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</si>
  <si>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</si>
  <si>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</si>
  <si>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</si>
  <si>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</si>
  <si>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</si>
  <si>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</si>
  <si>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</si>
  <si>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</si>
  <si>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</si>
  <si>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</si>
  <si>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</si>
  <si>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</si>
  <si>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</si>
  <si>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</si>
  <si>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</si>
  <si>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</si>
  <si>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</si>
  <si>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</si>
  <si>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</si>
  <si>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</si>
  <si>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</si>
  <si>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</si>
  <si>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</si>
  <si>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</si>
  <si>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</si>
  <si>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</si>
  <si>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</si>
  <si>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</si>
  <si>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</si>
  <si>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</si>
  <si>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</si>
  <si>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</si>
  <si>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</si>
  <si>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</si>
  <si>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</si>
  <si>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</si>
  <si>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</si>
  <si>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</si>
  <si>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</si>
  <si>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</si>
  <si>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</si>
  <si>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</si>
  <si>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</si>
  <si>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</si>
  <si>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</si>
  <si>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</si>
  <si>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</si>
  <si>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</si>
  <si>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</si>
  <si>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</si>
  <si>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</si>
  <si>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</si>
  <si>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</si>
  <si>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</si>
  <si>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</si>
  <si>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</si>
  <si>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</si>
  <si>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</si>
  <si>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</si>
  <si>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</si>
  <si>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</si>
  <si>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</si>
  <si>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</si>
  <si>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</si>
  <si>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</si>
  <si>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</si>
  <si>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</si>
  <si>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</si>
  <si>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</si>
  <si>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</si>
  <si>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</si>
  <si>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</si>
  <si>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</si>
  <si>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</si>
  <si>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</si>
  <si>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</si>
  <si>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</si>
  <si>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</si>
  <si>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</si>
  <si>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</si>
  <si>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</si>
  <si>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</si>
  <si>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</si>
  <si>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</si>
  <si>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</si>
  <si>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</si>
  <si>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</si>
  <si>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</si>
  <si>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</si>
  <si>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</si>
  <si>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</si>
  <si>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</si>
  <si>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</si>
  <si>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</si>
  <si>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</si>
  <si>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</si>
  <si>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</si>
  <si>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</si>
  <si>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</si>
  <si>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</si>
  <si>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</si>
  <si>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</si>
  <si>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</si>
  <si>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</si>
  <si>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</si>
  <si>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</si>
  <si>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</si>
  <si>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</si>
  <si>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</si>
  <si>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</si>
  <si>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</si>
  <si>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</si>
  <si>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</si>
  <si>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</si>
  <si>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</si>
  <si>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</si>
  <si>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</si>
  <si>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</si>
  <si>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</si>
  <si>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</si>
  <si>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</si>
  <si>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</si>
  <si>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</si>
  <si>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</si>
  <si>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</si>
  <si>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</si>
  <si>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</si>
  <si>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</si>
  <si>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</si>
  <si>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</si>
  <si>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</si>
  <si>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</si>
  <si>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</si>
  <si>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</si>
  <si>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</si>
  <si>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</si>
  <si>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</si>
  <si>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</si>
  <si>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</si>
  <si>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</si>
  <si>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</si>
  <si>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</si>
  <si>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</si>
  <si>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</si>
  <si>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</si>
  <si>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</si>
  <si>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</si>
  <si>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</si>
  <si>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</si>
  <si>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</si>
  <si>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</si>
  <si>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</si>
  <si>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</si>
  <si>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</si>
  <si>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</si>
  <si>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</si>
  <si>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</si>
  <si>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</si>
  <si>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</si>
  <si>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</si>
  <si>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</si>
  <si>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</si>
  <si>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</si>
  <si>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</si>
  <si>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</si>
  <si>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</si>
  <si>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</si>
  <si>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</si>
  <si>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</si>
  <si>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</si>
  <si>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</si>
  <si>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</si>
  <si>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</si>
  <si>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</si>
  <si>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</si>
  <si>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</si>
  <si>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</si>
  <si>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</si>
  <si>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</si>
  <si>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</si>
  <si>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</si>
  <si>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</si>
  <si>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</si>
  <si>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</si>
  <si>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</si>
  <si>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</si>
  <si>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</si>
  <si>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</si>
  <si>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</si>
  <si>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</si>
  <si>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</si>
  <si>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</si>
  <si>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</si>
  <si>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</si>
  <si>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</si>
  <si>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</si>
  <si>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</si>
  <si>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</si>
  <si>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</si>
  <si>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</si>
  <si>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</si>
  <si>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</si>
  <si>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</si>
  <si>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</si>
  <si>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</si>
  <si>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</si>
  <si>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</si>
  <si>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</si>
  <si>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</si>
  <si>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</si>
  <si>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</si>
  <si>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</si>
  <si>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</si>
  <si>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</si>
  <si>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</si>
  <si>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</si>
  <si>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</si>
  <si>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</si>
  <si>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</si>
  <si>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</si>
  <si>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</si>
  <si>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</si>
  <si>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</si>
  <si>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</si>
  <si>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</si>
  <si>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</si>
  <si>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</si>
  <si>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</si>
  <si>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</si>
  <si>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</si>
  <si>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</si>
  <si>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</si>
  <si>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</si>
  <si>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</si>
  <si>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</si>
  <si>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</si>
  <si>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</si>
  <si>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</si>
  <si>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</si>
  <si>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</si>
  <si>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</si>
  <si>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</si>
  <si>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</si>
  <si>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</si>
  <si>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</si>
  <si>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</si>
  <si>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</si>
  <si>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</si>
  <si>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</si>
  <si>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</si>
  <si>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</si>
  <si>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</si>
  <si>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</si>
  <si>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</si>
  <si>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</si>
  <si>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</si>
  <si>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</si>
  <si>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</si>
  <si>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</si>
  <si>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</si>
  <si>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</si>
  <si>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</si>
  <si>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</si>
  <si>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</si>
  <si>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</si>
  <si>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</si>
  <si>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</si>
  <si>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</si>
  <si>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</si>
  <si>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</si>
  <si>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</si>
  <si>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</si>
  <si>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</si>
  <si>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</si>
  <si>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</si>
  <si>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</si>
  <si>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</si>
  <si>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</si>
  <si>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</si>
  <si>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</si>
  <si>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</si>
  <si>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</si>
  <si>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</si>
  <si>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</si>
  <si>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</si>
  <si>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</si>
  <si>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</si>
  <si>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</si>
  <si>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</si>
  <si>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</si>
  <si>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</si>
  <si>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</si>
  <si>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</si>
  <si>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</si>
  <si>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</si>
  <si>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</si>
  <si>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</si>
  <si>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</si>
  <si>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</si>
  <si>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</si>
  <si>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</si>
  <si>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</si>
  <si>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</si>
  <si>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</si>
  <si>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</si>
  <si>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</si>
  <si>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</si>
  <si>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</si>
  <si>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</si>
  <si>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</si>
  <si>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</si>
  <si>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</si>
  <si>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</si>
  <si>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</si>
  <si>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</si>
  <si>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</si>
  <si>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</si>
  <si>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</si>
  <si>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</si>
  <si>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</si>
  <si>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</si>
  <si>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</si>
  <si>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</si>
  <si>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</si>
  <si>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</si>
  <si>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</si>
  <si>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</si>
  <si>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</si>
  <si>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</si>
  <si>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</si>
  <si>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</si>
  <si>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</si>
  <si>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</si>
  <si>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</si>
  <si>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</si>
  <si>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</si>
  <si>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</si>
  <si>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</si>
  <si>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</si>
  <si>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</si>
  <si>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</si>
  <si>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</si>
  <si>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</si>
  <si>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</si>
  <si>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</si>
  <si>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</si>
  <si>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</si>
  <si>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</si>
  <si>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</si>
  <si>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</si>
  <si>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</si>
  <si>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</si>
  <si>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</si>
  <si>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</si>
  <si>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</si>
  <si>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</si>
  <si>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</si>
  <si>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</si>
  <si>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</si>
  <si>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</si>
  <si>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</si>
  <si>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</si>
  <si>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</si>
  <si>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</si>
  <si>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</si>
  <si>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</si>
  <si>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</si>
  <si>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</si>
  <si>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</si>
  <si>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</si>
  <si>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</si>
  <si>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</si>
  <si>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</si>
  <si>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</si>
  <si>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</si>
  <si>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</si>
  <si>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</si>
  <si>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</si>
  <si>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</si>
  <si>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</si>
  <si>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</si>
  <si>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</si>
  <si>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</si>
  <si>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</si>
  <si>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</si>
  <si>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</si>
  <si>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</si>
  <si>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</si>
  <si>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</si>
  <si>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</si>
  <si>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</si>
  <si>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</si>
  <si>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</si>
  <si>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</si>
  <si>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</si>
  <si>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</si>
  <si>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</si>
  <si>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</si>
  <si>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</si>
  <si>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</si>
  <si>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</si>
  <si>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</si>
  <si>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</si>
  <si>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</si>
  <si>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</si>
  <si>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</si>
  <si>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</si>
  <si>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</si>
  <si>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</si>
  <si>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</si>
  <si>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</si>
  <si>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</si>
  <si>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</si>
  <si>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</si>
  <si>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</si>
  <si>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</si>
  <si>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</si>
  <si>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</si>
  <si>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</si>
  <si>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</si>
  <si>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</si>
  <si>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</si>
  <si>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</si>
  <si>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</si>
  <si>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</si>
  <si>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</si>
  <si>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</si>
  <si>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</si>
  <si>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</si>
  <si>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</si>
  <si>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</si>
  <si>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</si>
  <si>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</si>
  <si>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</si>
  <si>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</si>
  <si>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</si>
  <si>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</si>
  <si>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</si>
  <si>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</si>
  <si>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</si>
  <si>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</si>
  <si>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</si>
  <si>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</si>
  <si>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</si>
  <si>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</si>
  <si>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</si>
  <si>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</si>
  <si>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</si>
  <si>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</si>
  <si>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</si>
  <si>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</si>
  <si>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</si>
  <si>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</si>
  <si>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</si>
  <si>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</si>
  <si>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</si>
  <si>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</si>
  <si>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</si>
  <si>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</si>
  <si>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</si>
  <si>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</si>
  <si>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</si>
  <si>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</si>
  <si>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</si>
  <si>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</si>
  <si>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</si>
  <si>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</si>
  <si>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</si>
  <si>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</si>
  <si>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</si>
  <si>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</si>
  <si>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</si>
  <si>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</si>
  <si>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</si>
  <si>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</si>
  <si>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</si>
  <si>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</si>
  <si>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</si>
  <si>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</si>
  <si>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</si>
  <si>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</si>
  <si>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</si>
  <si>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</si>
  <si>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</si>
  <si>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</si>
  <si>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</si>
  <si>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</si>
  <si>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</si>
  <si>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</si>
  <si>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</si>
  <si>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</si>
  <si>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</si>
  <si>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</si>
  <si>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</si>
  <si>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</si>
  <si>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</si>
  <si>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</si>
  <si>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</si>
  <si>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</si>
  <si>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</si>
  <si>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</si>
  <si>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</si>
  <si>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</si>
  <si>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</si>
  <si>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</si>
  <si>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</si>
  <si>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</si>
  <si>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</si>
  <si>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</si>
  <si>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</si>
  <si>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</si>
  <si>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</si>
  <si>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</si>
  <si>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</si>
  <si>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</si>
  <si>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</si>
  <si>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</si>
  <si>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</si>
  <si>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</si>
  <si>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</si>
  <si>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</si>
  <si>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</si>
  <si>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</si>
  <si>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</si>
  <si>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</si>
  <si>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</si>
  <si>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</si>
  <si>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</si>
  <si>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</si>
  <si>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</si>
  <si>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</si>
  <si>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</si>
  <si>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</si>
  <si>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</si>
  <si>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</si>
  <si>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</si>
  <si>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</si>
  <si>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</si>
  <si>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</si>
  <si>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</si>
  <si>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</si>
  <si>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</si>
  <si>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</si>
  <si>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</si>
  <si>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</si>
  <si>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</si>
  <si>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</si>
  <si>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</si>
  <si>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</si>
  <si>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</si>
  <si>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</si>
  <si>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</si>
  <si>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</si>
  <si>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</si>
  <si>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</si>
  <si>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</si>
  <si>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</si>
  <si>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</si>
  <si>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</si>
  <si>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</si>
  <si>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</si>
  <si>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</si>
  <si>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</si>
  <si>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</si>
  <si>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</si>
  <si>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</si>
  <si>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</si>
  <si>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</si>
  <si>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</si>
  <si>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</si>
  <si>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</si>
  <si>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</si>
  <si>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</si>
  <si>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</si>
  <si>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</si>
  <si>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</si>
  <si>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</si>
  <si>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</si>
  <si>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</si>
  <si>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</si>
  <si>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</si>
  <si>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</si>
  <si>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</si>
  <si>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</si>
  <si>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</si>
  <si>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</si>
  <si>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</si>
  <si>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</si>
  <si>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</si>
  <si>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</si>
  <si>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</si>
  <si>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</si>
  <si>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</si>
  <si>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</si>
  <si>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</si>
  <si>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</si>
  <si>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</si>
  <si>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</si>
  <si>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</si>
  <si>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</si>
  <si>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</si>
  <si>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</si>
  <si>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</si>
  <si>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</si>
  <si>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</si>
  <si>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</si>
  <si>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</si>
  <si>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</si>
  <si>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</si>
  <si>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</si>
  <si>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</si>
  <si>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</si>
  <si>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</si>
  <si>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</si>
  <si>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</si>
  <si>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</si>
  <si>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</si>
  <si>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</si>
  <si>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</si>
  <si>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</si>
  <si>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</si>
  <si>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</si>
  <si>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</si>
  <si>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</si>
  <si>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</si>
  <si>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</si>
  <si>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</si>
  <si>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</si>
  <si>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</si>
  <si>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</si>
  <si>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</si>
  <si>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</si>
  <si>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</si>
  <si>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</si>
  <si>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</si>
  <si>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</si>
  <si>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</si>
  <si>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</si>
  <si>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</si>
  <si>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</si>
  <si>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</si>
  <si>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</si>
  <si>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</si>
  <si>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</si>
  <si>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</si>
  <si>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</si>
  <si>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</si>
  <si>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</si>
  <si>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</si>
  <si>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</si>
  <si>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</si>
  <si>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</si>
  <si>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</si>
  <si>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</si>
  <si>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</si>
  <si>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</si>
  <si>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</si>
  <si>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</si>
  <si>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</si>
  <si>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</si>
  <si>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</si>
  <si>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</si>
  <si>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</si>
  <si>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</si>
  <si>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</si>
  <si>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</si>
  <si>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</si>
  <si>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</si>
  <si>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</si>
  <si>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</si>
  <si>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</si>
  <si>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</si>
  <si>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</si>
  <si>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</si>
  <si>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</si>
  <si>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</si>
  <si>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</si>
  <si>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</si>
  <si>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</si>
  <si>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</si>
  <si>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</si>
  <si>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</si>
  <si>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</si>
  <si>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</si>
  <si>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</si>
  <si>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</si>
  <si>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</si>
  <si>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</si>
  <si>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</si>
  <si>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</si>
  <si>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</si>
  <si>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</si>
  <si>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</si>
  <si>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</si>
  <si>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</si>
  <si>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</si>
  <si>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</si>
  <si>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</si>
  <si>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</si>
  <si>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</si>
  <si>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</si>
  <si>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</si>
  <si>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</si>
  <si>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</si>
  <si>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</si>
  <si>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</si>
  <si>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</si>
  <si>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</si>
  <si>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</si>
  <si>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</si>
  <si>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</si>
  <si>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</si>
  <si>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</si>
  <si>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</si>
  <si>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</si>
  <si>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</si>
  <si>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</si>
  <si>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</si>
  <si>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</si>
  <si>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</si>
  <si>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</si>
  <si>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</si>
  <si>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</si>
  <si>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</si>
  <si>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</si>
  <si>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</si>
  <si>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</si>
  <si>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</si>
  <si>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</si>
  <si>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</si>
  <si>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</si>
  <si>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</si>
  <si>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</si>
  <si>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</si>
  <si>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</si>
  <si>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</si>
  <si>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</si>
  <si>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</si>
  <si>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</si>
  <si>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</si>
  <si>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</si>
  <si>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</si>
  <si>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</si>
  <si>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</si>
  <si>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</si>
  <si>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</si>
  <si>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</si>
  <si>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</si>
  <si>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</si>
  <si>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</si>
  <si>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</si>
  <si>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</si>
  <si>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</si>
  <si>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</si>
  <si>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</si>
  <si>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</si>
  <si>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</si>
  <si>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</si>
  <si>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</si>
  <si>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</si>
  <si>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</si>
  <si>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</si>
  <si>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</si>
  <si>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</si>
  <si>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</si>
  <si>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</si>
  <si>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</si>
  <si>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</si>
  <si>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</si>
  <si>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</si>
  <si>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</si>
  <si>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</si>
  <si>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</si>
  <si>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</si>
  <si>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</si>
  <si>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</si>
  <si>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</si>
  <si>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</si>
  <si>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</si>
  <si>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</si>
  <si>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</si>
  <si>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</si>
  <si>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</si>
  <si>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</si>
  <si>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</si>
  <si>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</si>
  <si>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</si>
  <si>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</si>
  <si>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</si>
  <si>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</si>
  <si>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</si>
  <si>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</si>
  <si>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</si>
  <si>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</si>
  <si>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</si>
  <si>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</si>
  <si>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</si>
  <si>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</si>
  <si>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</si>
  <si>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</si>
  <si>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</si>
  <si>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</si>
  <si>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</si>
  <si>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</si>
  <si>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</si>
  <si>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</si>
  <si>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</si>
  <si>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</si>
  <si>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</si>
  <si>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</si>
  <si>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</si>
  <si>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</si>
  <si>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</si>
  <si>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</si>
  <si>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</si>
  <si>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</si>
  <si>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</si>
  <si>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</si>
  <si>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</si>
  <si>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</si>
  <si>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</si>
  <si>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</si>
  <si>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</si>
  <si>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</si>
  <si>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</si>
  <si>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</si>
  <si>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</si>
  <si>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</si>
  <si>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</si>
  <si>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</si>
  <si>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</si>
  <si>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</si>
  <si>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</si>
  <si>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</si>
  <si>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</si>
  <si>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</si>
  <si>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</si>
  <si>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</si>
  <si>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</si>
  <si>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</si>
  <si>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</si>
  <si>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</si>
  <si>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</si>
  <si>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</si>
  <si>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</si>
  <si>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</si>
  <si>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</si>
  <si>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</si>
  <si>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</si>
  <si>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</si>
  <si>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</si>
  <si>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</si>
  <si>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</si>
  <si>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</si>
  <si>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</si>
  <si>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</si>
  <si>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</si>
  <si>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</si>
  <si>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</si>
  <si>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</si>
  <si>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</si>
  <si>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</si>
  <si>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</si>
  <si>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</si>
  <si>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</si>
  <si>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</si>
  <si>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</si>
  <si>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</si>
  <si>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</si>
  <si>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</si>
  <si>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</si>
  <si>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</si>
  <si>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</si>
  <si>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</si>
  <si>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</si>
  <si>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</si>
  <si>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</si>
  <si>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</si>
  <si>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</si>
  <si>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</si>
  <si>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</si>
  <si>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</si>
  <si>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</si>
  <si>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</si>
  <si>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</si>
  <si>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</si>
  <si>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</si>
  <si>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</si>
  <si>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</si>
  <si>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</si>
  <si>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</si>
  <si>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</si>
  <si>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</si>
  <si>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</si>
  <si>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</si>
  <si>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</si>
  <si>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</si>
  <si>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</si>
  <si>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</si>
  <si>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</si>
  <si>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</si>
  <si>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</si>
  <si>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</si>
  <si>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</si>
  <si>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</si>
  <si>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</si>
  <si>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</si>
  <si>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</si>
  <si>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</si>
  <si>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</si>
  <si>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</si>
  <si>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</si>
  <si>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</si>
  <si>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</si>
  <si>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</si>
  <si>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</si>
  <si>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</si>
  <si>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</si>
  <si>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</si>
  <si>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</si>
  <si>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</si>
  <si>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</si>
  <si>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</si>
  <si>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</si>
  <si>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</si>
  <si>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</si>
  <si>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</si>
  <si>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</si>
  <si>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</si>
  <si>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</si>
  <si>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</si>
  <si>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</si>
  <si>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</si>
  <si>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</si>
  <si>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</si>
  <si>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</si>
  <si>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</si>
  <si>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</si>
  <si>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</si>
  <si>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</si>
  <si>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</si>
  <si>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</si>
  <si>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</si>
  <si>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</si>
  <si>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</si>
  <si>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</si>
  <si>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</si>
  <si>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</si>
  <si>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</si>
  <si>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</si>
  <si>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</si>
  <si>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</si>
  <si>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</si>
  <si>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</si>
  <si>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</si>
  <si>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</si>
  <si>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</si>
  <si>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</si>
  <si>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</si>
  <si>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</si>
  <si>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</si>
  <si>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</si>
  <si>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</si>
  <si>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</si>
  <si>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</si>
  <si>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</si>
  <si>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</si>
  <si>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</si>
  <si>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</si>
  <si>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</si>
  <si>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</si>
  <si>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</si>
  <si>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</si>
  <si>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</si>
  <si>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</si>
  <si>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</si>
  <si>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</si>
  <si>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</si>
  <si>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</si>
  <si>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</si>
  <si>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</si>
  <si>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</si>
  <si>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</si>
  <si>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</si>
  <si>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</si>
  <si>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</si>
  <si>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</si>
  <si>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</si>
  <si>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</si>
  <si>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</si>
  <si>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</si>
  <si>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</si>
  <si>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</si>
  <si>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</si>
  <si>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</si>
  <si>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</si>
  <si>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</si>
  <si>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</si>
  <si>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</si>
  <si>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</si>
  <si>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</si>
  <si>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</si>
  <si>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</si>
  <si>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</si>
  <si>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</si>
  <si>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</si>
  <si>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</si>
  <si>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</si>
  <si>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</si>
  <si>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</si>
  <si>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</si>
  <si>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</si>
  <si>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</si>
  <si>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</si>
  <si>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</si>
  <si>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</si>
  <si>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</si>
  <si>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</si>
  <si>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</si>
  <si>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</si>
  <si>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</si>
  <si>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</si>
  <si>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</si>
  <si>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</si>
  <si>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</si>
  <si>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</si>
  <si>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</si>
  <si>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</si>
  <si>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</si>
  <si>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</si>
  <si>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</si>
  <si>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</si>
  <si>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</si>
  <si>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</si>
  <si>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</si>
  <si>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</si>
  <si>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</si>
  <si>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</si>
  <si>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</si>
  <si>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</si>
  <si>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</si>
  <si>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</si>
  <si>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</si>
  <si>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</si>
  <si>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</si>
  <si>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</si>
  <si>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</si>
  <si>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</si>
  <si>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</si>
  <si>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</si>
  <si>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</si>
  <si>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</si>
  <si>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</si>
  <si>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</si>
  <si>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</si>
  <si>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</si>
  <si>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</si>
  <si>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</si>
  <si>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</si>
  <si>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</si>
  <si>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</si>
  <si>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</si>
  <si>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</si>
  <si>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</si>
  <si>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</si>
  <si>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</si>
  <si>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</si>
  <si>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</si>
  <si>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</si>
  <si>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</si>
  <si>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</si>
  <si>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</si>
  <si>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</si>
  <si>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</si>
  <si>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</si>
  <si>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</si>
  <si>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</si>
  <si>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</si>
  <si>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</si>
  <si>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</si>
  <si>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</si>
  <si>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</si>
  <si>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</si>
  <si>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</si>
  <si>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</si>
  <si>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</si>
  <si>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</si>
  <si>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</si>
  <si>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</si>
  <si>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</si>
  <si>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</si>
  <si>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</si>
  <si>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</si>
  <si>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</si>
  <si>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</si>
  <si>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</si>
  <si>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</si>
  <si>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</si>
  <si>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</si>
  <si>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</si>
  <si>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</si>
  <si>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</si>
  <si>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</si>
  <si>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</si>
  <si>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</si>
  <si>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</si>
  <si>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</si>
  <si>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</si>
  <si>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</si>
  <si>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</si>
  <si>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</si>
  <si>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</si>
  <si>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</si>
  <si>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</si>
  <si>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</si>
  <si>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</si>
  <si>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</si>
  <si>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</si>
  <si>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</si>
  <si>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</si>
  <si>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</si>
  <si>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</si>
  <si>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</si>
  <si>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</si>
  <si>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</si>
  <si>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</si>
  <si>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</si>
  <si>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</si>
  <si>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</si>
  <si>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</si>
  <si>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</si>
  <si>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</si>
  <si>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</si>
  <si>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</si>
  <si>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</si>
  <si>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</si>
  <si>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</si>
  <si>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</si>
  <si>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</si>
  <si>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</si>
  <si>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</si>
  <si>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</si>
  <si>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</si>
  <si>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</si>
  <si>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</si>
  <si>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</si>
  <si>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</si>
  <si>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</si>
  <si>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</si>
  <si>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</si>
  <si>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</si>
  <si>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</si>
  <si>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</si>
  <si>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</si>
  <si>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</si>
  <si>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</si>
  <si>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</si>
  <si>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</si>
  <si>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</si>
  <si>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</si>
  <si>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</si>
  <si>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</si>
  <si>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</si>
  <si>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</si>
  <si>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</si>
  <si>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</si>
  <si>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</si>
  <si>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</si>
  <si>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</si>
  <si>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</si>
  <si>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</si>
  <si>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</si>
  <si>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</si>
  <si>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</si>
  <si>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</si>
  <si>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</si>
  <si>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</si>
  <si>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</si>
  <si>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</si>
  <si>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</si>
  <si>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</si>
  <si>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</si>
  <si>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</si>
  <si>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</si>
  <si>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</si>
  <si>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</si>
  <si>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</si>
  <si>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</si>
  <si>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</si>
  <si>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</si>
  <si>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</si>
  <si>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</si>
  <si>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</si>
  <si>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</si>
  <si>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</si>
  <si>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</si>
  <si>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</si>
  <si>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</si>
  <si>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</si>
  <si>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</si>
  <si>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</si>
  <si>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</si>
  <si>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</si>
  <si>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</si>
  <si>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</si>
  <si>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</si>
  <si>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</si>
  <si>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</si>
  <si>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</si>
  <si>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</si>
  <si>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</si>
  <si>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</si>
  <si>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</si>
  <si>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</si>
  <si>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</si>
  <si>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</si>
  <si>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</si>
  <si>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</si>
  <si>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</si>
  <si>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</si>
  <si>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</si>
  <si>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</si>
  <si>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</si>
  <si>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</si>
  <si>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</si>
  <si>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</si>
  <si>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</si>
  <si>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</si>
  <si>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</si>
  <si>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</si>
  <si>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</si>
  <si>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</si>
  <si>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</si>
  <si>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</si>
  <si>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</si>
  <si>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</si>
  <si>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</si>
  <si>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</si>
  <si>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</si>
  <si>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</si>
  <si>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</si>
  <si>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</si>
  <si>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</si>
  <si>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</si>
  <si>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</si>
  <si>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</si>
  <si>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</si>
  <si>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</si>
  <si>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</si>
  <si>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</si>
  <si>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</si>
  <si>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</si>
  <si>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</si>
  <si>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</si>
  <si>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</si>
  <si>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</si>
  <si>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</si>
  <si>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</si>
  <si>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</si>
  <si>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</si>
  <si>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</si>
  <si>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</si>
  <si>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</si>
  <si>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</si>
  <si>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</si>
  <si>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</si>
  <si>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</si>
  <si>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</si>
  <si>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</si>
  <si>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</si>
  <si>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</si>
  <si>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</si>
  <si>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</si>
  <si>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</si>
  <si>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</si>
  <si>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</si>
  <si>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</si>
  <si>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</si>
  <si>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</si>
  <si>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</si>
  <si>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</si>
  <si>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</si>
  <si>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</si>
  <si>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</si>
  <si>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</si>
  <si>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</si>
  <si>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</si>
  <si>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</si>
  <si>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</si>
  <si>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</si>
  <si>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</si>
  <si>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</si>
  <si>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</si>
  <si>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</si>
  <si>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</si>
  <si>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</si>
  <si>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</si>
  <si>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</si>
  <si>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</si>
  <si>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</si>
  <si>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</si>
  <si>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</si>
  <si>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</si>
  <si>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</si>
  <si>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</si>
  <si>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</si>
  <si>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</si>
  <si>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</si>
  <si>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</si>
  <si>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</si>
  <si>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</si>
  <si>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</si>
  <si>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</si>
  <si>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</si>
  <si>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</si>
  <si>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</si>
  <si>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</si>
  <si>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</si>
  <si>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</si>
  <si>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</si>
  <si>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</si>
  <si>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</si>
  <si>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</si>
  <si>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</si>
  <si>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</si>
  <si>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</si>
  <si>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</si>
  <si>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</si>
  <si>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</si>
  <si>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</si>
  <si>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</si>
  <si>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</si>
  <si>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</si>
  <si>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</si>
  <si>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</si>
  <si>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</si>
  <si>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</si>
  <si>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</si>
  <si>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</si>
  <si>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</si>
  <si>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</si>
  <si>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</si>
  <si>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</si>
  <si>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</si>
  <si>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</si>
  <si>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</si>
  <si>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</si>
  <si>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</si>
  <si>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</si>
  <si>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</si>
  <si>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</si>
  <si>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</si>
  <si>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</si>
  <si>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</si>
  <si>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</si>
  <si>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</si>
  <si>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</si>
  <si>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</si>
  <si>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</si>
  <si>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</si>
  <si>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</si>
  <si>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</si>
  <si>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</si>
  <si>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</si>
  <si>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</si>
  <si>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</si>
  <si>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</si>
  <si>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</si>
  <si>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</si>
  <si>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</si>
  <si>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</si>
  <si>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</si>
  <si>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</si>
  <si>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</si>
  <si>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</si>
  <si>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</si>
  <si>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</si>
  <si>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</si>
  <si>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</si>
  <si>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</si>
  <si>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</si>
  <si>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</si>
  <si>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</si>
  <si>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</si>
  <si>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</si>
  <si>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</si>
  <si>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</si>
  <si>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</si>
  <si>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</si>
  <si>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</si>
  <si>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</si>
  <si>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</si>
  <si>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</si>
  <si>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</si>
  <si>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</si>
  <si>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</si>
  <si>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</si>
  <si>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</si>
  <si>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</si>
  <si>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</si>
  <si>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</si>
  <si>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</si>
  <si>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</si>
  <si>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</si>
  <si>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</si>
  <si>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</si>
  <si>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</si>
  <si>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</si>
  <si>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</si>
  <si>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</si>
  <si>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</si>
  <si>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</si>
  <si>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</si>
  <si>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</si>
  <si>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</si>
  <si>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</si>
  <si>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</si>
  <si>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</si>
  <si>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</si>
  <si>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</si>
  <si>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</si>
  <si>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</si>
  <si>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</si>
  <si>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</si>
  <si>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</si>
  <si>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</si>
  <si>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</si>
  <si>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</si>
  <si>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</si>
  <si>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</si>
  <si>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</si>
  <si>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</si>
  <si>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</si>
  <si>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</si>
  <si>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</si>
  <si>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</si>
  <si>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</si>
  <si>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</si>
  <si>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</si>
  <si>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</si>
  <si>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</si>
  <si>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</si>
  <si>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</si>
  <si>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</si>
  <si>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</si>
  <si>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</si>
  <si>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</si>
  <si>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</si>
  <si>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</si>
  <si>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</si>
  <si>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</si>
  <si>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</si>
  <si>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</si>
  <si>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</si>
  <si>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</si>
  <si>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</si>
  <si>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</si>
  <si>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</si>
  <si>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</si>
  <si>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</si>
  <si>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</si>
  <si>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</si>
  <si>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</si>
  <si>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</si>
  <si>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</si>
  <si>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</si>
  <si>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</si>
  <si>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</si>
  <si>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</si>
  <si>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</si>
  <si>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</si>
  <si>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</si>
  <si>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</si>
  <si>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</si>
  <si>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</si>
  <si>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</si>
  <si>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</si>
  <si>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</si>
  <si>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</si>
  <si>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</si>
  <si>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</si>
  <si>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</si>
  <si>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</si>
  <si>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</si>
  <si>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</si>
  <si>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</si>
  <si>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</si>
  <si>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</si>
  <si>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</si>
  <si>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</si>
  <si>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</si>
  <si>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</si>
  <si>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</si>
  <si>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</si>
  <si>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</si>
  <si>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</si>
  <si>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</si>
  <si>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</si>
  <si>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</si>
  <si>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</si>
  <si>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</si>
  <si>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</si>
  <si>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</si>
  <si>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</si>
  <si>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</si>
  <si>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</si>
  <si>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</si>
  <si>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</si>
  <si>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</si>
  <si>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</si>
  <si>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</si>
  <si>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</si>
  <si>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</si>
  <si>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</si>
  <si>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</si>
  <si>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</si>
  <si>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</si>
  <si>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</si>
  <si>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</si>
  <si>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</si>
  <si>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</si>
  <si>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</si>
  <si>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</si>
  <si>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</si>
  <si>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</si>
  <si>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</si>
  <si>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</si>
  <si>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</si>
  <si>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</si>
  <si>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</si>
  <si>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</si>
  <si>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</si>
  <si>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</si>
  <si>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</si>
  <si>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</si>
  <si>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</si>
  <si>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</si>
  <si>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</si>
  <si>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</si>
  <si>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</si>
  <si>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</si>
  <si>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</si>
  <si>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</si>
  <si>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</si>
  <si>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</si>
  <si>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</si>
  <si>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</si>
  <si>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</si>
  <si>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</si>
  <si>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</si>
  <si>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</si>
  <si>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</si>
  <si>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</si>
  <si>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</si>
  <si>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</si>
  <si>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</si>
  <si>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</si>
  <si>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</si>
  <si>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</si>
  <si>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</si>
  <si>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</si>
  <si>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</si>
  <si>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</si>
  <si>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</si>
  <si>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</si>
  <si>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</si>
  <si>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</si>
  <si>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</si>
  <si>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</si>
  <si>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</si>
  <si>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</si>
  <si>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</si>
  <si>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</si>
  <si>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</si>
  <si>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</si>
  <si>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</si>
  <si>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</si>
  <si>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</si>
  <si>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</si>
  <si>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</si>
  <si>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</si>
  <si>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</si>
  <si>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</si>
  <si>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</si>
  <si>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</si>
  <si>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</si>
  <si>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</si>
  <si>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</si>
  <si>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</si>
  <si>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</si>
  <si>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</si>
  <si>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</si>
  <si>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</si>
  <si>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</si>
  <si>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</si>
  <si>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</si>
  <si>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</si>
  <si>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</si>
  <si>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</si>
  <si>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</si>
  <si>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</si>
  <si>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</si>
  <si>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</si>
  <si>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</si>
  <si>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</si>
  <si>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</si>
  <si>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</si>
  <si>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</si>
  <si>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</si>
  <si>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</si>
  <si>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</si>
  <si>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</si>
  <si>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</si>
  <si>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</si>
  <si>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</si>
  <si>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</si>
  <si>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</si>
  <si>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</si>
  <si>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</si>
  <si>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</si>
  <si>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</si>
  <si>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</si>
  <si>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</si>
  <si>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</si>
  <si>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</si>
  <si>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</si>
  <si>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</si>
  <si>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</si>
  <si>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</si>
  <si>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</si>
  <si>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</si>
  <si>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</si>
  <si>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</si>
  <si>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</si>
  <si>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</si>
  <si>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</si>
  <si>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</si>
  <si>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</si>
  <si>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</si>
  <si>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</si>
  <si>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</si>
  <si>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</si>
  <si>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</si>
  <si>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</si>
  <si>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</si>
  <si>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</si>
  <si>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</si>
  <si>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</si>
  <si>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</si>
  <si>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</si>
  <si>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</si>
  <si>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</si>
  <si>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</si>
  <si>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</si>
  <si>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</si>
  <si>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</si>
  <si>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</si>
  <si>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</si>
  <si>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</si>
  <si>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</si>
  <si>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</si>
  <si>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</si>
  <si>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</si>
  <si>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</si>
  <si>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</si>
  <si>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</si>
  <si>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</si>
  <si>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</si>
  <si>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</si>
  <si>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</si>
  <si>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</si>
  <si>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</si>
  <si>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</si>
  <si>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</si>
  <si>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</si>
  <si>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</si>
  <si>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</si>
  <si>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</si>
  <si>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</si>
  <si>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</si>
  <si>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</si>
  <si>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</si>
  <si>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</si>
  <si>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</si>
  <si>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</si>
  <si>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</si>
  <si>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</si>
  <si>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</si>
  <si>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</si>
  <si>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</si>
  <si>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</si>
  <si>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</si>
  <si>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</si>
  <si>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</si>
  <si>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</si>
  <si>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</si>
  <si>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</si>
  <si>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</si>
  <si>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</si>
  <si>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</si>
  <si>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</si>
  <si>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</si>
  <si>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</si>
  <si>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</si>
  <si>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</si>
  <si>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</si>
  <si>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</si>
  <si>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</si>
  <si>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</si>
  <si>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</si>
  <si>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</si>
  <si>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</si>
  <si>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</si>
  <si>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</si>
  <si>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</si>
  <si>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</si>
  <si>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</si>
  <si>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</si>
  <si>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</si>
  <si>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</si>
  <si>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</si>
  <si>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</si>
  <si>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</si>
  <si>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</si>
  <si>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</si>
  <si>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</si>
  <si>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</si>
  <si>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</si>
  <si>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</si>
  <si>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</si>
  <si>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</si>
  <si>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</si>
  <si>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</si>
  <si>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</si>
  <si>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</si>
  <si>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</si>
  <si>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</si>
  <si>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</si>
  <si>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</si>
  <si>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</si>
  <si>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</si>
  <si>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</si>
  <si>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</si>
  <si>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</si>
  <si>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</si>
  <si>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</si>
  <si>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</si>
  <si>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</si>
  <si>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</si>
  <si>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</si>
  <si>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</si>
  <si>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</si>
  <si>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</si>
  <si>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</si>
  <si>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</si>
  <si>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</si>
  <si>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</si>
  <si>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</si>
  <si>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</si>
  <si>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</si>
  <si>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</si>
  <si>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</si>
  <si>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</si>
  <si>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</si>
  <si>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</si>
  <si>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</si>
  <si>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</si>
  <si>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</si>
  <si>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</si>
  <si>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</si>
  <si>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</si>
  <si>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</si>
  <si>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</si>
  <si>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</si>
  <si>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</si>
  <si>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</si>
  <si>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</si>
  <si>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</si>
  <si>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</si>
  <si>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</si>
  <si>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</si>
  <si>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</si>
  <si>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</si>
  <si>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</si>
  <si>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</si>
  <si>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</si>
  <si>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</si>
  <si>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</si>
  <si>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</si>
  <si>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</si>
  <si>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</si>
  <si>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</si>
  <si>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</si>
  <si>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</si>
  <si>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</si>
  <si>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</si>
  <si>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</si>
  <si>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</si>
  <si>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</si>
  <si>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</si>
  <si>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</si>
  <si>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</si>
  <si>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</si>
  <si>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</si>
  <si>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</si>
  <si>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</si>
  <si>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</si>
  <si>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</si>
  <si>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</si>
  <si>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</si>
  <si>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</si>
  <si>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</si>
  <si>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</si>
  <si>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</si>
  <si>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</si>
  <si>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</si>
  <si>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</si>
  <si>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</si>
  <si>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</si>
  <si>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</si>
  <si>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</si>
  <si>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</si>
  <si>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</si>
  <si>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</si>
  <si>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</si>
  <si>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</si>
  <si>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</si>
  <si>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</si>
  <si>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</si>
  <si>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</si>
  <si>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</si>
  <si>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</si>
  <si>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</si>
  <si>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</si>
  <si>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</si>
  <si>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</si>
  <si>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</si>
  <si>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</si>
  <si>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</si>
  <si>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</si>
  <si>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</si>
  <si>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</si>
  <si>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</si>
  <si>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</si>
  <si>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</si>
  <si>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</si>
  <si>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</si>
  <si>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</si>
  <si>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</si>
  <si>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</si>
  <si>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</si>
  <si>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</si>
  <si>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</si>
  <si>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</si>
  <si>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</si>
  <si>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</si>
  <si>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</si>
  <si>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</si>
  <si>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</si>
  <si>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</si>
  <si>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</si>
  <si>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</si>
  <si>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</si>
  <si>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</si>
  <si>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</si>
  <si>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</si>
  <si>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</si>
  <si>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</si>
  <si>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</si>
  <si>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</si>
  <si>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</si>
  <si>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</si>
  <si>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</si>
  <si>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</si>
  <si>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</si>
  <si>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</si>
  <si>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</si>
  <si>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</si>
  <si>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</si>
  <si>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</si>
  <si>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</si>
  <si>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</si>
  <si>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</si>
  <si>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</si>
  <si>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</si>
  <si>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</si>
  <si>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</si>
  <si>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</si>
  <si>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</si>
  <si>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</si>
  <si>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</si>
  <si>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</si>
  <si>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</si>
  <si>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</si>
  <si>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</si>
  <si>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</si>
  <si>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</si>
  <si>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</si>
  <si>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</si>
  <si>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</si>
  <si>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</si>
  <si>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</si>
  <si>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</si>
  <si>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</si>
  <si>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</si>
  <si>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</si>
  <si>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</si>
  <si>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</si>
  <si>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</si>
  <si>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</si>
  <si>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</si>
  <si>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</si>
  <si>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</si>
  <si>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</si>
  <si>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</si>
  <si>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</si>
  <si>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</si>
  <si>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</si>
  <si>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</si>
  <si>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</si>
  <si>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</si>
  <si>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</si>
  <si>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</si>
  <si>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</si>
  <si>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</si>
  <si>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</si>
  <si>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</si>
  <si>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</si>
  <si>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</si>
  <si>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</si>
  <si>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</si>
  <si>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</si>
  <si>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</si>
  <si>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</si>
  <si>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</si>
  <si>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</si>
  <si>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</si>
  <si>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</si>
  <si>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</si>
  <si>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</si>
  <si>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</si>
  <si>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</si>
  <si>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</si>
  <si>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</si>
  <si>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</si>
  <si>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</si>
  <si>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</si>
  <si>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</si>
  <si>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</si>
  <si>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</si>
  <si>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</si>
  <si>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</si>
  <si>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</si>
  <si>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</si>
  <si>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</si>
  <si>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</si>
  <si>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</si>
  <si>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</si>
  <si>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</si>
  <si>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</si>
  <si>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</si>
  <si>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</si>
  <si>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</si>
  <si>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</si>
  <si>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</si>
  <si>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</si>
  <si>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</si>
  <si>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</si>
  <si>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</si>
  <si>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</si>
  <si>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</si>
  <si>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</si>
  <si>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</si>
  <si>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</si>
  <si>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</si>
  <si>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</si>
  <si>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</si>
  <si>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</si>
  <si>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</si>
  <si>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</si>
  <si>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</si>
  <si>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</si>
  <si>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</si>
  <si>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</si>
  <si>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</si>
  <si>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</si>
  <si>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</si>
  <si>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</si>
  <si>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</si>
  <si>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</si>
  <si>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</si>
  <si>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</si>
  <si>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</si>
  <si>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</si>
  <si>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</si>
  <si>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</si>
  <si>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</si>
  <si>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</si>
  <si>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</si>
  <si>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</si>
  <si>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</si>
  <si>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</si>
  <si>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</si>
  <si>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</si>
  <si>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</si>
  <si>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</si>
  <si>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</si>
  <si>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</si>
  <si>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</si>
  <si>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</si>
  <si>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</si>
  <si>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</si>
  <si>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</si>
  <si>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</si>
  <si>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</si>
  <si>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</si>
  <si>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</si>
  <si>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</si>
  <si>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</si>
  <si>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</si>
  <si>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</si>
  <si>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</si>
  <si>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</si>
  <si>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</si>
  <si>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</si>
  <si>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</si>
  <si>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</si>
  <si>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</si>
  <si>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</si>
  <si>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</si>
  <si>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</si>
  <si>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</si>
  <si>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</si>
  <si>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</si>
  <si>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</si>
  <si>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</si>
  <si>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</si>
  <si>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</si>
  <si>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</si>
  <si>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</si>
  <si>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</si>
  <si>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</si>
  <si>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</si>
  <si>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</si>
  <si>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</si>
  <si>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</si>
  <si>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</si>
  <si>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</si>
  <si>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</si>
  <si>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</si>
  <si>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</si>
  <si>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</si>
  <si>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</si>
  <si>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</si>
  <si>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</si>
  <si>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</si>
  <si>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</si>
  <si>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</si>
  <si>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</si>
  <si>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</si>
  <si>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</si>
  <si>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</si>
  <si>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</si>
  <si>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</si>
  <si>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</si>
  <si>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</si>
  <si>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</si>
  <si>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</si>
  <si>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</si>
  <si>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</si>
  <si>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</si>
  <si>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</si>
  <si>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</si>
  <si>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</si>
  <si>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</si>
  <si>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</si>
  <si>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</si>
  <si>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</si>
  <si>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</si>
  <si>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</si>
  <si>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</si>
  <si>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</si>
  <si>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</si>
  <si>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</si>
  <si>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</si>
  <si>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</si>
  <si>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</si>
  <si>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</si>
  <si>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</si>
  <si>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</si>
  <si>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</si>
  <si>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</si>
  <si>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</si>
  <si>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</si>
  <si>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</si>
  <si>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</si>
  <si>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</si>
  <si>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</si>
  <si>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</si>
  <si>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</si>
  <si>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</si>
  <si>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</si>
  <si>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</si>
  <si>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</si>
  <si>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</si>
  <si>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</si>
  <si>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</si>
  <si>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</si>
  <si>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</si>
  <si>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</si>
  <si>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</si>
  <si>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</si>
  <si>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</si>
  <si>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</si>
  <si>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</si>
  <si>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</si>
  <si>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</si>
  <si>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</si>
  <si>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</si>
  <si>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</si>
  <si>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</si>
  <si>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</si>
  <si>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</si>
  <si>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</si>
  <si>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</si>
  <si>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</si>
  <si>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</si>
  <si>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</si>
  <si>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</si>
  <si>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</si>
  <si>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</si>
  <si>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</si>
  <si>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</si>
  <si>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</si>
  <si>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</si>
  <si>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</si>
  <si>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</si>
  <si>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</si>
  <si>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</si>
  <si>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</si>
  <si>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</si>
  <si>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</si>
  <si>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</si>
  <si>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</si>
  <si>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</si>
  <si>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</si>
  <si>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</si>
  <si>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</si>
  <si>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</si>
  <si>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</si>
  <si>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</si>
  <si>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</si>
  <si>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</si>
  <si>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</si>
  <si>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</si>
  <si>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</si>
  <si>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</si>
  <si>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</si>
  <si>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</si>
  <si>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</si>
  <si>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</si>
  <si>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</si>
  <si>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</si>
  <si>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</si>
  <si>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</si>
  <si>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</si>
  <si>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</si>
  <si>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</si>
  <si>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</si>
  <si>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</si>
  <si>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</si>
  <si>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</si>
  <si>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</si>
  <si>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</si>
  <si>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</si>
  <si>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</si>
  <si>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</si>
  <si>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</si>
  <si>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</si>
  <si>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</si>
  <si>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</si>
  <si>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</si>
  <si>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</si>
  <si>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</si>
  <si>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</si>
  <si>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</si>
  <si>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</si>
  <si>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</si>
  <si>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</si>
  <si>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</si>
  <si>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</si>
  <si>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</si>
  <si>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</si>
  <si>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</si>
  <si>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</si>
  <si>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</si>
  <si>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</si>
  <si>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</si>
  <si>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</si>
  <si>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</si>
  <si>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</si>
  <si>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</si>
  <si>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</si>
  <si>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</si>
  <si>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</si>
  <si>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</si>
  <si>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</si>
  <si>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</si>
  <si>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</si>
  <si>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</si>
  <si>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</si>
  <si>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</si>
  <si>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</si>
  <si>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</si>
  <si>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</si>
  <si>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</si>
  <si>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</si>
  <si>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</si>
  <si>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</si>
  <si>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</si>
  <si>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</si>
  <si>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</si>
  <si>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</si>
  <si>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</si>
  <si>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</si>
  <si>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</si>
  <si>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</si>
  <si>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</si>
  <si>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</si>
  <si>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</si>
  <si>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</si>
  <si>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</si>
  <si>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</si>
  <si>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</si>
  <si>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</si>
  <si>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</si>
  <si>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</si>
  <si>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</si>
  <si>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</si>
  <si>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</si>
  <si>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</si>
  <si>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</si>
  <si>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</si>
  <si>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</si>
  <si>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</si>
  <si>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</si>
  <si>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</si>
  <si>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</si>
  <si>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</si>
  <si>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</si>
  <si>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</si>
  <si>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</si>
  <si>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</si>
  <si>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</si>
  <si>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</si>
  <si>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</si>
  <si>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</si>
  <si>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</si>
  <si>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</si>
  <si>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</si>
  <si>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</si>
  <si>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</si>
  <si>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</si>
  <si>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</si>
  <si>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</si>
  <si>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</si>
  <si>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</si>
  <si>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</si>
  <si>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</si>
  <si>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</si>
  <si>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</si>
  <si>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</si>
  <si>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</si>
  <si>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</si>
  <si>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</si>
  <si>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</si>
  <si>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</si>
  <si>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</si>
  <si>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</si>
  <si>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</si>
  <si>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</si>
  <si>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</si>
  <si>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</si>
  <si>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</si>
  <si>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</si>
  <si>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</si>
  <si>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</si>
  <si>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</si>
  <si>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</si>
  <si>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</si>
  <si>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</si>
  <si>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</si>
  <si>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</si>
  <si>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</si>
  <si>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</si>
  <si>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</si>
  <si>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</si>
  <si>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</si>
  <si>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</si>
  <si>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</si>
  <si>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</si>
  <si>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</si>
  <si>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</si>
  <si>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</si>
  <si>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</si>
  <si>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</si>
  <si>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</si>
  <si>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</si>
  <si>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</si>
  <si>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</si>
  <si>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</si>
  <si>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</si>
  <si>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</si>
  <si>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</si>
  <si>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</si>
  <si>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</si>
  <si>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</si>
  <si>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</si>
  <si>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</si>
  <si>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</si>
  <si>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</si>
  <si>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</si>
  <si>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</si>
  <si>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</si>
  <si>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</si>
  <si>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</si>
  <si>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</si>
  <si>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</si>
  <si>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</si>
  <si>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</si>
  <si>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</si>
  <si>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</si>
  <si>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</si>
  <si>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</si>
  <si>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</si>
  <si>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</si>
  <si>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</si>
  <si>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</si>
  <si>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</si>
  <si>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</si>
  <si>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</si>
  <si>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</si>
  <si>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</si>
  <si>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</si>
  <si>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</si>
  <si>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</si>
  <si>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</si>
  <si>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</si>
  <si>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</si>
  <si>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</si>
  <si>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</si>
  <si>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</si>
  <si>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</si>
  <si>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</si>
  <si>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</si>
  <si>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</si>
  <si>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</si>
  <si>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</si>
  <si>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</si>
  <si>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</si>
  <si>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</si>
  <si>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</si>
  <si>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</si>
  <si>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</si>
  <si>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</si>
  <si>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</si>
  <si>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</si>
  <si>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</si>
  <si>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</si>
  <si>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</si>
  <si>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</si>
  <si>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</si>
  <si>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</si>
  <si>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</si>
  <si>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</si>
  <si>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</si>
  <si>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</si>
  <si>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</si>
  <si>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</si>
  <si>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</si>
  <si>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</si>
  <si>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</si>
  <si>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</si>
  <si>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</si>
  <si>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</si>
  <si>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</si>
  <si>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</si>
  <si>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</si>
  <si>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</si>
  <si>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</si>
  <si>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</si>
  <si>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</si>
  <si>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</si>
  <si>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</si>
  <si>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</si>
  <si>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</si>
  <si>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</si>
  <si>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</si>
  <si>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</si>
  <si>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</si>
  <si>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</si>
  <si>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</si>
  <si>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</si>
  <si>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</si>
  <si>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</si>
  <si>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</si>
  <si>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</si>
  <si>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</si>
  <si>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</si>
  <si>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</si>
  <si>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</si>
  <si>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</si>
  <si>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</si>
  <si>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</si>
  <si>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</si>
  <si>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</si>
  <si>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</si>
  <si>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</si>
  <si>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</si>
  <si>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</si>
  <si>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</si>
  <si>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</si>
  <si>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</si>
  <si>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</si>
  <si>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</si>
  <si>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</si>
  <si>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</si>
  <si>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</si>
  <si>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</si>
  <si>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</si>
  <si>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</si>
  <si>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</si>
  <si>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</si>
  <si>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</si>
  <si>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</si>
  <si>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</si>
  <si>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</si>
  <si>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</si>
  <si>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</si>
  <si>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</si>
  <si>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</si>
  <si>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</si>
  <si>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</si>
  <si>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</si>
  <si>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</si>
  <si>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</si>
  <si>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</si>
  <si>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</si>
  <si>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</si>
  <si>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</si>
  <si>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</si>
  <si>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</si>
  <si>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</si>
  <si>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</si>
  <si>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</si>
  <si>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</si>
  <si>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</si>
  <si>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</si>
  <si>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</si>
  <si>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</si>
  <si>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</si>
  <si>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</si>
  <si>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</si>
  <si>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</si>
  <si>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</si>
  <si>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</si>
  <si>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</si>
  <si>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</si>
  <si>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</si>
  <si>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</si>
  <si>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</si>
  <si>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</si>
  <si>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</si>
  <si>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</si>
  <si>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</si>
  <si>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</si>
  <si>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</si>
  <si>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</si>
  <si>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</si>
  <si>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</si>
  <si>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</si>
  <si>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</si>
  <si>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</si>
  <si>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</si>
  <si>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</si>
  <si>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</si>
  <si>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</si>
  <si>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</si>
  <si>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</si>
  <si>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</si>
  <si>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</si>
  <si>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</si>
  <si>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</si>
  <si>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</si>
  <si>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</si>
  <si>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</si>
  <si>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</si>
  <si>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</si>
  <si>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</si>
  <si>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</si>
  <si>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</si>
  <si>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</si>
  <si>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</si>
  <si>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</si>
  <si>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</si>
  <si>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</si>
  <si>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</si>
  <si>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</si>
  <si>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</si>
  <si>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</si>
  <si>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</si>
  <si>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</si>
  <si>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</si>
  <si>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</si>
  <si>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</si>
  <si>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</si>
  <si>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</si>
  <si>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</si>
  <si>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</si>
  <si>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</si>
  <si>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</si>
  <si>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</si>
  <si>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</si>
  <si>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</si>
  <si>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</si>
  <si>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</si>
  <si>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</si>
  <si>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</si>
  <si>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</si>
  <si>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</si>
  <si>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</si>
  <si>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</si>
  <si>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</si>
  <si>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</si>
  <si>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</si>
  <si>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</si>
  <si>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</si>
  <si>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</si>
  <si>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</si>
  <si>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</si>
  <si>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</si>
  <si>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</si>
  <si>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</si>
  <si>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</si>
  <si>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</si>
  <si>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</si>
  <si>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</si>
  <si>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</si>
  <si>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</si>
  <si>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</si>
  <si>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</si>
  <si>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</si>
  <si>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</si>
  <si>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</si>
  <si>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</si>
  <si>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</si>
  <si>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</si>
  <si>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</si>
  <si>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</si>
  <si>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</si>
  <si>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</si>
  <si>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</si>
  <si>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</si>
  <si>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</si>
  <si>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</si>
  <si>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</si>
  <si>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</si>
  <si>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</si>
  <si>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</si>
  <si>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</si>
  <si>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</si>
  <si>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</si>
  <si>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</si>
  <si>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</si>
  <si>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</si>
  <si>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</si>
  <si>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</si>
  <si>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</si>
  <si>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</si>
  <si>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</si>
  <si>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</si>
  <si>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</si>
  <si>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</si>
  <si>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</si>
  <si>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</si>
  <si>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</si>
  <si>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</si>
  <si>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</si>
  <si>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</si>
  <si>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</si>
  <si>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</si>
  <si>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</si>
  <si>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</si>
  <si>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</si>
  <si>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</si>
  <si>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</si>
  <si>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</si>
  <si>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</si>
  <si>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</si>
  <si>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</si>
  <si>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</si>
  <si>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</si>
  <si>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</si>
  <si>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</si>
  <si>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</si>
  <si>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</si>
  <si>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</si>
  <si>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</si>
  <si>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</si>
  <si>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</si>
  <si>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</si>
  <si>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</si>
  <si>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</si>
  <si>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</si>
  <si>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</si>
  <si>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</si>
  <si>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</si>
  <si>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</si>
  <si>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</si>
  <si>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</si>
  <si>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</si>
  <si>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</si>
  <si>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</si>
  <si>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</si>
  <si>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</si>
  <si>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</si>
  <si>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</si>
  <si>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</si>
  <si>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</si>
  <si>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</si>
  <si>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</si>
  <si>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</si>
  <si>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</si>
  <si>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</si>
  <si>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</si>
  <si>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</si>
  <si>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</si>
  <si>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</si>
  <si>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</si>
  <si>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</si>
  <si>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</si>
  <si>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</si>
  <si>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</si>
  <si>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</si>
  <si>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</si>
  <si>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</si>
  <si>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</si>
  <si>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</si>
  <si>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</si>
  <si>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</si>
  <si>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</si>
  <si>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</si>
  <si>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</si>
  <si>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</si>
  <si>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</si>
  <si>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</si>
  <si>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</si>
  <si>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</si>
  <si>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</si>
  <si>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</si>
  <si>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</si>
  <si>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</si>
  <si>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</si>
  <si>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</si>
  <si>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</si>
  <si>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</si>
  <si>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</si>
  <si>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</si>
  <si>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</si>
  <si>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</si>
  <si>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</si>
  <si>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</si>
  <si>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</si>
  <si>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</si>
  <si>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</si>
  <si>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</si>
  <si>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</si>
  <si>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</si>
  <si>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</si>
  <si>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</si>
  <si>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</si>
  <si>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</si>
  <si>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</si>
  <si>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</si>
  <si>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</si>
  <si>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</si>
  <si>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</si>
  <si>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</si>
  <si>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</si>
  <si>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</si>
  <si>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</si>
  <si>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</si>
  <si>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</si>
  <si>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</si>
  <si>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</si>
  <si>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</si>
  <si>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</si>
  <si>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</si>
  <si>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</si>
  <si>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</si>
  <si>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</si>
  <si>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</si>
  <si>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</si>
  <si>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</si>
  <si>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</si>
  <si>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</si>
  <si>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</si>
  <si>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</si>
  <si>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</si>
  <si>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</si>
  <si>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</si>
  <si>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</si>
  <si>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</si>
  <si>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</si>
  <si>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</si>
  <si>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</si>
  <si>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</si>
  <si>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</si>
  <si>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</si>
  <si>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</si>
  <si>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</si>
  <si>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</si>
  <si>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</si>
  <si>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</si>
  <si>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</si>
  <si>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</si>
  <si>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</si>
  <si>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</si>
  <si>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</si>
  <si>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</si>
  <si>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</si>
  <si>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</si>
  <si>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</si>
  <si>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</si>
  <si>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</si>
  <si>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</si>
  <si>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</si>
  <si>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</si>
  <si>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</si>
  <si>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</si>
  <si>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</si>
  <si>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</si>
  <si>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</si>
  <si>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</si>
  <si>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</si>
  <si>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</si>
  <si>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</si>
  <si>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</si>
  <si>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</si>
  <si>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</si>
  <si>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</si>
  <si>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</si>
  <si>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</si>
  <si>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</si>
  <si>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</si>
  <si>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</si>
  <si>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</si>
  <si>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</si>
  <si>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</si>
  <si>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</si>
  <si>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</si>
  <si>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</si>
  <si>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</si>
  <si>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</si>
  <si>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</si>
  <si>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</si>
  <si>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</si>
  <si>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</si>
  <si>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</si>
  <si>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</si>
  <si>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</si>
  <si>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</si>
  <si>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</si>
  <si>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</si>
  <si>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</si>
  <si>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</si>
  <si>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</si>
  <si>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</si>
  <si>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</si>
  <si>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</si>
  <si>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</si>
  <si>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</si>
  <si>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</si>
  <si>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</si>
  <si>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</si>
  <si>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</si>
  <si>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</si>
  <si>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</si>
  <si>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</si>
  <si>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</si>
  <si>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</si>
  <si>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</si>
  <si>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</si>
  <si>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</si>
  <si>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</si>
  <si>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</si>
  <si>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</si>
  <si>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</si>
  <si>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</si>
  <si>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</si>
  <si>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</si>
  <si>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</si>
  <si>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</si>
  <si>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</si>
  <si>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</si>
  <si>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</si>
  <si>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</si>
  <si>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</si>
  <si>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</si>
  <si>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</si>
  <si>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</si>
  <si>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</si>
  <si>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</si>
  <si>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</si>
  <si>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</si>
  <si>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</si>
  <si>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</si>
  <si>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</si>
  <si>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</si>
  <si>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</si>
  <si>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</si>
  <si>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</si>
  <si>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</si>
  <si>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</si>
  <si>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</si>
  <si>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</si>
  <si>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</si>
  <si>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</si>
  <si>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</si>
  <si>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</si>
  <si>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</si>
  <si>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</si>
  <si>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</si>
  <si>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</si>
  <si>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</si>
  <si>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</si>
  <si>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</si>
  <si>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</si>
  <si>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</si>
  <si>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</si>
  <si>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</si>
  <si>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</si>
  <si>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</si>
  <si>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</si>
  <si>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</si>
  <si>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</si>
  <si>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</si>
  <si>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</si>
  <si>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</si>
  <si>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</si>
  <si>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</si>
  <si>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</si>
  <si>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</si>
  <si>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</si>
  <si>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</si>
  <si>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</si>
  <si>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</si>
  <si>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</si>
  <si>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</si>
  <si>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</si>
  <si>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</si>
  <si>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</si>
  <si>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</si>
  <si>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</si>
  <si>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</si>
  <si>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</si>
  <si>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</si>
  <si>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</si>
  <si>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</si>
  <si>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</si>
  <si>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</si>
  <si>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</si>
  <si>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</si>
  <si>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</si>
  <si>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</si>
  <si>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</si>
  <si>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</si>
  <si>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</si>
  <si>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</si>
  <si>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</si>
  <si>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</si>
  <si>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</si>
  <si>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</si>
  <si>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</si>
  <si>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</si>
  <si>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</si>
  <si>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</si>
  <si>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</si>
  <si>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</si>
  <si>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</si>
  <si>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</si>
  <si>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</si>
  <si>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</si>
  <si>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</si>
  <si>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</si>
  <si>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</si>
  <si>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</si>
  <si>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</si>
  <si>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</si>
  <si>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</si>
  <si>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</si>
  <si>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</si>
  <si>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</si>
  <si>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</si>
  <si>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</si>
  <si>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</si>
  <si>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</si>
  <si>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</si>
  <si>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</si>
  <si>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</si>
  <si>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</si>
  <si>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</si>
  <si>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</si>
  <si>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</si>
  <si>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</si>
  <si>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</si>
  <si>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</si>
  <si>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</si>
  <si>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</si>
  <si>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</si>
  <si>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</si>
  <si>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</si>
  <si>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</si>
  <si>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</si>
  <si>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</si>
  <si>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</si>
  <si>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</si>
  <si>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</si>
  <si>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</si>
  <si>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</si>
  <si>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</si>
  <si>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</si>
  <si>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</si>
  <si>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</si>
  <si>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</si>
  <si>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</si>
  <si>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</si>
  <si>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</si>
  <si>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</si>
  <si>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</si>
  <si>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</si>
  <si>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</si>
  <si>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</si>
  <si>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</si>
  <si>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</si>
  <si>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</si>
  <si>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</si>
  <si>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</si>
  <si>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</si>
  <si>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</si>
  <si>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</si>
  <si>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</si>
  <si>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</si>
  <si>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</si>
  <si>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</si>
  <si>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</si>
  <si>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</si>
  <si>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</si>
  <si>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</si>
  <si>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</si>
  <si>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</si>
  <si>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</si>
  <si>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</si>
  <si>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</si>
  <si>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</si>
  <si>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</si>
  <si>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</si>
  <si>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</si>
  <si>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</si>
  <si>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</si>
  <si>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</si>
  <si>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</si>
  <si>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</si>
  <si>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</si>
  <si>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</si>
  <si>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</si>
  <si>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</si>
  <si>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</si>
  <si>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</si>
  <si>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</si>
  <si>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</si>
  <si>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</si>
  <si>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</si>
  <si>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</si>
  <si>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</si>
  <si>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</si>
  <si>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</si>
  <si>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</si>
  <si>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</si>
  <si>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</si>
  <si>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</si>
  <si>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</si>
  <si>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</si>
  <si>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</si>
  <si>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</si>
  <si>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</si>
  <si>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</si>
  <si>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</si>
  <si>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</si>
  <si>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</si>
  <si>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</si>
  <si>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</si>
  <si>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</si>
  <si>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</si>
  <si>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</si>
  <si>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</si>
  <si>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</si>
  <si>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</si>
  <si>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</si>
  <si>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</si>
  <si>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</si>
  <si>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</si>
  <si>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</si>
  <si>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</si>
  <si>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</si>
  <si>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</si>
  <si>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</si>
  <si>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</si>
  <si>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</si>
  <si>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</si>
  <si>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</si>
  <si>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</si>
  <si>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</si>
  <si>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</si>
  <si>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</si>
  <si>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</si>
  <si>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</si>
  <si>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</si>
  <si>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</si>
  <si>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</si>
  <si>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</si>
  <si>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</si>
  <si>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</si>
  <si>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</si>
  <si>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</si>
  <si>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</si>
  <si>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</si>
  <si>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</si>
  <si>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</si>
  <si>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</si>
  <si>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</si>
  <si>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</si>
  <si>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</si>
  <si>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</si>
  <si>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</si>
  <si>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</si>
  <si>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</si>
  <si>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</si>
  <si>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</si>
  <si>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</si>
  <si>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</si>
  <si>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</si>
  <si>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</si>
  <si>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</si>
  <si>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</si>
  <si>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</si>
  <si>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</si>
  <si>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</si>
  <si>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</si>
  <si>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</si>
  <si>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</si>
  <si>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</si>
  <si>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</si>
  <si>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</si>
  <si>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</si>
  <si>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</si>
  <si>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</si>
  <si>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</si>
  <si>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</si>
  <si>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</si>
  <si>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</si>
  <si>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</si>
  <si>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</si>
  <si>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</si>
  <si>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</si>
  <si>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</si>
  <si>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</si>
  <si>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</si>
  <si>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</si>
  <si>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</si>
  <si>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</si>
  <si>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</si>
  <si>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</si>
  <si>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</si>
  <si>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</si>
  <si>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</si>
  <si>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</si>
  <si>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</si>
  <si>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</si>
  <si>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</si>
  <si>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</si>
  <si>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</si>
  <si>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</si>
  <si>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</si>
  <si>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</si>
  <si>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</si>
  <si>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</si>
  <si>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</si>
  <si>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</si>
  <si>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</si>
  <si>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</si>
  <si>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</si>
  <si>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</si>
  <si>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</si>
  <si>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</si>
  <si>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</si>
  <si>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</si>
  <si>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</si>
  <si>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</si>
  <si>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</si>
  <si>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</si>
  <si>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</si>
  <si>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</si>
  <si>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</si>
  <si>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</si>
  <si>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</si>
  <si>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</si>
  <si>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</si>
  <si>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</si>
  <si>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</si>
  <si>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</si>
  <si>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</si>
  <si>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</si>
  <si>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</si>
  <si>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</si>
  <si>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</si>
  <si>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</si>
  <si>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</si>
  <si>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</si>
  <si>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</si>
  <si>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</si>
  <si>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</si>
  <si>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</si>
  <si>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</si>
  <si>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</si>
  <si>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</si>
  <si>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</si>
  <si>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</si>
  <si>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</si>
  <si>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</si>
  <si>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</si>
  <si>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</si>
  <si>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</si>
  <si>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</si>
  <si>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</si>
  <si>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</si>
  <si>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</si>
  <si>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</si>
  <si>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</si>
  <si>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</si>
  <si>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</si>
  <si>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</si>
  <si>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</si>
  <si>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</si>
  <si>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</si>
  <si>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</si>
  <si>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</si>
  <si>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</si>
  <si>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</si>
  <si>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</si>
  <si>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</si>
  <si>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</si>
  <si>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</si>
  <si>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</si>
  <si>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</si>
  <si>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</si>
  <si>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</si>
  <si>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</si>
  <si>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</si>
  <si>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</si>
  <si>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</si>
  <si>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</si>
  <si>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</si>
  <si>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</si>
  <si>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</si>
  <si>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</si>
  <si>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</si>
  <si>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</si>
  <si>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</si>
  <si>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</si>
  <si>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</si>
  <si>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</si>
  <si>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</si>
  <si>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</si>
  <si>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</si>
  <si>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</si>
  <si>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</si>
  <si>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</si>
  <si>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</si>
  <si>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</si>
  <si>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</si>
  <si>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</si>
  <si>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</si>
  <si>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</si>
  <si>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</si>
  <si>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</si>
  <si>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</si>
  <si>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</si>
  <si>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</si>
  <si>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</si>
  <si>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</si>
  <si>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</si>
  <si>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</si>
  <si>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</si>
  <si>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</si>
  <si>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</si>
  <si>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</si>
  <si>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</si>
  <si>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</si>
  <si>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</si>
  <si>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</si>
  <si>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</si>
  <si>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</si>
  <si>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</si>
  <si>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</si>
  <si>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</si>
  <si>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</si>
  <si>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</si>
  <si>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</si>
  <si>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</si>
  <si>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</si>
  <si>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</si>
  <si>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</si>
  <si>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</si>
  <si>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</si>
  <si>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</si>
  <si>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</si>
  <si>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</si>
  <si>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</si>
  <si>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</si>
  <si>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</si>
  <si>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</si>
  <si>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</si>
  <si>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</si>
  <si>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</si>
  <si>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</si>
  <si>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</si>
  <si>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</si>
  <si>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</si>
  <si>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</si>
  <si>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</si>
  <si>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</si>
  <si>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</si>
  <si>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</si>
  <si>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</si>
  <si>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</si>
  <si>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</si>
  <si>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</si>
  <si>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</si>
  <si>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</si>
  <si>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</si>
  <si>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</si>
  <si>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</si>
  <si>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</si>
  <si>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</si>
  <si>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</si>
  <si>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</si>
  <si>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</si>
  <si>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</si>
  <si>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</si>
  <si>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</si>
  <si>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</si>
  <si>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</si>
  <si>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</si>
  <si>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</si>
  <si>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</si>
  <si>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</si>
  <si>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</si>
  <si>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</si>
  <si>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</si>
  <si>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</si>
  <si>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</si>
  <si>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</si>
  <si>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</si>
  <si>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</si>
  <si>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</si>
  <si>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</si>
  <si>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</si>
  <si>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</si>
  <si>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</si>
  <si>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</si>
  <si>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</si>
  <si>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</si>
  <si>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</si>
  <si>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</si>
  <si>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</si>
  <si>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</si>
  <si>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</si>
  <si>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</si>
  <si>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</si>
  <si>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</si>
  <si>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</si>
  <si>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</si>
  <si>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</si>
  <si>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</si>
  <si>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</si>
  <si>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</si>
  <si>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</si>
  <si>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</si>
  <si>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</si>
  <si>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</si>
  <si>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</si>
  <si>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</si>
  <si>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</si>
  <si>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</si>
  <si>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</si>
  <si>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</si>
  <si>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</si>
  <si>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</si>
  <si>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</si>
  <si>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</si>
  <si>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</si>
  <si>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</si>
  <si>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</si>
  <si>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</si>
  <si>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</si>
  <si>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</si>
  <si>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</si>
  <si>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</si>
  <si>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</si>
  <si>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</si>
  <si>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</si>
  <si>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</si>
  <si>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</si>
  <si>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</si>
  <si>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</si>
  <si>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</si>
  <si>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</si>
  <si>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</si>
  <si>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</si>
  <si>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</si>
  <si>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</si>
  <si>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</si>
  <si>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</si>
  <si>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</si>
  <si>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</si>
  <si>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</si>
  <si>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</si>
  <si>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</si>
  <si>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</si>
  <si>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</si>
  <si>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</si>
  <si>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</si>
  <si>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</si>
  <si>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</si>
  <si>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</si>
  <si>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</si>
  <si>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</si>
  <si>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</si>
  <si>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</si>
  <si>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</si>
  <si>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</si>
  <si>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</si>
  <si>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</si>
  <si>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</si>
  <si>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</si>
  <si>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</si>
  <si>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</si>
  <si>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</si>
  <si>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</si>
  <si>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</si>
  <si>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</si>
  <si>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</si>
  <si>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</si>
  <si>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</si>
  <si>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</si>
  <si>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</si>
  <si>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</si>
  <si>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</si>
  <si>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</si>
  <si>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</si>
  <si>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</si>
  <si>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</si>
  <si>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</si>
  <si>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</si>
  <si>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</si>
  <si>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</si>
  <si>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</si>
  <si>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</si>
  <si>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</si>
  <si>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</si>
  <si>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</si>
  <si>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</si>
  <si>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</si>
  <si>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</si>
  <si>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</si>
  <si>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</si>
  <si>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</si>
  <si>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</si>
  <si>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</si>
  <si>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</si>
  <si>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</si>
  <si>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</si>
  <si>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</si>
  <si>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</si>
  <si>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</si>
  <si>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</si>
  <si>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</si>
  <si>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</si>
  <si>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</si>
  <si>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</si>
  <si>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</si>
  <si>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</si>
  <si>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</si>
  <si>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</si>
  <si>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</si>
  <si>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</si>
  <si>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</si>
  <si>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</si>
  <si>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</si>
  <si>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</si>
  <si>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</si>
  <si>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</si>
  <si>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</si>
  <si>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</si>
  <si>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</si>
  <si>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</si>
  <si>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</si>
  <si>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</si>
  <si>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</si>
  <si>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</si>
  <si>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</si>
  <si>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</si>
  <si>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</si>
  <si>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</si>
  <si>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</si>
  <si>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</si>
  <si>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</si>
  <si>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</si>
  <si>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</si>
  <si>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</si>
  <si>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</si>
  <si>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</si>
  <si>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</si>
  <si>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</si>
  <si>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</si>
  <si>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</si>
  <si>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</si>
  <si>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</si>
  <si>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</si>
  <si>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</si>
  <si>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</si>
  <si>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</si>
  <si>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</si>
  <si>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</si>
  <si>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</si>
  <si>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</si>
  <si>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</si>
  <si>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</si>
  <si>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</si>
  <si>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</si>
  <si>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</si>
  <si>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</si>
  <si>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</si>
  <si>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</si>
  <si>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</si>
  <si>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</si>
  <si>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</si>
  <si>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</si>
  <si>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</si>
  <si>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</si>
  <si>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</si>
  <si>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</si>
  <si>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</si>
  <si>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</si>
  <si>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</si>
  <si>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</si>
  <si>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</si>
  <si>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</si>
  <si>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</si>
  <si>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</si>
  <si>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</si>
  <si>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</si>
  <si>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</si>
  <si>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</si>
  <si>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</si>
  <si>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</si>
  <si>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</si>
  <si>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</si>
  <si>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</si>
  <si>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</si>
  <si>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</si>
  <si>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</si>
  <si>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</si>
  <si>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</si>
  <si>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</si>
  <si>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</si>
  <si>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</si>
  <si>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</si>
  <si>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</si>
  <si>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</si>
  <si>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</si>
  <si>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</si>
  <si>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</si>
  <si>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</si>
  <si>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</si>
  <si>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</si>
  <si>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</si>
  <si>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</si>
  <si>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</si>
  <si>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</si>
  <si>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</si>
  <si>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</si>
  <si>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</si>
  <si>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</si>
  <si>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</si>
  <si>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</si>
  <si>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</si>
  <si>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</si>
  <si>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</si>
  <si>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</si>
  <si>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</si>
  <si>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</si>
  <si>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</si>
  <si>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</si>
  <si>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</si>
  <si>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</si>
  <si>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</si>
  <si>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</si>
  <si>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</si>
  <si>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</si>
  <si>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</si>
  <si>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</si>
  <si>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</si>
  <si>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</si>
  <si>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</si>
  <si>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</si>
  <si>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</si>
  <si>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</si>
  <si>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</si>
  <si>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</si>
  <si>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</si>
  <si>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</si>
  <si>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</si>
  <si>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</si>
  <si>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</si>
  <si>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</si>
  <si>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</si>
  <si>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</si>
  <si>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</si>
  <si>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</si>
  <si>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</si>
  <si>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</si>
  <si>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</si>
  <si>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</si>
  <si>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</si>
  <si>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</si>
  <si>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</si>
  <si>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</si>
  <si>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</si>
  <si>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</si>
  <si>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</si>
  <si>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</si>
  <si>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</si>
  <si>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</si>
  <si>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</si>
  <si>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</si>
  <si>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</si>
  <si>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</si>
  <si>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</si>
  <si>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</si>
  <si>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</si>
  <si>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</si>
  <si>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</si>
  <si>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</si>
  <si>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</si>
  <si>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</si>
  <si>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</si>
  <si>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</si>
  <si>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</si>
  <si>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</si>
  <si>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</si>
  <si>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</si>
  <si>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</si>
  <si>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</si>
  <si>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</si>
  <si>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</si>
  <si>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</si>
  <si>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</si>
  <si>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</si>
  <si>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</si>
  <si>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</si>
  <si>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</si>
  <si>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</si>
  <si>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</si>
  <si>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</si>
  <si>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</si>
  <si>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</si>
  <si>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</si>
  <si>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</si>
  <si>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</si>
  <si>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</si>
  <si>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</si>
  <si>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</si>
  <si>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</si>
  <si>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</si>
  <si>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</si>
  <si>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</si>
  <si>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</si>
  <si>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</si>
  <si>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</si>
  <si>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</si>
  <si>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</si>
  <si>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</si>
  <si>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</si>
  <si>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</si>
  <si>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</si>
  <si>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</si>
  <si>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</si>
  <si>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</si>
  <si>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</si>
  <si>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</si>
  <si>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</si>
  <si>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</si>
  <si>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</si>
  <si>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</si>
  <si>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</si>
  <si>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</si>
  <si>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</si>
  <si>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</si>
  <si>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</si>
  <si>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</si>
  <si>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</si>
  <si>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</si>
  <si>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</si>
  <si>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</si>
  <si>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</si>
  <si>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</si>
  <si>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</si>
  <si>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</si>
  <si>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</si>
  <si>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</si>
  <si>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</si>
  <si>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</si>
  <si>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</si>
  <si>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</si>
  <si>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</si>
  <si>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</si>
  <si>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</si>
  <si>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</si>
  <si>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</si>
  <si>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</si>
  <si>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</si>
  <si>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</si>
  <si>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</si>
  <si>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</si>
  <si>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</si>
  <si>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</si>
  <si>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</si>
  <si>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</si>
  <si>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</si>
  <si>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</si>
  <si>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</si>
  <si>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</si>
  <si>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</si>
  <si>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</si>
  <si>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</si>
  <si>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</si>
  <si>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</si>
  <si>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</si>
  <si>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</si>
  <si>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</si>
  <si>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</si>
  <si>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</si>
  <si>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</si>
  <si>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</si>
  <si>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</si>
  <si>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</si>
  <si>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</si>
  <si>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</si>
  <si>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</si>
  <si>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</si>
  <si>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</si>
  <si>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</si>
  <si>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</si>
  <si>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</si>
  <si>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</si>
  <si>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</si>
  <si>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</si>
  <si>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</si>
  <si>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</si>
  <si>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</si>
  <si>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</si>
  <si>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</si>
  <si>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</si>
  <si>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</si>
  <si>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</si>
  <si>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</si>
  <si>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</si>
  <si>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</si>
  <si>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</si>
  <si>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</si>
  <si>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</si>
  <si>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</si>
  <si>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</si>
  <si>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</si>
  <si>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</si>
  <si>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</si>
  <si>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</si>
  <si>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</si>
  <si>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</si>
  <si>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</si>
  <si>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</si>
  <si>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</si>
  <si>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</si>
  <si>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</si>
  <si>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</si>
  <si>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</si>
  <si>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</si>
  <si>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</si>
  <si>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</si>
  <si>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</si>
  <si>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</si>
  <si>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</si>
  <si>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</si>
  <si>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</si>
  <si>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</si>
  <si>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</si>
  <si>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</si>
  <si>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</si>
  <si>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</si>
  <si>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</si>
  <si>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</si>
  <si>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</si>
  <si>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</si>
  <si>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</si>
  <si>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</si>
  <si>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</si>
  <si>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</si>
  <si>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</si>
  <si>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</si>
  <si>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</si>
  <si>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</si>
  <si>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</si>
  <si>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</si>
  <si>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</si>
  <si>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</si>
  <si>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</si>
  <si>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</si>
  <si>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</si>
  <si>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</si>
  <si>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</si>
  <si>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</si>
  <si>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</si>
  <si>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</si>
  <si>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</si>
  <si>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</si>
  <si>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</si>
  <si>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</si>
  <si>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</si>
  <si>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</si>
  <si>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</si>
  <si>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</si>
  <si>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</si>
  <si>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</si>
  <si>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</si>
  <si>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</si>
  <si>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</si>
  <si>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</si>
  <si>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</si>
  <si>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</si>
  <si>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</si>
  <si>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</si>
  <si>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</si>
  <si>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</si>
  <si>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</si>
  <si>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</si>
  <si>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</si>
  <si>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</si>
  <si>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</si>
  <si>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</si>
  <si>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</si>
  <si>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</si>
  <si>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</si>
  <si>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</si>
  <si>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</si>
  <si>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</si>
  <si>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</si>
  <si>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</si>
  <si>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</si>
  <si>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</si>
  <si>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</si>
  <si>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</si>
  <si>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</si>
  <si>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</si>
  <si>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</si>
  <si>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</si>
  <si>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</si>
  <si>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</si>
  <si>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</si>
  <si>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</si>
  <si>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</si>
  <si>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</si>
  <si>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</si>
  <si>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</si>
  <si>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</si>
  <si>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</si>
  <si>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</si>
  <si>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</si>
  <si>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</si>
  <si>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</si>
  <si>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</si>
  <si>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</si>
  <si>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</si>
  <si>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</si>
  <si>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</si>
  <si>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</si>
  <si>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</si>
  <si>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</si>
  <si>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</si>
  <si>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</si>
  <si>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</si>
  <si>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</si>
  <si>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</si>
  <si>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</si>
  <si>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</si>
  <si>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</si>
  <si>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</si>
  <si>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</si>
  <si>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</si>
  <si>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</si>
  <si>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</si>
  <si>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</si>
  <si>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</si>
  <si>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</si>
  <si>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</si>
  <si>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</si>
  <si>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</si>
  <si>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</si>
  <si>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</si>
  <si>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</si>
  <si>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</si>
  <si>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</si>
  <si>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</si>
  <si>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</si>
  <si>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</si>
  <si>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</si>
  <si>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</si>
  <si>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</si>
  <si>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</si>
  <si>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</si>
  <si>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</si>
  <si>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</si>
  <si>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</si>
  <si>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</si>
  <si>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</si>
  <si>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</si>
  <si>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</si>
  <si>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</si>
  <si>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</si>
  <si>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</si>
  <si>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</si>
  <si>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</si>
  <si>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</si>
  <si>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</si>
  <si>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</si>
  <si>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</si>
  <si>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</si>
  <si>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</si>
  <si>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</si>
  <si>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</si>
  <si>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</si>
  <si>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</si>
  <si>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</si>
  <si>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</si>
  <si>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</si>
  <si>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</si>
  <si>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</si>
  <si>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</si>
  <si>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</si>
  <si>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</si>
  <si>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</si>
  <si>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</si>
  <si>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</si>
  <si>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</si>
  <si>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</si>
  <si>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</si>
  <si>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</si>
  <si>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</si>
  <si>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</si>
  <si>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</si>
  <si>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</si>
  <si>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</si>
  <si>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</si>
  <si>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</si>
  <si>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</si>
  <si>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</si>
  <si>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</si>
  <si>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</si>
  <si>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</si>
  <si>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</si>
  <si>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</si>
  <si>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</si>
  <si>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</si>
  <si>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</si>
  <si>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</si>
  <si>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</si>
  <si>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</si>
  <si>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</si>
  <si>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</si>
  <si>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</si>
  <si>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</si>
  <si>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</si>
  <si>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</si>
  <si>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</si>
  <si>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</si>
  <si>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</si>
  <si>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</si>
  <si>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</si>
  <si>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</si>
  <si>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</si>
  <si>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</si>
  <si>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</si>
  <si>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</si>
  <si>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</si>
  <si>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</si>
  <si>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</si>
  <si>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</si>
  <si>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</si>
  <si>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</si>
  <si>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</si>
  <si>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</si>
  <si>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</si>
  <si>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</si>
  <si>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</si>
  <si>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</si>
  <si>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</si>
  <si>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</si>
  <si>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</si>
  <si>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</si>
  <si>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</si>
  <si>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</si>
  <si>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</si>
  <si>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</si>
  <si>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</si>
  <si>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</si>
  <si>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</si>
  <si>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</si>
  <si>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</si>
  <si>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</si>
  <si>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</si>
  <si>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</si>
  <si>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</si>
  <si>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</si>
  <si>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</si>
  <si>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</si>
  <si>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</si>
  <si>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</si>
  <si>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</si>
  <si>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</si>
  <si>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</si>
  <si>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</si>
  <si>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</si>
  <si>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</si>
  <si>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</si>
  <si>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</si>
  <si>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</si>
  <si>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</si>
  <si>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</si>
  <si>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</si>
  <si>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</si>
  <si>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</si>
  <si>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</si>
  <si>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</si>
  <si>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</si>
  <si>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</si>
  <si>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</si>
  <si>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</si>
  <si>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</si>
  <si>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</si>
  <si>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</si>
  <si>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</si>
  <si>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</si>
  <si>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</si>
  <si>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</si>
  <si>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</si>
  <si>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</si>
  <si>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</si>
  <si>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</si>
  <si>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</si>
  <si>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</si>
  <si>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</si>
  <si>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</si>
  <si>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</si>
  <si>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</si>
  <si>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</si>
  <si>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</si>
  <si>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</si>
  <si>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</si>
  <si>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</si>
  <si>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</si>
  <si>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</si>
  <si>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</si>
  <si>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</si>
  <si>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</si>
  <si>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</si>
  <si>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</si>
  <si>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</si>
  <si>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</si>
  <si>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</si>
  <si>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</si>
  <si>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</si>
  <si>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</si>
  <si>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</si>
  <si>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</si>
  <si>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</si>
  <si>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</si>
  <si>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</si>
  <si>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</si>
  <si>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</si>
  <si>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</si>
  <si>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</si>
  <si>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</si>
  <si>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</si>
  <si>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</si>
  <si>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</si>
  <si>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</si>
  <si>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</si>
  <si>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</si>
  <si>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</si>
  <si>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</si>
  <si>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</si>
  <si>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</si>
  <si>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</si>
  <si>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</si>
  <si>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</si>
  <si>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</si>
  <si>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</si>
  <si>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</si>
  <si>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</si>
  <si>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</si>
  <si>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</si>
  <si>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</si>
  <si>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</si>
  <si>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</si>
  <si>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</si>
  <si>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</si>
  <si>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</si>
  <si>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</si>
  <si>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</si>
  <si>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</si>
  <si>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</si>
  <si>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</si>
  <si>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</si>
  <si>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</si>
  <si>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</si>
  <si>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</si>
  <si>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</si>
  <si>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</si>
  <si>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</si>
  <si>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</si>
  <si>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</si>
  <si>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</si>
  <si>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</si>
  <si>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</si>
  <si>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</si>
  <si>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</si>
  <si>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</si>
  <si>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</si>
  <si>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</si>
  <si>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</si>
  <si>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</si>
  <si>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</si>
  <si>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</si>
  <si>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</si>
  <si>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</si>
  <si>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</si>
  <si>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</si>
  <si>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</si>
  <si>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</si>
  <si>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</si>
  <si>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</si>
  <si>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</si>
  <si>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</si>
  <si>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</si>
  <si>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</si>
  <si>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</si>
  <si>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</si>
  <si>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</si>
  <si>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</si>
  <si>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</si>
  <si>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</si>
  <si>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</si>
  <si>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</si>
  <si>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</si>
  <si>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</si>
  <si>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</si>
  <si>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</si>
  <si>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</si>
  <si>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</si>
  <si>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</si>
  <si>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</si>
  <si>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</si>
  <si>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</si>
  <si>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</si>
  <si>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</si>
  <si>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</si>
  <si>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</si>
  <si>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</si>
  <si>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</si>
  <si>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</si>
  <si>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</si>
  <si>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</si>
  <si>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</si>
  <si>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</si>
  <si>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</si>
  <si>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</si>
  <si>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</si>
  <si>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</si>
  <si>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</si>
  <si>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</si>
  <si>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</si>
  <si>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</si>
  <si>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</si>
  <si>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</si>
  <si>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</si>
  <si>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</si>
  <si>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</si>
  <si>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</si>
  <si>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</si>
  <si>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</si>
  <si>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</si>
  <si>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</si>
  <si>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</si>
  <si>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</si>
  <si>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</si>
  <si>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</si>
  <si>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</si>
  <si>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</si>
  <si>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</si>
  <si>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</si>
  <si>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</si>
  <si>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</si>
  <si>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</si>
  <si>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</si>
  <si>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</si>
  <si>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</si>
  <si>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</si>
  <si>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</si>
  <si>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</si>
  <si>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</si>
  <si>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</si>
  <si>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</si>
  <si>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</si>
  <si>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</si>
  <si>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</si>
  <si>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</si>
  <si>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</si>
  <si>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</si>
  <si>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</si>
  <si>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</si>
  <si>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</si>
  <si>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</si>
  <si>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</si>
  <si>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</si>
  <si>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</si>
  <si>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</si>
  <si>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</si>
  <si>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</si>
  <si>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</si>
  <si>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</si>
  <si>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</si>
  <si>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</si>
  <si>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</si>
  <si>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</si>
  <si>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</si>
  <si>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</si>
  <si>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</si>
  <si>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</si>
  <si>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</si>
  <si>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</si>
  <si>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</si>
  <si>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</si>
  <si>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</si>
  <si>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</si>
  <si>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</si>
  <si>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</si>
  <si>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</si>
  <si>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</si>
  <si>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</si>
  <si>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</si>
  <si>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</si>
  <si>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</si>
  <si>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</si>
  <si>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</si>
  <si>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</si>
  <si>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</si>
  <si>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</si>
  <si>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</si>
  <si>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</si>
  <si>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</si>
  <si>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</si>
  <si>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</si>
  <si>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</si>
  <si>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</si>
  <si>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</si>
  <si>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</si>
  <si>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</si>
  <si>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</si>
  <si>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</si>
  <si>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</si>
  <si>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</si>
  <si>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</si>
  <si>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</si>
  <si>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</si>
  <si>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</si>
  <si>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</si>
  <si>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</si>
  <si>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</si>
  <si>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</si>
  <si>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</si>
  <si>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</si>
  <si>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</si>
  <si>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</si>
  <si>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</si>
  <si>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</si>
  <si>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</si>
  <si>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</si>
  <si>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</si>
  <si>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</si>
  <si>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</si>
  <si>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</si>
  <si>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</si>
  <si>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</si>
  <si>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</si>
  <si>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</si>
  <si>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</si>
  <si>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</si>
  <si>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</si>
  <si>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</si>
  <si>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</si>
  <si>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</si>
  <si>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</si>
  <si>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</si>
  <si>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</si>
  <si>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</si>
  <si>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</si>
  <si>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</si>
  <si>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</si>
  <si>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</si>
  <si>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</si>
  <si>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</si>
  <si>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</si>
  <si>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</si>
  <si>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</si>
  <si>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</si>
  <si>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</si>
  <si>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</si>
  <si>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</si>
  <si>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</si>
  <si>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</si>
  <si>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</si>
  <si>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</si>
  <si>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</si>
  <si>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</si>
  <si>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</si>
  <si>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</si>
  <si>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</si>
  <si>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</si>
  <si>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</si>
  <si>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</si>
  <si>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</si>
  <si>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</si>
  <si>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</si>
  <si>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</si>
  <si>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</si>
  <si>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</si>
  <si>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</si>
  <si>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</si>
  <si>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</si>
  <si>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</si>
  <si>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</si>
  <si>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</si>
  <si>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</si>
  <si>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</si>
  <si>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</si>
  <si>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</si>
  <si>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</si>
  <si>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</si>
  <si>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</si>
  <si>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</si>
  <si>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</si>
  <si>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</si>
  <si>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</si>
  <si>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</si>
  <si>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</si>
  <si>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</si>
  <si>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</si>
  <si>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</si>
  <si>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</si>
  <si>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</si>
  <si>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</si>
  <si>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</si>
  <si>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</si>
  <si>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</si>
  <si>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</si>
  <si>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</si>
  <si>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</si>
  <si>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</si>
  <si>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</si>
  <si>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</si>
  <si>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</si>
  <si>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</si>
  <si>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</si>
  <si>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</si>
  <si>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</si>
  <si>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</si>
  <si>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</si>
  <si>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</si>
  <si>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</si>
  <si>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</si>
  <si>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</si>
  <si>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</si>
  <si>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</si>
  <si>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</si>
  <si>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</si>
  <si>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</si>
  <si>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</si>
  <si>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</si>
  <si>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</si>
  <si>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</si>
  <si>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</si>
  <si>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</si>
  <si>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</si>
  <si>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</si>
  <si>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</si>
  <si>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</si>
  <si>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</si>
  <si>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</si>
  <si>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</si>
  <si>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</si>
  <si>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</si>
  <si>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</si>
  <si>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</si>
  <si>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</si>
  <si>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</si>
  <si>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</si>
  <si>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</si>
  <si>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</si>
  <si>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</si>
  <si>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</si>
  <si>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</si>
  <si>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</si>
  <si>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</si>
  <si>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</si>
  <si>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</si>
  <si>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</si>
  <si>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</si>
  <si>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</si>
  <si>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</si>
  <si>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</si>
  <si>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</si>
  <si>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</si>
  <si>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</si>
  <si>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</si>
  <si>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</si>
  <si>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</si>
  <si>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</si>
  <si>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</si>
  <si>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</si>
  <si>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</si>
  <si>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</si>
  <si>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</si>
  <si>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</si>
  <si>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</si>
  <si>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</si>
  <si>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</si>
  <si>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</si>
  <si>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</si>
  <si>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</si>
  <si>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</si>
  <si>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</si>
  <si>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</si>
  <si>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</si>
  <si>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</si>
  <si>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</si>
  <si>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</si>
  <si>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</si>
  <si>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</si>
  <si>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</si>
  <si>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</si>
  <si>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</si>
  <si>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</si>
  <si>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</si>
  <si>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</si>
  <si>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</si>
  <si>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</si>
  <si>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</si>
  <si>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</si>
  <si>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</si>
  <si>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</si>
  <si>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</si>
  <si>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</si>
  <si>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</si>
  <si>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</si>
  <si>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</si>
  <si>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</si>
  <si>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</si>
  <si>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</si>
  <si>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</si>
  <si>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</si>
  <si>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</si>
  <si>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</si>
  <si>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</si>
  <si>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</si>
  <si>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</si>
  <si>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</si>
  <si>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</si>
  <si>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</si>
  <si>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</si>
  <si>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</si>
  <si>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</si>
  <si>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</si>
  <si>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</si>
  <si>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</si>
  <si>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</si>
  <si>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</si>
  <si>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</si>
  <si>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</si>
  <si>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</si>
  <si>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</si>
  <si>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</si>
  <si>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</si>
  <si>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</si>
  <si>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</si>
  <si>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</si>
  <si>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</si>
  <si>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</si>
  <si>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</si>
  <si>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</si>
  <si>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</si>
  <si>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</si>
  <si>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</si>
  <si>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</si>
  <si>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</si>
  <si>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</si>
  <si>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</si>
  <si>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</si>
  <si>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</si>
  <si>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</si>
  <si>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</si>
  <si>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</si>
  <si>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</si>
  <si>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</si>
  <si>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</si>
  <si>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</si>
  <si>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</si>
  <si>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</si>
  <si>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</si>
  <si>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</si>
  <si>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</si>
  <si>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</si>
  <si>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</si>
  <si>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</si>
  <si>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</si>
  <si>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</si>
  <si>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</si>
  <si>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</si>
  <si>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</si>
  <si>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</si>
  <si>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</si>
  <si>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</si>
  <si>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</si>
  <si>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</si>
  <si>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</si>
  <si>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</si>
  <si>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</si>
  <si>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</si>
  <si>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</si>
  <si>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</si>
  <si>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</si>
  <si>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</si>
  <si>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</si>
  <si>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</si>
  <si>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</si>
  <si>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</si>
  <si>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</si>
  <si>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</si>
  <si>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</si>
  <si>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</si>
  <si>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</si>
  <si>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</si>
  <si>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</si>
  <si>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</si>
  <si>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</si>
  <si>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</si>
  <si>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</si>
  <si>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</si>
  <si>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</si>
  <si>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</si>
  <si>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</si>
  <si>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</si>
  <si>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</si>
  <si>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</si>
  <si>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</si>
  <si>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</si>
  <si>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</si>
  <si>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</si>
  <si>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</si>
  <si>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</si>
  <si>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</si>
  <si>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</si>
  <si>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</si>
  <si>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</si>
  <si>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</si>
  <si>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</si>
  <si>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</si>
  <si>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</si>
  <si>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</si>
  <si>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</si>
  <si>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</si>
  <si>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</si>
  <si>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</si>
  <si>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</si>
  <si>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</si>
  <si>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</si>
  <si>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</si>
  <si>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</si>
  <si>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</si>
  <si>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</si>
  <si>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</si>
  <si>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</si>
  <si>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</si>
  <si>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</si>
  <si>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</si>
  <si>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</si>
  <si>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</si>
  <si>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</si>
  <si>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</si>
  <si>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</si>
  <si>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</si>
  <si>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</si>
  <si>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</si>
  <si>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</si>
  <si>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</si>
  <si>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</si>
  <si>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</si>
  <si>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</si>
  <si>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</si>
  <si>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</si>
  <si>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</si>
  <si>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</si>
  <si>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</si>
  <si>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</si>
  <si>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</si>
  <si>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</si>
  <si>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</si>
  <si>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</si>
  <si>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</si>
  <si>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</si>
  <si>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</si>
  <si>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</si>
  <si>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</si>
  <si>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</si>
  <si>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</si>
  <si>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</si>
  <si>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</si>
  <si>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</si>
  <si>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</si>
  <si>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</si>
  <si>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</si>
  <si>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</si>
  <si>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</si>
  <si>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</si>
  <si>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</si>
  <si>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</si>
  <si>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</si>
  <si>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</si>
  <si>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</si>
  <si>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</si>
  <si>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</si>
  <si>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</si>
  <si>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</si>
  <si>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</si>
  <si>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</si>
  <si>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</si>
  <si>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</si>
  <si>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</si>
  <si>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</si>
  <si>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</si>
  <si>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</si>
  <si>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</si>
  <si>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</si>
  <si>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</si>
  <si>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</si>
  <si>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</si>
  <si>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</si>
  <si>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</si>
  <si>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</si>
  <si>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</si>
  <si>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</si>
  <si>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</si>
  <si>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</si>
  <si>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</si>
  <si>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</si>
  <si>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</si>
  <si>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</si>
  <si>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</si>
  <si>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</si>
  <si>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</si>
  <si>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</si>
  <si>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</si>
  <si>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</si>
  <si>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</si>
  <si>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</si>
  <si>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</si>
  <si>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</si>
  <si>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</si>
  <si>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</si>
  <si>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</si>
  <si>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</si>
  <si>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</si>
  <si>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</si>
  <si>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</si>
  <si>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</si>
  <si>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</si>
  <si>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</si>
  <si>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</si>
  <si>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</si>
  <si>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</si>
  <si>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</si>
  <si>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</si>
  <si>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</si>
  <si>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</si>
  <si>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</si>
  <si>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</si>
  <si>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</si>
  <si>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</si>
  <si>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</si>
  <si>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</si>
  <si>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</si>
  <si>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</si>
  <si>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</si>
  <si>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</si>
  <si>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</si>
  <si>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</si>
  <si>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</si>
  <si>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</si>
  <si>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</si>
  <si>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</si>
  <si>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</si>
  <si>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</si>
  <si>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</si>
  <si>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</si>
  <si>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</si>
  <si>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</si>
  <si>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</si>
  <si>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</si>
  <si>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</si>
  <si>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</si>
  <si>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</si>
  <si>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</si>
  <si>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</si>
  <si>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</si>
  <si>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</si>
  <si>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</si>
  <si>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</si>
  <si>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</si>
  <si>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</si>
  <si>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</si>
  <si>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</si>
  <si>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</si>
  <si>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</si>
  <si>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</si>
  <si>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</si>
  <si>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</si>
  <si>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</si>
  <si>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</si>
  <si>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</si>
  <si>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</si>
  <si>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</si>
  <si>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</si>
  <si>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</si>
  <si>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</si>
  <si>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</si>
  <si>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</si>
  <si>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</si>
  <si>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</si>
  <si>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</si>
  <si>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</si>
  <si>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</si>
  <si>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</si>
  <si>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</si>
  <si>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</si>
  <si>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</si>
  <si>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</si>
  <si>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</si>
  <si>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</si>
  <si>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</si>
  <si>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</si>
  <si>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</si>
  <si>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</si>
  <si>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</si>
  <si>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</si>
  <si>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</si>
  <si>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</si>
  <si>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</si>
  <si>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</si>
  <si>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</si>
  <si>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</si>
  <si>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</si>
  <si>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</si>
  <si>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</si>
  <si>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</si>
  <si>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</si>
  <si>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</si>
  <si>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</si>
  <si>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</si>
  <si>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</si>
  <si>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</si>
  <si>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</si>
  <si>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</si>
  <si>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</si>
  <si>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</si>
  <si>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</si>
  <si>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</si>
  <si>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</si>
  <si>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</si>
  <si>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</si>
  <si>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</si>
  <si>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</si>
  <si>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</si>
  <si>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</si>
  <si>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</si>
  <si>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</si>
  <si>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</si>
  <si>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</si>
  <si>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</si>
  <si>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</si>
  <si>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</si>
  <si>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</si>
  <si>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</si>
  <si>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</si>
  <si>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</si>
  <si>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</si>
  <si>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</si>
  <si>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</si>
  <si>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</si>
  <si>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</si>
  <si>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</si>
  <si>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</si>
  <si>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</si>
  <si>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</si>
  <si>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</si>
  <si>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</si>
  <si>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</si>
  <si>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</si>
  <si>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</si>
  <si>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</si>
  <si>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</si>
  <si>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</si>
  <si>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</si>
  <si>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</si>
  <si>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</si>
  <si>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</si>
  <si>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</si>
  <si>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</si>
  <si>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</si>
  <si>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</si>
  <si>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</si>
  <si>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</si>
  <si>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</si>
  <si>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</si>
  <si>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</si>
  <si>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</si>
  <si>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</si>
  <si>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</si>
  <si>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</si>
  <si>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</si>
  <si>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</si>
  <si>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</si>
  <si>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</si>
  <si>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</si>
  <si>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</si>
  <si>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</si>
  <si>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</si>
  <si>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</si>
  <si>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</si>
  <si>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</si>
  <si>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</si>
  <si>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</si>
  <si>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</si>
  <si>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</si>
  <si>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</si>
  <si>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</si>
  <si>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</si>
  <si>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</si>
  <si>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</si>
  <si>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</si>
  <si>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</si>
  <si>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</si>
  <si>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</si>
  <si>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</si>
  <si>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</si>
  <si>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</si>
  <si>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</si>
  <si>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</si>
  <si>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</si>
  <si>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</si>
  <si>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</si>
  <si>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</si>
  <si>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</si>
  <si>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</si>
  <si>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</si>
  <si>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</si>
  <si>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</si>
  <si>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</si>
  <si>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</si>
  <si>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</si>
  <si>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</si>
  <si>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</si>
  <si>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</si>
  <si>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</si>
  <si>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</si>
  <si>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</si>
  <si>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</si>
  <si>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</si>
  <si>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</si>
  <si>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</si>
  <si>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</si>
  <si>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</si>
  <si>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</si>
  <si>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</si>
  <si>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</si>
  <si>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</si>
  <si>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</si>
  <si>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</si>
  <si>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</si>
  <si>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</si>
  <si>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</si>
  <si>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</si>
  <si>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</si>
  <si>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</si>
  <si>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</si>
  <si>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</si>
  <si>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</si>
  <si>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</si>
  <si>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</si>
  <si>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</si>
  <si>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</si>
  <si>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</si>
  <si>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</si>
  <si>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</si>
  <si>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</si>
  <si>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</si>
  <si>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</si>
  <si>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</si>
  <si>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</si>
  <si>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</si>
  <si>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</si>
  <si>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</si>
  <si>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</si>
  <si>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</si>
  <si>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</si>
  <si>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</si>
  <si>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</si>
  <si>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</si>
  <si>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</si>
  <si>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</si>
  <si>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</si>
  <si>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</si>
  <si>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</si>
  <si>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</si>
  <si>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</si>
  <si>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</si>
  <si>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</si>
  <si>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</si>
  <si>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</si>
  <si>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</si>
  <si>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</si>
  <si>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</si>
  <si>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</si>
  <si>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</si>
  <si>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</si>
  <si>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</si>
  <si>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</si>
  <si>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</si>
  <si>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</si>
  <si>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</si>
  <si>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</si>
  <si>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</si>
  <si>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</si>
  <si>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</si>
  <si>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</si>
  <si>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</si>
  <si>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</si>
  <si>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</si>
  <si>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</si>
  <si>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</si>
  <si>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</si>
  <si>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</si>
  <si>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</si>
  <si>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</si>
  <si>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</si>
  <si>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</si>
  <si>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</si>
  <si>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</si>
  <si>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</si>
  <si>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</si>
  <si>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</si>
  <si>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</si>
  <si>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</si>
  <si>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</si>
  <si>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</si>
  <si>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</si>
  <si>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</si>
  <si>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</si>
  <si>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</si>
  <si>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</si>
  <si>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</si>
  <si>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</si>
  <si>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</si>
  <si>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</si>
  <si>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</si>
  <si>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</si>
  <si>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</si>
  <si>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</si>
  <si>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</si>
  <si>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</si>
  <si>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</si>
  <si>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</si>
  <si>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</si>
  <si>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</si>
  <si>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</si>
  <si>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</si>
  <si>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</si>
  <si>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</si>
  <si>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</si>
  <si>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</si>
  <si>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</si>
  <si>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</si>
  <si>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</si>
  <si>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</si>
  <si>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</si>
  <si>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</si>
  <si>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</si>
  <si>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</si>
  <si>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</si>
  <si>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</si>
  <si>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</si>
  <si>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</si>
  <si>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</si>
  <si>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</si>
  <si>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</si>
  <si>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</si>
  <si>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</si>
  <si>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</si>
  <si>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</si>
  <si>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</si>
  <si>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</si>
  <si>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</si>
  <si>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</si>
  <si>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</si>
  <si>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</si>
  <si>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</si>
  <si>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</si>
  <si>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</si>
  <si>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</si>
  <si>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</si>
  <si>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</si>
  <si>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</si>
  <si>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</si>
  <si>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</si>
  <si>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</si>
  <si>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</si>
  <si>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</si>
  <si>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</si>
  <si>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</si>
  <si>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</si>
  <si>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</si>
  <si>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</si>
  <si>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</si>
  <si>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</si>
  <si>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</si>
  <si>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</si>
  <si>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</si>
  <si>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</si>
  <si>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</si>
  <si>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</si>
  <si>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</si>
  <si>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</si>
  <si>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</si>
  <si>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</si>
  <si>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</si>
  <si>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</si>
  <si>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</si>
  <si>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</si>
  <si>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</si>
  <si>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</si>
  <si>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</si>
  <si>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</si>
  <si>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</si>
  <si>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</si>
  <si>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</si>
  <si>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</si>
  <si>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</si>
  <si>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</si>
  <si>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</si>
  <si>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</si>
  <si>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</si>
  <si>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</si>
  <si>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</si>
  <si>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</si>
  <si>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</si>
  <si>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</si>
  <si>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</si>
  <si>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</si>
  <si>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</si>
  <si>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</si>
  <si>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</si>
  <si>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</si>
  <si>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</si>
  <si>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</si>
  <si>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</si>
  <si>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</si>
  <si>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</si>
  <si>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</si>
  <si>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</si>
  <si>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</si>
  <si>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</si>
  <si>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</si>
  <si>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</si>
  <si>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</si>
  <si>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</si>
  <si>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</si>
  <si>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</si>
  <si>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</si>
  <si>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</si>
  <si>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</si>
  <si>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</si>
  <si>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</si>
  <si>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</si>
  <si>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</si>
  <si>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</si>
  <si>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</si>
  <si>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</si>
  <si>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</si>
  <si>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</si>
  <si>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</si>
  <si>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</si>
  <si>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</si>
  <si>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</si>
  <si>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</si>
  <si>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</si>
  <si>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</si>
  <si>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</si>
  <si>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</si>
  <si>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</si>
  <si>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</si>
  <si>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</si>
  <si>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</si>
  <si>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</si>
  <si>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</si>
  <si>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</si>
  <si>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</si>
  <si>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</si>
  <si>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</si>
  <si>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</si>
  <si>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</si>
  <si>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</si>
  <si>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</si>
  <si>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</si>
  <si>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</si>
  <si>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</si>
  <si>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</si>
  <si>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</si>
  <si>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</si>
  <si>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</si>
  <si>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</si>
  <si>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</si>
  <si>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</si>
  <si>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</si>
  <si>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</si>
  <si>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</si>
  <si>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</si>
  <si>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</si>
  <si>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</si>
  <si>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</si>
  <si>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</si>
  <si>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</si>
  <si>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</si>
  <si>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</si>
  <si>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</si>
  <si>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</si>
  <si>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</si>
  <si>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</si>
  <si>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</si>
  <si>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</si>
  <si>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</si>
  <si>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</si>
  <si>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</si>
  <si>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</si>
  <si>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</si>
  <si>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</si>
  <si>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</si>
  <si>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</si>
  <si>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</si>
  <si>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</si>
  <si>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</si>
  <si>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</si>
  <si>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</si>
  <si>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</si>
  <si>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</si>
  <si>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</si>
  <si>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</si>
  <si>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</si>
  <si>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</si>
  <si>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</si>
  <si>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</si>
  <si>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</si>
  <si>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</si>
  <si>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</si>
  <si>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</si>
  <si>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</si>
  <si>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</si>
  <si>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</si>
  <si>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</si>
  <si>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</si>
  <si>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</si>
  <si>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</si>
  <si>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</si>
  <si>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</si>
  <si>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</si>
  <si>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</si>
  <si>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</si>
  <si>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</si>
  <si>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</si>
  <si>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</si>
  <si>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</si>
  <si>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</si>
  <si>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</si>
  <si>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</si>
  <si>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</si>
  <si>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</si>
  <si>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</si>
  <si>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</si>
  <si>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</si>
  <si>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</si>
  <si>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</si>
  <si>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</si>
  <si>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</si>
  <si>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</si>
  <si>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</si>
  <si>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</si>
  <si>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</si>
  <si>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</si>
  <si>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</si>
  <si>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</si>
  <si>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</si>
  <si>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</si>
  <si>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</si>
  <si>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</si>
  <si>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</si>
  <si>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</si>
  <si>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</si>
  <si>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</si>
  <si>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</si>
  <si>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</si>
  <si>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</si>
  <si>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</si>
  <si>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</si>
  <si>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</si>
  <si>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</si>
  <si>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</si>
  <si>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</si>
  <si>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</si>
  <si>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</si>
  <si>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</si>
  <si>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</si>
  <si>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</si>
  <si>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</si>
  <si>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</si>
  <si>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</si>
  <si>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</si>
  <si>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</si>
  <si>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</si>
  <si>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</si>
  <si>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</si>
  <si>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</si>
  <si>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</si>
  <si>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</si>
  <si>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</si>
  <si>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</si>
  <si>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</si>
  <si>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</si>
  <si>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</si>
  <si>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</si>
  <si>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</si>
  <si>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</si>
  <si>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</si>
  <si>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</si>
  <si>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</si>
  <si>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</si>
  <si>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</si>
  <si>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</si>
  <si>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</si>
  <si>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</si>
  <si>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</si>
  <si>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</si>
  <si>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</si>
  <si>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</si>
  <si>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</si>
  <si>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</si>
  <si>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</si>
  <si>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</si>
  <si>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</si>
  <si>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</si>
  <si>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</si>
  <si>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</si>
  <si>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</si>
  <si>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</si>
  <si>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</si>
  <si>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</si>
  <si>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</si>
  <si>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</si>
  <si>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</si>
  <si>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</si>
  <si>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</si>
  <si>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</si>
  <si>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</si>
  <si>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</si>
  <si>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</si>
  <si>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</si>
  <si>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</si>
  <si>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</si>
  <si>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</si>
  <si>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</si>
  <si>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</si>
  <si>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</si>
  <si>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</si>
  <si>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</si>
  <si>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</si>
  <si>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</si>
  <si>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</si>
  <si>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</si>
  <si>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</si>
  <si>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</si>
  <si>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</si>
  <si>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</si>
  <si>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</si>
  <si>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</si>
  <si>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</si>
  <si>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</si>
  <si>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</si>
  <si>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</si>
  <si>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</si>
  <si>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</si>
  <si>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</si>
  <si>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</si>
  <si>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</si>
  <si>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</si>
  <si>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</si>
  <si>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</si>
  <si>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</si>
  <si>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</si>
  <si>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</si>
  <si>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</si>
  <si>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</si>
  <si>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</si>
  <si>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</si>
  <si>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</si>
  <si>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</si>
  <si>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</si>
  <si>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</si>
  <si>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</si>
  <si>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</si>
  <si>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</si>
  <si>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</si>
  <si>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</si>
  <si>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</si>
  <si>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</si>
  <si>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</si>
  <si>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</si>
  <si>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</si>
  <si>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</si>
  <si>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</si>
  <si>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</si>
  <si>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</si>
  <si>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</si>
  <si>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</si>
  <si>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</si>
  <si>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</si>
  <si>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</si>
  <si>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</si>
  <si>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</si>
  <si>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</si>
  <si>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</si>
  <si>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</si>
  <si>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</si>
  <si>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</si>
  <si>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</si>
  <si>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</si>
  <si>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</si>
  <si>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</si>
  <si>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</si>
  <si>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</si>
  <si>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</si>
  <si>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</si>
  <si>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</si>
  <si>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</si>
  <si>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</si>
  <si>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</si>
  <si>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</si>
  <si>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</si>
  <si>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</si>
  <si>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</si>
  <si>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</si>
  <si>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</si>
  <si>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</si>
  <si>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</si>
  <si>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</si>
  <si>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</si>
  <si>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</si>
  <si>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</si>
  <si>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</si>
  <si>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</si>
  <si>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</si>
  <si>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</si>
  <si>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</si>
  <si>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</si>
  <si>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</si>
  <si>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</si>
  <si>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</si>
  <si>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</si>
  <si>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</si>
  <si>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</si>
  <si>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</si>
  <si>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</si>
  <si>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</si>
  <si>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</si>
  <si>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</si>
  <si>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</si>
  <si>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</si>
  <si>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</si>
  <si>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</si>
  <si>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</si>
  <si>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</si>
  <si>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</si>
  <si>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</si>
  <si>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</si>
  <si>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</si>
  <si>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</si>
  <si>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</si>
  <si>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</si>
  <si>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</si>
  <si>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</si>
  <si>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</si>
  <si>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</si>
  <si>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</si>
  <si>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</si>
  <si>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</si>
  <si>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</si>
  <si>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</si>
  <si>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</si>
  <si>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</si>
  <si>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</si>
  <si>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</si>
  <si>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</si>
  <si>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</si>
  <si>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</si>
  <si>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</si>
  <si>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</si>
  <si>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</si>
  <si>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</si>
  <si>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</si>
  <si>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</si>
  <si>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</si>
  <si>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</si>
  <si>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</si>
  <si>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</si>
  <si>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</si>
  <si>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</si>
  <si>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</si>
  <si>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</si>
  <si>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</si>
  <si>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</si>
  <si>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</si>
  <si>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</si>
  <si>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</si>
  <si>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</si>
  <si>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</si>
  <si>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</si>
  <si>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</si>
  <si>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</si>
  <si>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</si>
  <si>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</si>
  <si>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</si>
  <si>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</si>
  <si>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</si>
  <si>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</si>
  <si>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</si>
  <si>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</si>
  <si>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</si>
  <si>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</si>
  <si>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</si>
  <si>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</si>
  <si>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</si>
  <si>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</si>
  <si>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</si>
  <si>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</si>
  <si>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</si>
  <si>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</si>
  <si>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</si>
  <si>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</si>
  <si>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</si>
  <si>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</si>
  <si>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</si>
  <si>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</si>
  <si>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</si>
  <si>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</si>
  <si>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</si>
  <si>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</si>
  <si>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</si>
  <si>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</si>
  <si>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</si>
  <si>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</si>
  <si>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</si>
  <si>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</si>
  <si>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</si>
  <si>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</si>
  <si>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</si>
  <si>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</si>
  <si>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</si>
  <si>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</si>
  <si>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</si>
  <si>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</si>
  <si>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</si>
  <si>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</si>
  <si>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</si>
  <si>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</si>
  <si>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</si>
  <si>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</si>
  <si>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</si>
  <si>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</si>
  <si>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</si>
  <si>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</si>
  <si>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</si>
  <si>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</si>
  <si>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</si>
  <si>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</si>
  <si>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</si>
  <si>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</si>
  <si>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</si>
  <si>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</si>
  <si>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</si>
  <si>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</si>
  <si>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</si>
  <si>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</si>
  <si>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</si>
  <si>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</si>
  <si>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</si>
  <si>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</si>
  <si>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</si>
  <si>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</si>
  <si>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</si>
  <si>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</si>
  <si>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</si>
  <si>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</si>
  <si>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</si>
  <si>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</si>
  <si>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</si>
  <si>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</si>
  <si>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</si>
  <si>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</si>
  <si>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</si>
  <si>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</si>
  <si>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</si>
  <si>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</si>
  <si>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</si>
  <si>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</si>
  <si>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</si>
  <si>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</si>
  <si>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</si>
  <si>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</si>
  <si>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</si>
  <si>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</si>
  <si>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</si>
  <si>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</si>
  <si>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</si>
  <si>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</si>
  <si>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</si>
  <si>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</si>
  <si>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</si>
  <si>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</si>
  <si>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</si>
  <si>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</si>
  <si>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</si>
  <si>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</si>
  <si>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</si>
  <si>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</si>
  <si>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</si>
  <si>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</si>
  <si>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</si>
  <si>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</si>
  <si>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</si>
  <si>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</si>
  <si>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</si>
  <si>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</si>
  <si>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</si>
  <si>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</si>
  <si>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</si>
  <si>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</si>
  <si>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</si>
  <si>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</si>
  <si>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</si>
  <si>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</si>
  <si>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</si>
  <si>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</si>
  <si>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</si>
  <si>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</si>
  <si>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</si>
  <si>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</si>
  <si>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</si>
  <si>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</si>
  <si>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</si>
  <si>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</si>
  <si>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</si>
  <si>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</si>
  <si>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</si>
  <si>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</si>
  <si>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</si>
  <si>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</si>
  <si>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</si>
  <si>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</si>
  <si>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</si>
  <si>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</si>
  <si>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</si>
  <si>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</si>
  <si>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</si>
  <si>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</si>
  <si>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</si>
  <si>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</si>
  <si>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</si>
  <si>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</si>
  <si>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</si>
  <si>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</si>
  <si>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</si>
  <si>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</si>
  <si>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</si>
  <si>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</si>
  <si>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</si>
  <si>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</si>
  <si>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</si>
  <si>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</si>
  <si>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</si>
  <si>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</si>
  <si>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</si>
  <si>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</si>
  <si>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</si>
  <si>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</si>
  <si>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</si>
  <si>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</si>
  <si>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</si>
  <si>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</si>
  <si>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</si>
  <si>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</si>
  <si>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</si>
  <si>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</si>
  <si>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</si>
  <si>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</si>
  <si>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</si>
  <si>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</si>
  <si>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</si>
  <si>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</si>
  <si>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</si>
  <si>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</si>
  <si>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</si>
  <si>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</si>
  <si>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</si>
  <si>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</si>
  <si>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</si>
  <si>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</si>
  <si>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</si>
  <si>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</si>
  <si>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</si>
  <si>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</si>
  <si>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</si>
  <si>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</si>
  <si>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</si>
  <si>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</si>
  <si>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</si>
  <si>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</si>
  <si>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</si>
  <si>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</si>
  <si>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</si>
  <si>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</si>
  <si>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</si>
  <si>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</si>
  <si>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</si>
  <si>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</si>
  <si>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</si>
  <si>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</si>
  <si>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</si>
  <si>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</si>
  <si>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</si>
  <si>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</si>
  <si>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</si>
  <si>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</si>
  <si>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</si>
  <si>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</si>
  <si>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</si>
  <si>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</si>
  <si>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</si>
  <si>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</si>
  <si>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</si>
  <si>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</si>
  <si>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</si>
  <si>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</si>
  <si>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</si>
  <si>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</si>
  <si>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</si>
  <si>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</si>
  <si>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</si>
  <si>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</si>
  <si>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</si>
  <si>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</si>
  <si>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</si>
  <si>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</si>
  <si>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</si>
  <si>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</si>
  <si>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</si>
  <si>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</si>
  <si>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</si>
  <si>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</si>
  <si>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</si>
  <si>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</si>
  <si>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</si>
  <si>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</si>
  <si>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</si>
  <si>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</si>
  <si>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</si>
  <si>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</si>
  <si>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</si>
  <si>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</si>
  <si>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</si>
  <si>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</si>
  <si>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</si>
  <si>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</si>
  <si>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</si>
  <si>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</si>
  <si>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</si>
  <si>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</si>
  <si>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</si>
  <si>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</si>
  <si>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</si>
  <si>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</si>
  <si>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</si>
  <si>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</si>
  <si>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</si>
  <si>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</si>
  <si>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</si>
  <si>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</si>
  <si>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</si>
  <si>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</si>
  <si>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</si>
  <si>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</si>
  <si>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</si>
  <si>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</si>
  <si>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</si>
  <si>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</si>
  <si>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</si>
  <si>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</si>
  <si>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</si>
  <si>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</si>
  <si>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</si>
  <si>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</si>
  <si>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</si>
  <si>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</si>
  <si>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</si>
  <si>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</si>
  <si>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</si>
  <si>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</si>
  <si>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</si>
  <si>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</si>
  <si>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</si>
  <si>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</si>
  <si>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</si>
  <si>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</si>
  <si>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</si>
  <si>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</si>
  <si>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</si>
  <si>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</si>
  <si>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</si>
  <si>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</si>
  <si>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</si>
  <si>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</si>
  <si>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</si>
  <si>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</si>
  <si>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</si>
  <si>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</si>
  <si>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</si>
  <si>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</si>
  <si>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</si>
  <si>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</si>
  <si>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</si>
  <si>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</si>
  <si>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</si>
  <si>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</si>
  <si>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</si>
  <si>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</si>
  <si>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</si>
  <si>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</si>
  <si>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</si>
  <si>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</si>
  <si>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</si>
  <si>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</si>
  <si>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</si>
  <si>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</si>
  <si>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</si>
  <si>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</si>
  <si>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</si>
  <si>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</si>
  <si>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</si>
  <si>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</si>
  <si>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</si>
  <si>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</si>
  <si>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</si>
  <si>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</si>
  <si>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</si>
  <si>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</si>
  <si>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</si>
  <si>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</si>
  <si>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</si>
  <si>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</si>
  <si>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</si>
  <si>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</si>
  <si>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</si>
  <si>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</si>
  <si>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</si>
  <si>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</si>
  <si>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</si>
  <si>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</si>
  <si>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</si>
  <si>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</si>
  <si>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</si>
  <si>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</si>
  <si>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</si>
  <si>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</si>
  <si>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</si>
  <si>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</si>
  <si>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</si>
  <si>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</si>
  <si>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</si>
  <si>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</si>
  <si>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</si>
  <si>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</si>
  <si>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</si>
  <si>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</si>
  <si>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</si>
  <si>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</si>
  <si>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</si>
  <si>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</si>
  <si>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</si>
  <si>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</si>
  <si>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</si>
  <si>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</si>
  <si>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</si>
  <si>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</si>
  <si>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</si>
  <si>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</si>
  <si>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</si>
  <si>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</si>
  <si>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</si>
  <si>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</si>
  <si>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</si>
  <si>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</si>
  <si>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</si>
  <si>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</si>
  <si>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</si>
  <si>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</si>
  <si>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</si>
  <si>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</si>
  <si>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</si>
  <si>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</si>
  <si>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</si>
  <si>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</si>
  <si>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</si>
  <si>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</si>
  <si>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</si>
  <si>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</si>
  <si>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</si>
  <si>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</si>
  <si>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</si>
  <si>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</si>
  <si>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</si>
  <si>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</si>
  <si>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</si>
  <si>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</si>
  <si>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</si>
  <si>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</si>
  <si>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</si>
  <si>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</si>
  <si>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</si>
  <si>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</si>
  <si>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</si>
  <si>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</si>
  <si>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</si>
  <si>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</si>
  <si>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</si>
  <si>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</si>
  <si>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</si>
  <si>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</si>
  <si>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</si>
  <si>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</si>
  <si>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</si>
  <si>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</si>
  <si>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</si>
  <si>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</si>
  <si>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</si>
  <si>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</si>
  <si>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</si>
  <si>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</si>
  <si>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</si>
  <si>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</si>
  <si>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</si>
  <si>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</si>
  <si>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</si>
  <si>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</si>
  <si>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</si>
  <si>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</si>
  <si>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</si>
  <si>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</si>
  <si>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</si>
  <si>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</si>
  <si>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</si>
  <si>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</si>
  <si>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</si>
  <si>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</si>
  <si>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</si>
  <si>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</si>
  <si>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</si>
  <si>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</si>
  <si>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</si>
  <si>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</si>
  <si>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</si>
  <si>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</si>
  <si>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</si>
  <si>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</si>
  <si>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</si>
  <si>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</si>
  <si>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</si>
  <si>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</si>
  <si>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</si>
  <si>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</si>
  <si>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</si>
  <si>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</si>
  <si>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</si>
  <si>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</si>
  <si>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</si>
  <si>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</si>
  <si>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</si>
  <si>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</si>
  <si>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</si>
  <si>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</si>
  <si>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</si>
  <si>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</si>
  <si>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</si>
  <si>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</si>
  <si>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</si>
  <si>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</si>
  <si>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</si>
  <si>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</si>
  <si>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</si>
  <si>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</si>
  <si>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</si>
  <si>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</si>
  <si>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</si>
  <si>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</si>
  <si>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</si>
  <si>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</si>
  <si>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</si>
  <si>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</si>
  <si>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</si>
  <si>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</si>
  <si>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</si>
  <si>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</si>
  <si>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</si>
  <si>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</si>
  <si>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</si>
  <si>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</si>
  <si>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</si>
  <si>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</si>
  <si>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</si>
  <si>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</si>
  <si>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</si>
  <si>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</si>
  <si>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</si>
  <si>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</si>
  <si>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</si>
  <si>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</si>
  <si>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</si>
  <si>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</si>
  <si>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</si>
  <si>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</si>
  <si>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</si>
  <si>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</si>
  <si>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</si>
  <si>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</si>
  <si>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</si>
  <si>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</si>
  <si>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</si>
  <si>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</si>
  <si>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</si>
  <si>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</si>
  <si>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</si>
  <si>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</si>
  <si>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</si>
  <si>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</si>
  <si>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</si>
  <si>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</si>
  <si>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</si>
  <si>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</si>
  <si>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</si>
  <si>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</si>
  <si>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</si>
  <si>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</si>
  <si>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</si>
  <si>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</si>
  <si>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</si>
  <si>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</si>
  <si>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</si>
  <si>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</si>
  <si>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</si>
  <si>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</si>
  <si>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</si>
  <si>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</si>
  <si>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</si>
  <si>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</si>
  <si>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</si>
  <si>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</si>
  <si>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</si>
  <si>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</si>
  <si>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</si>
  <si>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</si>
  <si>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</si>
  <si>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</si>
  <si>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</si>
  <si>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</si>
  <si>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</si>
  <si>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</si>
  <si>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</si>
  <si>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</si>
  <si>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</si>
  <si>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</si>
  <si>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</si>
  <si>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</si>
  <si>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</si>
  <si>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</si>
  <si>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</si>
  <si>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</si>
  <si>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</si>
  <si>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</si>
  <si>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</si>
  <si>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</si>
  <si>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</si>
  <si>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</si>
  <si>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</si>
  <si>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</si>
  <si>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</si>
  <si>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</si>
  <si>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</si>
  <si>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</si>
  <si>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</si>
  <si>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</si>
  <si>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</si>
  <si>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</si>
  <si>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</si>
  <si>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</si>
  <si>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</si>
  <si>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</si>
  <si>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</si>
  <si>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</si>
  <si>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</si>
  <si>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</si>
  <si>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</si>
  <si>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</si>
  <si>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</si>
  <si>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</si>
  <si>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</si>
  <si>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</si>
  <si>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</si>
  <si>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</si>
  <si>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</si>
  <si>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</si>
  <si>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</si>
  <si>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</si>
  <si>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</si>
  <si>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</si>
  <si>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</si>
  <si>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</si>
  <si>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</si>
  <si>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</si>
  <si>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</si>
  <si>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</si>
  <si>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</si>
  <si>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</si>
  <si>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</si>
  <si>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</si>
  <si>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</si>
  <si>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</si>
  <si>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</si>
  <si>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</si>
  <si>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</si>
  <si>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</si>
  <si>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</si>
  <si>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</si>
  <si>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</si>
  <si>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</si>
  <si>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</si>
  <si>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</si>
  <si>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</si>
  <si>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</si>
  <si>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</si>
  <si>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</si>
  <si>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</si>
  <si>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</si>
  <si>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</si>
  <si>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</si>
  <si>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</si>
  <si>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</si>
  <si>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</si>
  <si>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</si>
  <si>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</si>
  <si>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</si>
  <si>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</si>
  <si>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</si>
  <si>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</si>
  <si>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</si>
  <si>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</si>
  <si>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</si>
  <si>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</si>
  <si>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</si>
  <si>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</si>
  <si>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</si>
  <si>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</si>
  <si>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</si>
  <si>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</si>
  <si>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</si>
  <si>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</si>
  <si>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</si>
  <si>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</si>
  <si>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</si>
  <si>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</si>
  <si>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</si>
  <si>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</si>
  <si>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</si>
  <si>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</si>
  <si>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</si>
  <si>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</si>
  <si>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</si>
  <si>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</si>
  <si>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</si>
  <si>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</si>
  <si>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</si>
  <si>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</si>
  <si>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</si>
  <si>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</si>
  <si>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</si>
  <si>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</si>
  <si>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</si>
  <si>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</si>
  <si>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</si>
  <si>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</si>
  <si>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</si>
  <si>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</si>
  <si>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</si>
  <si>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</si>
  <si>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</si>
  <si>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</si>
  <si>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</si>
  <si>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</si>
  <si>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</si>
  <si>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</si>
  <si>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</si>
  <si>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</si>
  <si>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</si>
  <si>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</si>
  <si>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</si>
  <si>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</si>
  <si>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</si>
  <si>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</si>
  <si>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</si>
  <si>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</si>
  <si>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</si>
  <si>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</si>
  <si>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</si>
  <si>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</si>
  <si>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</si>
  <si>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</si>
  <si>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</si>
  <si>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</si>
  <si>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</si>
  <si>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</si>
  <si>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</si>
  <si>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</si>
  <si>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</si>
  <si>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</si>
  <si>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</si>
  <si>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</si>
  <si>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</si>
  <si>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</si>
  <si>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</si>
  <si>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</si>
  <si>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</si>
  <si>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</si>
  <si>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</si>
  <si>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</si>
  <si>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</si>
  <si>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</si>
  <si>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</si>
  <si>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</si>
  <si>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</si>
  <si>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</si>
  <si>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</si>
  <si>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</si>
  <si>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</si>
  <si>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</si>
  <si>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</si>
  <si>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</si>
  <si>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</si>
  <si>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</si>
  <si>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</si>
  <si>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</si>
  <si>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</si>
  <si>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</si>
  <si>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</si>
  <si>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</si>
  <si>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</si>
  <si>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</si>
  <si>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</si>
  <si>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</si>
  <si>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</si>
  <si>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</si>
  <si>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</si>
  <si>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</si>
  <si>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</si>
  <si>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</si>
  <si>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</si>
  <si>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</si>
  <si>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</si>
  <si>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</si>
  <si>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</si>
  <si>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</si>
  <si>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</si>
  <si>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</si>
  <si>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</si>
  <si>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</si>
  <si>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</si>
  <si>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</si>
  <si>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</si>
  <si>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</si>
  <si>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</si>
  <si>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</si>
  <si>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</si>
  <si>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</si>
  <si>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</si>
  <si>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</si>
  <si>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</si>
  <si>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</si>
  <si>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</si>
  <si>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</si>
  <si>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</si>
  <si>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</si>
  <si>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</si>
  <si>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</si>
  <si>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</si>
  <si>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</si>
  <si>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</si>
  <si>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</si>
  <si>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</si>
  <si>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</si>
  <si>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</si>
  <si>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</si>
  <si>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</si>
  <si>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</si>
  <si>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</si>
  <si>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</si>
  <si>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</si>
  <si>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</si>
  <si>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</si>
  <si>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</si>
  <si>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</si>
  <si>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</si>
  <si>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</si>
  <si>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</si>
  <si>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</si>
  <si>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</si>
  <si>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</si>
  <si>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</si>
  <si>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</si>
  <si>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</si>
  <si>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</si>
  <si>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</si>
  <si>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</si>
  <si>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</si>
  <si>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</si>
  <si>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</si>
  <si>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</si>
  <si>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</si>
  <si>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</si>
  <si>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</si>
  <si>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</si>
  <si>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</si>
  <si>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</si>
  <si>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</si>
  <si>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</si>
  <si>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</si>
  <si>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</si>
  <si>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</si>
  <si>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</si>
  <si>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</si>
  <si>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</si>
  <si>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</si>
  <si>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</si>
  <si>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</si>
  <si>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</si>
  <si>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</si>
  <si>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</si>
  <si>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</si>
  <si>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</si>
  <si>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</si>
  <si>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</si>
  <si>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</si>
  <si>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</si>
  <si>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</si>
  <si>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</si>
  <si>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</si>
  <si>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</si>
  <si>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</si>
  <si>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</si>
  <si>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</si>
  <si>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</si>
  <si>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</si>
  <si>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</si>
  <si>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</si>
  <si>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</si>
  <si>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</si>
  <si>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</si>
  <si>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</si>
  <si>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</si>
  <si>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</si>
  <si>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</si>
  <si>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</si>
  <si>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</si>
  <si>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</si>
  <si>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</si>
  <si>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</si>
  <si>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</si>
  <si>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</si>
  <si>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</si>
  <si>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</si>
  <si>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</si>
  <si>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</si>
  <si>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</si>
  <si>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</si>
  <si>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</si>
  <si>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</si>
  <si>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</si>
  <si>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</si>
  <si>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</si>
  <si>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</si>
  <si>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</si>
  <si>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</si>
  <si>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</si>
  <si>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</si>
  <si>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</si>
  <si>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</si>
  <si>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</si>
  <si>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</si>
  <si>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</si>
  <si>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</si>
  <si>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</si>
  <si>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</si>
  <si>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</si>
  <si>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</si>
  <si>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</si>
  <si>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</si>
  <si>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</si>
  <si>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</si>
  <si>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</si>
  <si>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</si>
  <si>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</si>
  <si>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</si>
  <si>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</si>
  <si>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</si>
  <si>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</si>
  <si>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</si>
  <si>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</si>
  <si>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</si>
  <si>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</si>
  <si>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</si>
  <si>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</si>
  <si>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</si>
  <si>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</si>
  <si>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</si>
  <si>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</si>
  <si>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</si>
  <si>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</si>
  <si>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</si>
  <si>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</si>
  <si>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</si>
  <si>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</si>
  <si>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</si>
  <si>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</si>
  <si>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</si>
  <si>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</si>
  <si>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</si>
  <si>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</si>
  <si>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</si>
  <si>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</si>
  <si>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</si>
  <si>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</si>
  <si>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</si>
  <si>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</si>
  <si>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</si>
  <si>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</si>
  <si>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</si>
  <si>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</si>
  <si>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</si>
  <si>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</si>
  <si>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</si>
  <si>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</si>
  <si>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</si>
  <si>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</si>
  <si>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</si>
  <si>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</si>
  <si>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</si>
  <si>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</si>
  <si>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</si>
  <si>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</si>
  <si>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</si>
  <si>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</si>
  <si>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</si>
  <si>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</si>
  <si>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</si>
  <si>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</si>
  <si>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</si>
  <si>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</si>
  <si>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</si>
  <si>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</si>
  <si>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</si>
  <si>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</si>
  <si>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</si>
  <si>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</si>
  <si>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</si>
  <si>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</si>
  <si>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</si>
  <si>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</si>
  <si>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</si>
  <si>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</si>
  <si>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</si>
  <si>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</si>
  <si>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</si>
  <si>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</si>
  <si>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</si>
  <si>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</si>
  <si>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</si>
  <si>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</si>
  <si>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</si>
  <si>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</si>
  <si>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</si>
  <si>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</si>
  <si>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</si>
  <si>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</si>
  <si>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</si>
  <si>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</si>
  <si>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</si>
  <si>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</si>
  <si>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</si>
  <si>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</si>
  <si>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</si>
  <si>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</si>
  <si>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</si>
  <si>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</si>
  <si>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</si>
  <si>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</si>
  <si>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</si>
  <si>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</si>
  <si>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</si>
  <si>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</si>
  <si>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</si>
  <si>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</si>
  <si>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</si>
  <si>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</si>
  <si>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</si>
  <si>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</si>
  <si>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</si>
  <si>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</si>
  <si>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</si>
  <si>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</si>
  <si>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</si>
  <si>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</si>
  <si>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</si>
  <si>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</si>
  <si>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</si>
  <si>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</si>
  <si>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</si>
  <si>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</si>
  <si>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</si>
  <si>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</si>
  <si>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</si>
  <si>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</si>
  <si>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</si>
  <si>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</si>
  <si>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</si>
  <si>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</si>
  <si>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</si>
  <si>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</si>
  <si>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</si>
  <si>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</si>
  <si>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</si>
  <si>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</si>
  <si>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</si>
  <si>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</si>
  <si>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</si>
  <si>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</si>
  <si>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</si>
  <si>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</si>
  <si>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</si>
  <si>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</si>
  <si>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</si>
  <si>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</si>
  <si>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</si>
  <si>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</si>
  <si>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</si>
  <si>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</si>
  <si>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</si>
  <si>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</si>
  <si>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</si>
  <si>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</si>
  <si>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</si>
  <si>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</si>
  <si>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</si>
  <si>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</si>
  <si>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</si>
  <si>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</si>
  <si>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</si>
  <si>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</si>
  <si>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</si>
  <si>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</si>
  <si>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</si>
  <si>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</si>
  <si>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</si>
  <si>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</si>
  <si>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</si>
  <si>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</si>
  <si>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</si>
  <si>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</si>
  <si>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</si>
  <si>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</si>
  <si>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</si>
  <si>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</si>
  <si>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</si>
  <si>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</si>
  <si>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</si>
  <si>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</si>
  <si>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</si>
  <si>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</si>
  <si>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</si>
  <si>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</si>
  <si>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</si>
  <si>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</si>
  <si>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</si>
  <si>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</si>
  <si>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</si>
  <si>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</si>
  <si>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</si>
  <si>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</si>
  <si>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</si>
  <si>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</si>
  <si>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</si>
  <si>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</si>
  <si>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</si>
  <si>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</si>
  <si>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</si>
  <si>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</si>
  <si>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</si>
  <si>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</si>
  <si>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</si>
  <si>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</si>
  <si>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</si>
  <si>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</si>
  <si>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</si>
  <si>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</si>
  <si>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</si>
  <si>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</si>
  <si>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</si>
  <si>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</si>
  <si>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</si>
  <si>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</si>
  <si>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</si>
  <si>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</si>
  <si>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</si>
  <si>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</si>
  <si>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</si>
  <si>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</si>
  <si>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</si>
  <si>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</si>
  <si>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</si>
  <si>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</si>
  <si>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</si>
  <si>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</si>
  <si>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</si>
  <si>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</si>
  <si>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</si>
  <si>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</si>
  <si>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</si>
  <si>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</si>
  <si>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</si>
  <si>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</si>
  <si>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</si>
  <si>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</si>
  <si>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</si>
  <si>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</si>
  <si>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</si>
  <si>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</si>
  <si>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</si>
  <si>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</si>
  <si>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</si>
  <si>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</si>
  <si>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</si>
  <si>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</si>
  <si>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</si>
  <si>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</si>
  <si>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</si>
  <si>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</si>
  <si>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</si>
  <si>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</si>
  <si>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</si>
  <si>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</si>
  <si>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</si>
  <si>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</si>
  <si>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</si>
  <si>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</si>
  <si>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</si>
  <si>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</si>
  <si>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</si>
  <si>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</si>
  <si>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</si>
  <si>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</si>
  <si>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</si>
  <si>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</si>
  <si>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</si>
  <si>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</si>
  <si>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</si>
  <si>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</si>
  <si>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</si>
  <si>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</si>
  <si>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</si>
  <si>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</si>
  <si>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</si>
  <si>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</si>
  <si>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</si>
  <si>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</si>
  <si>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</si>
  <si>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</si>
  <si>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</si>
  <si>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</si>
  <si>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</si>
  <si>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</si>
  <si>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</si>
  <si>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</si>
  <si>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</si>
  <si>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</si>
  <si>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</si>
  <si>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</si>
  <si>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</si>
  <si>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</si>
  <si>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</si>
  <si>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</si>
  <si>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</si>
  <si>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</si>
  <si>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</si>
  <si>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</si>
  <si>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</si>
  <si>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</si>
  <si>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</si>
  <si>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</si>
  <si>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</si>
  <si>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</si>
  <si>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</si>
  <si>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</si>
  <si>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</si>
  <si>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</si>
  <si>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</si>
  <si>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</si>
  <si>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</si>
  <si>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</si>
  <si>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</si>
  <si>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</si>
  <si>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</si>
  <si>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</si>
  <si>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</si>
  <si>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</si>
  <si>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</si>
  <si>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</si>
  <si>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</si>
  <si>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</si>
  <si>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</si>
  <si>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</si>
  <si>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</si>
  <si>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</si>
  <si>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</si>
  <si>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</si>
  <si>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</si>
  <si>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</si>
  <si>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</si>
  <si>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</si>
  <si>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</si>
  <si>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</si>
  <si>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</si>
  <si>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</si>
  <si>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</si>
  <si>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</si>
  <si>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</si>
  <si>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</si>
  <si>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</si>
  <si>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</si>
  <si>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</si>
  <si>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</si>
  <si>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</si>
  <si>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</si>
  <si>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</si>
  <si>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</si>
  <si>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</si>
  <si>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</si>
  <si>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</si>
  <si>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</si>
  <si>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</si>
  <si>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</si>
  <si>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</si>
  <si>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</si>
  <si>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</si>
  <si>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</si>
  <si>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</si>
  <si>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</si>
  <si>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</si>
  <si>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</si>
  <si>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</si>
  <si>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</si>
  <si>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</si>
  <si>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</si>
  <si>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</si>
  <si>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</si>
  <si>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</si>
  <si>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</si>
  <si>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</si>
  <si>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</si>
  <si>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</si>
  <si>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</si>
  <si>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</si>
  <si>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</si>
  <si>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</si>
  <si>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</si>
  <si>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</si>
  <si>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</si>
  <si>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</si>
  <si>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</si>
  <si>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</si>
  <si>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</si>
  <si>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</si>
  <si>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</si>
  <si>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</si>
  <si>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</si>
  <si>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</si>
  <si>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</si>
  <si>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</si>
  <si>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</si>
  <si>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</si>
  <si>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</si>
  <si>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</si>
  <si>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</si>
  <si>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</si>
  <si>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</si>
  <si>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</si>
  <si>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</si>
  <si>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</si>
  <si>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</si>
  <si>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</si>
  <si>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</si>
  <si>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</si>
  <si>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</si>
  <si>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</si>
  <si>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</si>
  <si>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</si>
  <si>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</si>
  <si>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</si>
  <si>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</si>
  <si>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</si>
  <si>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</si>
  <si>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</si>
  <si>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</si>
  <si>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</si>
  <si>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</si>
  <si>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</si>
  <si>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</si>
  <si>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</si>
  <si>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</si>
  <si>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</si>
  <si>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</si>
  <si>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</si>
  <si>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</si>
  <si>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</si>
  <si>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</si>
  <si>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</si>
  <si>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</si>
  <si>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</si>
  <si>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</si>
  <si>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</si>
  <si>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</si>
  <si>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</si>
  <si>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</si>
  <si>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</si>
  <si>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</si>
  <si>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</si>
  <si>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</si>
  <si>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</si>
  <si>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</si>
  <si>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</si>
  <si>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</si>
  <si>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</si>
  <si>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</si>
  <si>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</si>
  <si>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</si>
  <si>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</si>
  <si>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</si>
  <si>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</si>
  <si>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</si>
  <si>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</si>
  <si>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</si>
  <si>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</si>
  <si>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</si>
  <si>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</si>
  <si>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</si>
  <si>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</si>
  <si>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</si>
  <si>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</si>
  <si>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</si>
  <si>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</si>
  <si>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</si>
  <si>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</si>
  <si>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</si>
  <si>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</si>
  <si>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</si>
  <si>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</si>
  <si>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</si>
  <si>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</si>
  <si>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</si>
  <si>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</si>
  <si>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</si>
  <si>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</si>
  <si>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</si>
  <si>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</si>
  <si>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</si>
  <si>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</si>
  <si>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</si>
  <si>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</si>
  <si>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</si>
  <si>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</si>
  <si>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</si>
  <si>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</si>
  <si>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</si>
  <si>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</si>
  <si>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</si>
  <si>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</si>
  <si>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</si>
  <si>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</si>
  <si>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</si>
  <si>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</si>
  <si>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</si>
  <si>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</si>
  <si>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</si>
  <si>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</si>
  <si>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</si>
  <si>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</si>
  <si>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</si>
  <si>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</si>
  <si>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</si>
  <si>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</si>
  <si>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</si>
  <si>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</si>
  <si>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</si>
  <si>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</si>
  <si>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</si>
  <si>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</si>
  <si>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</si>
  <si>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</si>
  <si>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</si>
  <si>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</si>
  <si>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</si>
  <si>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</si>
  <si>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</si>
  <si>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</si>
  <si>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</si>
  <si>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</si>
  <si>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</si>
  <si>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</si>
  <si>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</si>
  <si>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</si>
  <si>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</si>
  <si>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</si>
  <si>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</si>
  <si>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</si>
  <si>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</si>
  <si>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</si>
  <si>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</si>
  <si>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</si>
  <si>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</si>
  <si>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</si>
  <si>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</si>
  <si>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</si>
  <si>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</si>
  <si>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</si>
  <si>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</si>
  <si>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</si>
  <si>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</si>
  <si>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</si>
  <si>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</si>
  <si>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</si>
  <si>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</si>
  <si>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</si>
  <si>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</si>
  <si>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</si>
  <si>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</si>
  <si>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</si>
  <si>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</si>
  <si>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</si>
  <si>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</si>
  <si>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</si>
  <si>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</si>
  <si>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</si>
  <si>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</si>
  <si>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</si>
  <si>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</si>
  <si>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</si>
  <si>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</si>
  <si>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</si>
  <si>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</si>
  <si>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</si>
  <si>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</si>
  <si>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</si>
  <si>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</si>
  <si>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</si>
  <si>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</si>
  <si>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</si>
  <si>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</si>
  <si>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</si>
  <si>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</si>
  <si>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</si>
  <si>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</si>
  <si>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</si>
  <si>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</si>
  <si>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</si>
  <si>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</si>
  <si>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</si>
  <si>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</si>
  <si>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</si>
  <si>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</si>
  <si>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</si>
  <si>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</si>
  <si>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</si>
  <si>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</si>
  <si>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</si>
  <si>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</si>
  <si>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</si>
  <si>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</si>
  <si>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</si>
  <si>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</si>
  <si>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</si>
  <si>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</si>
  <si>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</si>
  <si>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</si>
  <si>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</si>
  <si>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</si>
  <si>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</si>
  <si>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</si>
  <si>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</si>
  <si>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</si>
  <si>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</si>
  <si>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</si>
  <si>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</si>
  <si>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</si>
  <si>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</si>
  <si>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</si>
  <si>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</si>
  <si>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</si>
  <si>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</si>
  <si>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</si>
  <si>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</si>
  <si>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</si>
  <si>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</si>
  <si>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</si>
  <si>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</si>
  <si>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</si>
  <si>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</si>
  <si>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</si>
  <si>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</si>
  <si>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</si>
  <si>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</si>
  <si>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</si>
  <si>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</si>
  <si>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</si>
  <si>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</si>
  <si>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</si>
  <si>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</si>
  <si>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</si>
  <si>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</si>
  <si>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</si>
  <si>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</si>
  <si>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</si>
  <si>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</si>
  <si>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</si>
  <si>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</si>
  <si>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</si>
  <si>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</si>
  <si>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</si>
  <si>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</si>
  <si>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</si>
  <si>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</si>
  <si>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</si>
  <si>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</si>
  <si>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</si>
  <si>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</si>
  <si>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</si>
  <si>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</si>
  <si>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</si>
  <si>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</si>
  <si>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</si>
  <si>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</si>
  <si>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</si>
  <si>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</si>
  <si>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</si>
  <si>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</si>
  <si>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</si>
  <si>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</si>
  <si>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</si>
  <si>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</si>
  <si>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</si>
  <si>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</si>
  <si>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</si>
  <si>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</si>
  <si>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</si>
  <si>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</si>
  <si>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</si>
  <si>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</si>
  <si>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</si>
  <si>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</si>
  <si>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</si>
  <si>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</si>
  <si>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</si>
  <si>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</si>
  <si>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</si>
  <si>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</si>
  <si>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</si>
  <si>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</si>
  <si>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</si>
  <si>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</si>
  <si>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</si>
  <si>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</si>
  <si>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</si>
  <si>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</si>
  <si>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</si>
  <si>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</si>
  <si>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</si>
  <si>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</si>
  <si>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</si>
  <si>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</si>
  <si>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</si>
  <si>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</si>
  <si>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</si>
  <si>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</si>
  <si>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</si>
  <si>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</si>
  <si>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</si>
  <si>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</si>
  <si>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</si>
  <si>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</si>
  <si>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</si>
  <si>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</si>
  <si>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</si>
  <si>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</si>
  <si>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</si>
  <si>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</si>
  <si>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</si>
  <si>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</si>
  <si>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</si>
  <si>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</si>
  <si>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</si>
  <si>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</si>
  <si>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</si>
  <si>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</si>
  <si>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</si>
  <si>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</si>
  <si>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</si>
  <si>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</si>
  <si>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</si>
  <si>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</si>
  <si>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</si>
  <si>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</si>
  <si>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</si>
  <si>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</si>
  <si>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</si>
  <si>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</si>
  <si>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</si>
  <si>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</si>
  <si>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</si>
  <si>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</si>
  <si>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</si>
  <si>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</si>
  <si>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</si>
  <si>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</si>
  <si>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</si>
  <si>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</si>
  <si>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</si>
  <si>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</si>
  <si>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</si>
  <si>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</si>
  <si>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</si>
  <si>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</si>
  <si>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</si>
  <si>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</si>
  <si>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</si>
  <si>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</si>
  <si>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</si>
  <si>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</si>
  <si>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</si>
  <si>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</si>
  <si>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</si>
  <si>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</si>
  <si>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</si>
  <si>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</si>
  <si>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</si>
  <si>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</si>
  <si>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</si>
  <si>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</si>
  <si>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</si>
  <si>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</si>
  <si>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</si>
  <si>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</si>
  <si>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</si>
  <si>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</si>
  <si>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</si>
  <si>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</si>
  <si>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</si>
  <si>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</si>
  <si>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</si>
  <si>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</si>
  <si>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</si>
  <si>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</si>
  <si>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</si>
  <si>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</si>
  <si>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</si>
  <si>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</si>
  <si>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</si>
  <si>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</si>
  <si>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</si>
  <si>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</si>
  <si>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</si>
  <si>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</si>
  <si>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</si>
  <si>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</si>
  <si>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</si>
  <si>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</si>
  <si>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</si>
  <si>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</si>
  <si>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</si>
  <si>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</si>
  <si>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</si>
  <si>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</si>
  <si>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</si>
  <si>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</si>
  <si>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</si>
  <si>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</si>
  <si>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</si>
  <si>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</si>
  <si>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</si>
  <si>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</si>
  <si>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</si>
  <si>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</si>
  <si>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</si>
  <si>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</si>
  <si>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</si>
  <si>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</si>
  <si>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</si>
  <si>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</si>
  <si>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</si>
  <si>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</si>
  <si>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</si>
  <si>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</si>
  <si>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</si>
  <si>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</si>
  <si>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</si>
  <si>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</si>
  <si>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</si>
  <si>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</si>
  <si>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</si>
  <si>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</si>
  <si>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</si>
  <si>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</si>
  <si>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</si>
  <si>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</si>
  <si>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</si>
  <si>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</si>
  <si>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</si>
  <si>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</si>
  <si>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</si>
  <si>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</si>
  <si>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</si>
  <si>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</si>
  <si>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</si>
  <si>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</si>
  <si>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</si>
  <si>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</si>
  <si>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</si>
  <si>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</si>
  <si>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</si>
  <si>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</si>
  <si>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</si>
  <si>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</si>
  <si>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</si>
  <si>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</si>
  <si>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</si>
  <si>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</si>
  <si>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</si>
  <si>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</si>
  <si>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</si>
  <si>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</si>
  <si>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</si>
  <si>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</si>
  <si>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</si>
  <si>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</si>
  <si>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</si>
  <si>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</si>
  <si>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</si>
  <si>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</si>
  <si>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</si>
  <si>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</si>
  <si>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</si>
  <si>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</si>
  <si>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</si>
  <si>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</si>
  <si>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</si>
  <si>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</si>
  <si>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</si>
  <si>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</si>
  <si>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</si>
  <si>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</si>
  <si>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</si>
  <si>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</si>
  <si>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</si>
  <si>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</si>
  <si>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</si>
  <si>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</si>
  <si>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</si>
  <si>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</si>
  <si>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</si>
  <si>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</si>
  <si>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</si>
  <si>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</si>
  <si>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</si>
  <si>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</si>
  <si>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</si>
  <si>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</si>
  <si>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</si>
  <si>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</si>
  <si>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</si>
  <si>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</si>
  <si>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</si>
  <si>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</si>
  <si>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</si>
  <si>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</si>
  <si>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</si>
  <si>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</si>
  <si>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</si>
  <si>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</si>
  <si>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</si>
  <si>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</si>
  <si>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</si>
  <si>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</si>
  <si>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</si>
  <si>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</si>
  <si>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</si>
  <si>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</si>
  <si>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</si>
  <si>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</si>
  <si>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</si>
  <si>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</si>
  <si>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</si>
  <si>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</si>
  <si>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</si>
  <si>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</si>
  <si>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</si>
  <si>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</si>
  <si>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</si>
  <si>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</si>
  <si>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</si>
  <si>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</si>
  <si>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</si>
  <si>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</si>
  <si>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</si>
  <si>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</si>
  <si>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</si>
  <si>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</si>
  <si>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</si>
  <si>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</si>
  <si>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</si>
  <si>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</si>
  <si>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</si>
  <si>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</si>
  <si>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</si>
  <si>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</si>
  <si>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</si>
  <si>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</si>
  <si>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</si>
  <si>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</si>
  <si>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</si>
  <si>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</si>
  <si>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</si>
  <si>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</si>
  <si>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</si>
  <si>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</si>
  <si>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</si>
  <si>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</si>
  <si>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</si>
  <si>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</si>
  <si>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</si>
  <si>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</si>
  <si>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</si>
  <si>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</si>
  <si>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</si>
  <si>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</si>
  <si>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</si>
  <si>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</si>
  <si>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</si>
  <si>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</si>
  <si>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</si>
  <si>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</si>
  <si>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</si>
  <si>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</si>
  <si>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</si>
  <si>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</si>
  <si>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</si>
  <si>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</si>
  <si>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</si>
  <si>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</si>
  <si>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</si>
  <si>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</si>
  <si>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</si>
  <si>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</si>
  <si>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</si>
  <si>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</si>
  <si>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</si>
  <si>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</si>
  <si>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</si>
  <si>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</si>
  <si>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</si>
  <si>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</si>
  <si>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</si>
  <si>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</si>
  <si>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</si>
  <si>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</si>
  <si>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</si>
  <si>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</si>
  <si>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</si>
  <si>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</si>
  <si>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</si>
  <si>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</si>
  <si>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</si>
  <si>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</si>
  <si>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</si>
  <si>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</si>
  <si>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</si>
  <si>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</si>
  <si>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</si>
  <si>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</si>
  <si>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</si>
  <si>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</si>
  <si>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</si>
  <si>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</si>
  <si>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</si>
  <si>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</si>
  <si>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</si>
  <si>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</si>
  <si>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</si>
  <si>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</si>
  <si>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</si>
  <si>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</si>
  <si>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</si>
  <si>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</si>
  <si>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</si>
  <si>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</si>
  <si>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</si>
  <si>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</si>
  <si>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</si>
  <si>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</si>
  <si>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</si>
  <si>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</si>
  <si>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</si>
  <si>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</si>
  <si>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</si>
  <si>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</si>
  <si>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</si>
  <si>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</si>
  <si>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</si>
  <si>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</si>
  <si>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</si>
  <si>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</si>
  <si>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</si>
  <si>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</si>
  <si>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</si>
  <si>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</si>
  <si>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</si>
  <si>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</si>
  <si>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</si>
  <si>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</si>
  <si>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</si>
  <si>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</si>
  <si>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</si>
  <si>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</si>
  <si>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</si>
  <si>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</si>
  <si>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</si>
  <si>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</si>
  <si>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</si>
  <si>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</si>
  <si>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</si>
  <si>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</si>
  <si>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</si>
  <si>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</si>
  <si>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</si>
  <si>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</si>
  <si>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</si>
  <si>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</si>
  <si>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</si>
  <si>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</si>
  <si>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</si>
  <si>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</si>
  <si>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</si>
  <si>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</si>
  <si>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</si>
  <si>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</si>
  <si>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</si>
  <si>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</si>
  <si>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</si>
  <si>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</si>
  <si>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</si>
  <si>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</si>
  <si>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</si>
  <si>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</si>
  <si>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</si>
  <si>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</si>
  <si>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</si>
  <si>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</si>
  <si>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</si>
  <si>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</si>
  <si>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</si>
  <si>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</si>
  <si>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</si>
  <si>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</si>
  <si>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</si>
  <si>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</si>
  <si>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</si>
  <si>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</si>
  <si>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</si>
  <si>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</si>
  <si>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</si>
  <si>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</si>
  <si>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</si>
  <si>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</si>
  <si>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</si>
  <si>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</si>
  <si>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</si>
  <si>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</si>
  <si>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</si>
  <si>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</si>
  <si>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</si>
  <si>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</si>
  <si>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</si>
  <si>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</si>
  <si>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</si>
  <si>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</si>
  <si>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</si>
  <si>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</si>
  <si>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</si>
  <si>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</si>
  <si>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</si>
  <si>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</si>
  <si>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</si>
  <si>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</si>
  <si>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</si>
  <si>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</si>
  <si>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</si>
  <si>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</si>
  <si>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</si>
  <si>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</si>
  <si>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</si>
  <si>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</si>
  <si>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</si>
  <si>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</si>
  <si>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</si>
  <si>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</si>
  <si>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</si>
  <si>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</si>
  <si>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</si>
  <si>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</si>
  <si>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</si>
  <si>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</si>
  <si>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</si>
  <si>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</si>
  <si>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</si>
  <si>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</si>
  <si>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</si>
  <si>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</si>
  <si>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</si>
  <si>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</si>
  <si>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</si>
  <si>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</si>
  <si>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</si>
  <si>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</si>
  <si>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</si>
  <si>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</si>
  <si>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</si>
  <si>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</si>
  <si>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</si>
  <si>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</si>
  <si>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</si>
  <si>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</si>
  <si>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</si>
  <si>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</si>
  <si>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</si>
  <si>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</si>
  <si>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</si>
  <si>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</si>
  <si>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</si>
  <si>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</si>
  <si>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</si>
  <si>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</si>
  <si>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</si>
  <si>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</si>
  <si>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</si>
  <si>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</si>
  <si>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</si>
  <si>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</si>
  <si>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</si>
  <si>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</si>
  <si>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</si>
  <si>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</si>
  <si>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</si>
  <si>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</si>
  <si>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</si>
  <si>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</si>
  <si>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</si>
  <si>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</si>
  <si>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</si>
  <si>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</si>
  <si>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</si>
  <si>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</si>
  <si>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</si>
  <si>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</si>
  <si>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</si>
  <si>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</si>
  <si>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</si>
  <si>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</si>
  <si>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</si>
  <si>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</si>
  <si>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</si>
  <si>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</si>
  <si>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</si>
  <si>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</si>
  <si>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</si>
  <si>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</si>
  <si>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</si>
  <si>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</si>
  <si>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</si>
  <si>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</si>
  <si>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</si>
  <si>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</si>
  <si>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</si>
  <si>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</si>
  <si>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</si>
  <si>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</si>
  <si>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</si>
  <si>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</si>
  <si>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</si>
  <si>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</si>
  <si>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</si>
  <si>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</si>
  <si>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</si>
  <si>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</si>
  <si>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</si>
  <si>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</si>
  <si>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</si>
  <si>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</si>
  <si>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</si>
  <si>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</si>
  <si>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</si>
  <si>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</si>
  <si>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</si>
  <si>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</si>
  <si>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</si>
  <si>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</si>
  <si>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</si>
  <si>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</si>
  <si>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</si>
  <si>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</si>
  <si>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</si>
  <si>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</si>
  <si>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</si>
  <si>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</si>
  <si>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</si>
  <si>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</si>
  <si>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</si>
  <si>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</si>
  <si>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</si>
  <si>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</si>
  <si>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</si>
  <si>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</si>
  <si>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</si>
  <si>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</si>
  <si>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</si>
  <si>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</si>
  <si>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</si>
  <si>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</si>
  <si>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</si>
  <si>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</si>
  <si>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</si>
  <si>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</si>
  <si>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</si>
  <si>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</si>
  <si>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</si>
  <si>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</si>
  <si>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</si>
  <si>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</si>
  <si>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</si>
  <si>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</si>
  <si>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</si>
  <si>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</si>
  <si>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</si>
  <si>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</si>
  <si>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</si>
  <si>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</si>
  <si>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</si>
  <si>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</si>
  <si>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</si>
  <si>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</si>
  <si>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</si>
  <si>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</si>
  <si>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</si>
  <si>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</si>
  <si>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</si>
  <si>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</si>
  <si>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</si>
  <si>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</si>
  <si>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</si>
  <si>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</si>
  <si>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</si>
  <si>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</si>
  <si>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</si>
  <si>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</si>
  <si>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</si>
  <si>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</si>
  <si>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</si>
  <si>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</si>
  <si>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</si>
  <si>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</si>
  <si>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</si>
  <si>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</si>
  <si>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</si>
  <si>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</si>
  <si>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</si>
  <si>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</si>
  <si>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</si>
  <si>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</si>
  <si>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</si>
  <si>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</si>
  <si>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</si>
  <si>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</si>
  <si>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</si>
  <si>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</si>
  <si>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</si>
  <si>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</si>
  <si>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</si>
  <si>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</si>
  <si>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</si>
  <si>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</si>
  <si>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</si>
  <si>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</si>
  <si>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</si>
  <si>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</si>
  <si>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</si>
  <si>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</si>
  <si>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</si>
  <si>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</si>
  <si>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</si>
  <si>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</si>
  <si>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</si>
  <si>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</si>
  <si>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</si>
  <si>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</si>
  <si>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</si>
  <si>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</si>
  <si>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</si>
  <si>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</si>
  <si>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</si>
  <si>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</si>
  <si>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</si>
  <si>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</si>
  <si>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</si>
  <si>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</si>
  <si>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</si>
  <si>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</si>
  <si>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</si>
  <si>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</si>
  <si>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</si>
  <si>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</si>
  <si>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</si>
  <si>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</si>
  <si>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</si>
  <si>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</si>
  <si>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</si>
  <si>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</si>
  <si>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</si>
  <si>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</si>
  <si>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</si>
  <si>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</si>
  <si>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</si>
  <si>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</si>
  <si>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</si>
  <si>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</si>
  <si>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</si>
  <si>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</si>
  <si>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</si>
  <si>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</si>
  <si>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</si>
  <si>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</si>
  <si>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</si>
  <si>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</si>
  <si>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</si>
  <si>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</si>
  <si>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</si>
  <si>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</si>
  <si>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</si>
  <si>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</si>
  <si>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</si>
  <si>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</si>
  <si>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</si>
  <si>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</si>
  <si>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</si>
  <si>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</si>
  <si>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</si>
  <si>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</si>
  <si>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</si>
  <si>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</si>
  <si>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</si>
  <si>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</si>
  <si>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</si>
  <si>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</si>
  <si>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</si>
  <si>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</si>
  <si>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</si>
  <si>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</si>
  <si>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</si>
  <si>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</si>
  <si>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</si>
  <si>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</si>
  <si>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</si>
  <si>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</si>
  <si>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</si>
  <si>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</si>
  <si>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</si>
  <si>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</si>
  <si>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</si>
  <si>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</si>
  <si>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</si>
  <si>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</si>
  <si>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</si>
  <si>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</si>
  <si>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</si>
  <si>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</si>
  <si>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</si>
  <si>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</si>
  <si>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</si>
  <si>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</si>
  <si>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</si>
  <si>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</si>
  <si>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</si>
  <si>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</si>
  <si>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</si>
  <si>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</si>
  <si>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</si>
  <si>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</si>
  <si>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</si>
  <si>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</si>
  <si>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</si>
  <si>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</si>
  <si>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</si>
  <si>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</si>
  <si>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</si>
  <si>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</si>
  <si>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</si>
  <si>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</si>
  <si>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</si>
  <si>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</si>
  <si>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</si>
  <si>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</si>
  <si>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</si>
  <si>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</si>
  <si>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</si>
  <si>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</si>
  <si>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</si>
  <si>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</si>
  <si>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</si>
  <si>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</si>
  <si>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</si>
  <si>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</si>
  <si>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</si>
  <si>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</si>
  <si>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</si>
  <si>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</si>
  <si>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</si>
  <si>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</si>
  <si>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</si>
  <si>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</si>
  <si>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</si>
  <si>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</si>
  <si>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</si>
  <si>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</si>
  <si>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</si>
  <si>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</si>
  <si>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</si>
  <si>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</si>
  <si>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</si>
  <si>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</si>
  <si>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</si>
  <si>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</si>
  <si>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</si>
  <si>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</si>
  <si>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</si>
  <si>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</si>
  <si>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</si>
  <si>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</si>
  <si>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</si>
  <si>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</si>
  <si>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</si>
  <si>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</si>
  <si>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</si>
  <si>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</si>
  <si>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</si>
  <si>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</si>
  <si>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</si>
  <si>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</si>
  <si>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</si>
  <si>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</si>
  <si>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</si>
  <si>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</si>
  <si>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</si>
  <si>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</si>
  <si>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</si>
  <si>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</si>
  <si>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</si>
  <si>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</si>
  <si>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</si>
  <si>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</si>
  <si>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</si>
  <si>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</si>
  <si>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</si>
  <si>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</si>
  <si>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</si>
  <si>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</si>
  <si>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</si>
  <si>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</si>
  <si>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</si>
  <si>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</si>
  <si>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</si>
  <si>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</si>
  <si>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</si>
  <si>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</si>
  <si>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</si>
  <si>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</si>
  <si>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</si>
  <si>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</si>
  <si>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</si>
  <si>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</si>
  <si>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</si>
  <si>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</si>
  <si>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</si>
  <si>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</si>
  <si>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</si>
  <si>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</si>
  <si>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</si>
  <si>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</si>
  <si>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</si>
  <si>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</si>
  <si>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</si>
  <si>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</si>
  <si>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</si>
  <si>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</si>
  <si>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</si>
  <si>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</si>
  <si>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</si>
  <si>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</si>
  <si>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</si>
  <si>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</si>
  <si>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</si>
  <si>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</si>
  <si>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</si>
  <si>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</si>
  <si>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</si>
  <si>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</si>
  <si>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</si>
  <si>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</si>
  <si>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</si>
  <si>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</si>
  <si>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</si>
  <si>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</si>
  <si>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</si>
  <si>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</si>
  <si>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</si>
  <si>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</si>
  <si>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</si>
  <si>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</si>
  <si>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</si>
  <si>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</si>
  <si>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</si>
  <si>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</si>
  <si>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</si>
  <si>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</si>
  <si>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</si>
  <si>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</si>
  <si>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</si>
  <si>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</si>
  <si>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</si>
  <si>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</si>
  <si>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</si>
  <si>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</si>
  <si>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</si>
  <si>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</si>
  <si>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</si>
  <si>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</si>
  <si>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</si>
  <si>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</si>
  <si>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</si>
  <si>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</si>
  <si>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</si>
  <si>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</si>
  <si>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</si>
  <si>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</si>
  <si>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</si>
  <si>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</si>
  <si>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</si>
  <si>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</si>
  <si>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</si>
  <si>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</si>
  <si>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</si>
  <si>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</si>
  <si>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</si>
  <si>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</si>
  <si>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</si>
  <si>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</si>
  <si>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</si>
  <si>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</si>
  <si>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</si>
  <si>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</si>
  <si>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</si>
  <si>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</si>
  <si>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</si>
  <si>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</si>
  <si>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</si>
  <si>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</si>
  <si>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</si>
  <si>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</si>
  <si>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</si>
  <si>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</si>
  <si>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</si>
  <si>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</si>
  <si>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</si>
  <si>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</si>
  <si>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</si>
  <si>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</si>
  <si>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</si>
  <si>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</si>
  <si>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</si>
  <si>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</si>
  <si>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</si>
  <si>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</si>
  <si>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</si>
  <si>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</si>
  <si>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</si>
  <si>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</si>
  <si>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</si>
  <si>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</si>
  <si>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</si>
  <si>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</si>
  <si>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</si>
  <si>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</si>
  <si>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</si>
  <si>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</si>
  <si>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</si>
  <si>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</si>
  <si>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</si>
  <si>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</si>
  <si>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</si>
  <si>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</si>
  <si>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</si>
  <si>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</si>
  <si>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</si>
  <si>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</si>
  <si>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</si>
  <si>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</si>
  <si>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</si>
  <si>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</si>
  <si>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</si>
  <si>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</si>
  <si>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</si>
  <si>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</si>
  <si>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</si>
  <si>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</si>
  <si>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</si>
  <si>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</si>
  <si>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</si>
  <si>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</si>
  <si>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</si>
  <si>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</si>
  <si>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</si>
  <si>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</si>
  <si>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</si>
  <si>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</si>
  <si>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</si>
  <si>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</si>
  <si>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</si>
  <si>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</si>
  <si>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</si>
  <si>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</si>
  <si>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</si>
  <si>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</si>
  <si>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</si>
  <si>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</si>
  <si>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</si>
  <si>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</si>
  <si>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</si>
  <si>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</si>
  <si>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</si>
  <si>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</si>
  <si>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</si>
  <si>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</si>
  <si>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</si>
  <si>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</si>
  <si>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</si>
  <si>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</si>
  <si>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</si>
  <si>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</si>
  <si>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</si>
  <si>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</si>
  <si>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</si>
  <si>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</si>
  <si>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</si>
  <si>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</si>
  <si>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</si>
  <si>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</si>
  <si>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</si>
  <si>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</si>
  <si>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</si>
  <si>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</si>
  <si>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</si>
  <si>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</si>
  <si>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</si>
  <si>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</si>
  <si>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</si>
  <si>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</si>
  <si>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</si>
  <si>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</si>
  <si>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</si>
  <si>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</si>
  <si>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</si>
  <si>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</si>
  <si>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</si>
  <si>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</si>
  <si>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</si>
  <si>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</si>
  <si>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</si>
  <si>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</si>
  <si>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</si>
  <si>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</si>
  <si>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</si>
  <si>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</si>
  <si>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</si>
  <si>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</si>
  <si>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</si>
  <si>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</si>
  <si>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</si>
  <si>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</si>
  <si>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</si>
  <si>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</si>
  <si>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</si>
  <si>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</si>
  <si>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</si>
  <si>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</si>
  <si>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</si>
  <si>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</si>
  <si>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</si>
  <si>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</si>
  <si>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</si>
  <si>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</si>
  <si>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</si>
  <si>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</si>
  <si>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</si>
  <si>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</si>
  <si>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</si>
  <si>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</si>
  <si>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</si>
  <si>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</si>
  <si>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</si>
  <si>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</si>
  <si>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</si>
  <si>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</si>
  <si>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</si>
  <si>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</si>
  <si>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</si>
  <si>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</si>
  <si>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</si>
  <si>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</si>
  <si>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</si>
  <si>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</si>
  <si>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</si>
  <si>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</si>
  <si>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</si>
  <si>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</si>
  <si>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</si>
  <si>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</si>
  <si>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</si>
  <si>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</si>
  <si>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</si>
  <si>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</si>
  <si>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</si>
  <si>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</si>
  <si>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</si>
  <si>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</si>
  <si>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</si>
  <si>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</si>
  <si>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</si>
  <si>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</si>
  <si>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</si>
  <si>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</si>
  <si>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</si>
  <si>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</si>
  <si>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</si>
  <si>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</si>
  <si>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</si>
  <si>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</si>
  <si>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</si>
  <si>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</si>
  <si>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</si>
  <si>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</si>
  <si>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</si>
  <si>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</si>
  <si>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</si>
  <si>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</si>
  <si>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</si>
  <si>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</si>
  <si>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</si>
  <si>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</si>
  <si>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</si>
  <si>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</si>
  <si>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</si>
  <si>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</si>
  <si>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</si>
  <si>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</si>
  <si>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</si>
  <si>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</si>
  <si>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</si>
  <si>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</si>
  <si>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</si>
  <si>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</si>
  <si>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</si>
  <si>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</si>
  <si>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</si>
  <si>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</si>
  <si>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</si>
  <si>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</si>
  <si>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</si>
  <si>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</si>
  <si>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</si>
  <si>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</si>
  <si>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</si>
  <si>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</si>
  <si>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</si>
  <si>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Numbers of Backers</t>
  </si>
  <si>
    <t>Successful</t>
  </si>
  <si>
    <t>Failed</t>
  </si>
  <si>
    <t>Mean Goal</t>
  </si>
  <si>
    <t>Median Goal</t>
  </si>
  <si>
    <t>Mean Pledged</t>
  </si>
  <si>
    <t>Median Pledged</t>
  </si>
  <si>
    <t>Technology - Wearables US</t>
  </si>
  <si>
    <t>Upper Qurtile of the Goal</t>
  </si>
  <si>
    <t>Lower Quartile of the Goal</t>
  </si>
  <si>
    <t>IQR of Goal</t>
  </si>
  <si>
    <t>Upper Qurtile of the Pledged</t>
  </si>
  <si>
    <t>Lower Quartile of the Goal Pledged</t>
  </si>
  <si>
    <t>IQR of Pledged</t>
  </si>
  <si>
    <t>Lower Quartile of the Pledged</t>
  </si>
  <si>
    <t>Standard Deviation of Goal</t>
  </si>
  <si>
    <t>Standart Deviation of Pledged</t>
  </si>
  <si>
    <t>Years</t>
  </si>
  <si>
    <t>(Multiple Items)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</si>
  <si>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</si>
  <si>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</si>
  <si>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</si>
  <si>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</si>
  <si>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</si>
  <si>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</si>
  <si>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</si>
  <si>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</si>
  <si>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</si>
  <si>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</si>
  <si>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</si>
  <si>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</si>
  <si>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</si>
  <si>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</si>
  <si>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</si>
  <si>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</si>
  <si>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</si>
  <si>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50000 or More</t>
  </si>
  <si>
    <t>30000 to 34999</t>
  </si>
  <si>
    <t>Theaters - Plays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</si>
</sst>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66" fontId="0" fillId="0" borderId="0" xfId="0" applyNumberFormat="1" applyBorder="1"/>
    <xf numFmtId="0" fontId="0" fillId="0" borderId="0" xfId="0" applyBorder="1"/>
    <xf numFmtId="9" fontId="0" fillId="0" borderId="0" xfId="1" applyNumberFormat="1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166" fontId="0" fillId="0" borderId="5" xfId="0" applyNumberFormat="1" applyBorder="1"/>
    <xf numFmtId="0" fontId="0" fillId="0" borderId="6" xfId="0" applyBorder="1"/>
    <xf numFmtId="166" fontId="0" fillId="0" borderId="7" xfId="0" applyNumberFormat="1" applyBorder="1"/>
    <xf numFmtId="166" fontId="0" fillId="0" borderId="8" xfId="0" applyNumberFormat="1" applyBorder="1"/>
  </cellXfs>
  <cellStyles count="2">
    <cellStyle name="Normal" xfId="0" builtinId="0"/>
    <cellStyle name="Percent" xfId="1" builtinId="5"/>
  </cellStyles>
  <dxfs count="1"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</a:t>
            </a:r>
          </a:p>
        </c:rich>
      </c:tx>
      <c:layout>
        <c:manualLayout>
          <c:xMode val="edge"/>
          <c:yMode val="edge"/>
          <c:x val="0.34289190527568897"/>
          <c:y val="8.57429203885896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F-425F-A4C2-711A9999561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2F-425F-A4C2-711A9999561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2F-425F-A4C2-711A9999561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2F-425F-A4C2-711A99995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001130592"/>
        <c:axId val="1001131424"/>
      </c:barChart>
      <c:catAx>
        <c:axId val="100113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31424"/>
        <c:crosses val="autoZero"/>
        <c:auto val="1"/>
        <c:lblAlgn val="ctr"/>
        <c:lblOffset val="100"/>
        <c:noMultiLvlLbl val="0"/>
      </c:catAx>
      <c:valAx>
        <c:axId val="100113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13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"Plays" Outcomes</a:t>
            </a:r>
            <a:r>
              <a:rPr lang="en-CA" baseline="0"/>
              <a:t> Chart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4-4232-96E6-469A360D3B2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E4-4232-96E6-469A360D3B2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E4-4232-96E6-469A360D3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9748288"/>
        <c:axId val="1159746208"/>
      </c:barChart>
      <c:catAx>
        <c:axId val="115974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46208"/>
        <c:crosses val="autoZero"/>
        <c:auto val="1"/>
        <c:lblAlgn val="ctr"/>
        <c:lblOffset val="100"/>
        <c:noMultiLvlLbl val="0"/>
      </c:catAx>
      <c:valAx>
        <c:axId val="11597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4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AA-41EC-BFD9-EB90433491C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AA-41EC-BFD9-EB90433491C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AA-41EC-BFD9-EB90433491C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AA-41EC-BFD9-EB904334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4908000"/>
        <c:axId val="1234906752"/>
      </c:lineChart>
      <c:catAx>
        <c:axId val="123490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906752"/>
        <c:crosses val="autoZero"/>
        <c:auto val="1"/>
        <c:lblAlgn val="ctr"/>
        <c:lblOffset val="100"/>
        <c:noMultiLvlLbl val="0"/>
      </c:catAx>
      <c:valAx>
        <c:axId val="12349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90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Relationship</a:t>
            </a:r>
            <a:r>
              <a:rPr lang="en-CA" b="1" baseline="0"/>
              <a:t> Between Outcomes and Launch Month</a:t>
            </a:r>
          </a:p>
          <a:p>
            <a:pPr>
              <a:defRPr/>
            </a:pPr>
            <a:r>
              <a:rPr lang="en-CA" b="1" baseline="0"/>
              <a:t>(Theater)</a:t>
            </a:r>
          </a:p>
          <a:p>
            <a:pPr>
              <a:defRPr/>
            </a:pPr>
            <a:endParaRPr lang="en-CA" b="1" baseline="0"/>
          </a:p>
          <a:p>
            <a:pPr>
              <a:defRPr/>
            </a:pP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E-4F55-AA29-BE2D7B3FE45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E-4F55-AA29-BE2D7B3FE45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E-4F55-AA29-BE2D7B3F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14880"/>
        <c:axId val="715616544"/>
      </c:lineChart>
      <c:catAx>
        <c:axId val="71561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6544"/>
        <c:crosses val="autoZero"/>
        <c:auto val="1"/>
        <c:lblAlgn val="ctr"/>
        <c:lblOffset val="100"/>
        <c:noMultiLvlLbl val="0"/>
      </c:catAx>
      <c:valAx>
        <c:axId val="71561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44314238016075E-2"/>
          <c:y val="8.8616762992563172E-2"/>
          <c:w val="0.92671646342487035"/>
          <c:h val="0.69727903852990258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73-4FAD-8212-84A0096C231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73-4FAD-8212-84A0096C231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73-4FAD-8212-84A0096C2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805824"/>
        <c:axId val="918134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81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073-4FAD-8212-84A0096C231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81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073-4FAD-8212-84A0096C231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81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073-4FAD-8212-84A0096C231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073-4FAD-8212-84A0096C231A}"/>
                  </c:ext>
                </c:extLst>
              </c15:ser>
            </c15:filteredLineSeries>
          </c:ext>
        </c:extLst>
      </c:lineChart>
      <c:catAx>
        <c:axId val="10478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134944"/>
        <c:crosses val="autoZero"/>
        <c:auto val="1"/>
        <c:lblAlgn val="ctr"/>
        <c:lblOffset val="100"/>
        <c:noMultiLvlLbl val="0"/>
      </c:catAx>
      <c:valAx>
        <c:axId val="9181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80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491490</xdr:colOff>
      <xdr:row>6</xdr:row>
      <xdr:rowOff>78104</xdr:rowOff>
    </xdr:from>
    <xdr:to>
      <xdr:col>14</xdr:col>
      <xdr:colOff>462915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6E70F9-C152-44EC-A8FC-704E68CE0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406400</xdr:colOff>
      <xdr:row>4</xdr:row>
      <xdr:rowOff>53763</xdr:rowOff>
    </xdr:from>
    <xdr:to>
      <xdr:col>16</xdr:col>
      <xdr:colOff>119592</xdr:colOff>
      <xdr:row>29</xdr:row>
      <xdr:rowOff>51858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F33A2-9541-4024-8DB3-663D99F2D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179069</xdr:colOff>
      <xdr:row>1</xdr:row>
      <xdr:rowOff>15240</xdr:rowOff>
    </xdr:from>
    <xdr:to>
      <xdr:col>17</xdr:col>
      <xdr:colOff>361950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701F5-0EFD-4226-B8A9-8E577DFA4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173354</xdr:colOff>
      <xdr:row>0</xdr:row>
      <xdr:rowOff>24765</xdr:rowOff>
    </xdr:from>
    <xdr:to>
      <xdr:col>20</xdr:col>
      <xdr:colOff>125730</xdr:colOff>
      <xdr:row>25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4BB6C-65F4-4F22-9395-6123067AB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348615</xdr:colOff>
      <xdr:row>13</xdr:row>
      <xdr:rowOff>120015</xdr:rowOff>
    </xdr:from>
    <xdr:to>
      <xdr:col>20</xdr:col>
      <xdr:colOff>396240</xdr:colOff>
      <xdr:row>37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B3A12-574A-4AC7-85D8-9363C3A9E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tafa Ikizler" refreshedDate="44623.397880208337" createdVersion="7" refreshedVersion="7" minRefreshableVersion="3" recordCount="4115" xr:uid="{09E9DA02-078E-455B-90F2-6F7D91747B1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tafa Ikizler" refreshedDate="44623.424962152778" createdVersion="7" refreshedVersion="7" minRefreshableVersion="3" recordCount="4115" xr:uid="{748531CC-50D0-4B2C-9F64-33864C16CF7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stafa Ikizler" refreshedDate="44623.642425578706" createdVersion="7" refreshedVersion="7" minRefreshableVersion="3" recordCount="4115" xr:uid="{6D461189-CB46-4522-97BB-94339B13E28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27562-E0AA-4809-B5AE-3091AD0C81D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39112-5BAA-416D-A1C2-5E3BEFF230E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AF04FD-E5E1-4E01-B111-EB5093D0C59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formats count="1">
    <format dxfId="0">
      <pivotArea dataOnly="0" fieldPosition="0">
        <references count="2">
          <reference field="16" count="1" selected="0">
            <x v="8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onditionalFormats count="9">
    <conditionalFormat priority="1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AE331-6790-426F-8DD1-5688A495906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onditionalFormats count="9"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8" count="12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F00B5-B284-42A6-8375-5C89FF75F724}">
  <dimension ref="A1:F6"/>
  <sheetViews>
    <sheetView workbookViewId="0">
      <selection activeCell="I15" sqref="I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7.109375" bestFit="1" customWidth="1"/>
    <col min="12" max="12" width="11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06354-F148-4F08-9737-1C4C0A989D45}">
  <dimension ref="A1:E7"/>
  <sheetViews>
    <sheetView topLeftCell="A4" zoomScale="90" zoomScaleNormal="90" workbookViewId="0">
      <selection sqref="A1:E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DD72F-67CC-4495-81A1-1B96A34464A0}">
  <dimension ref="A1:F34"/>
  <sheetViews>
    <sheetView workbookViewId="0">
      <selection activeCell="V31" sqref="V3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1" t="s">
        <v>8359</v>
      </c>
      <c r="B1" t="s">
        <v>8315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9" t="s">
        <v>8373</v>
      </c>
      <c r="B5" s="20">
        <v>7</v>
      </c>
      <c r="C5" s="20">
        <v>33</v>
      </c>
      <c r="D5" s="20">
        <v>2</v>
      </c>
      <c r="E5" s="20">
        <v>56</v>
      </c>
      <c r="F5" s="20">
        <v>98</v>
      </c>
    </row>
    <row r="6" spans="1:6" x14ac:dyDescent="0.3">
      <c r="A6" s="19" t="s">
        <v>8374</v>
      </c>
      <c r="B6" s="20">
        <v>3</v>
      </c>
      <c r="C6" s="20">
        <v>39</v>
      </c>
      <c r="D6" s="20">
        <v>8</v>
      </c>
      <c r="E6" s="20">
        <v>71</v>
      </c>
      <c r="F6" s="20">
        <v>121</v>
      </c>
    </row>
    <row r="7" spans="1:6" x14ac:dyDescent="0.3">
      <c r="A7" s="19" t="s">
        <v>8375</v>
      </c>
      <c r="B7" s="20">
        <v>3</v>
      </c>
      <c r="C7" s="20">
        <v>33</v>
      </c>
      <c r="D7" s="20">
        <v>14</v>
      </c>
      <c r="E7" s="20">
        <v>56</v>
      </c>
      <c r="F7" s="20">
        <v>106</v>
      </c>
    </row>
    <row r="8" spans="1:6" x14ac:dyDescent="0.3">
      <c r="A8" s="19" t="s">
        <v>8376</v>
      </c>
      <c r="B8" s="20">
        <v>2</v>
      </c>
      <c r="C8" s="20">
        <v>40</v>
      </c>
      <c r="D8" s="20"/>
      <c r="E8" s="20">
        <v>71</v>
      </c>
      <c r="F8" s="20">
        <v>113</v>
      </c>
    </row>
    <row r="9" spans="1:6" x14ac:dyDescent="0.3">
      <c r="A9" s="19" t="s">
        <v>8367</v>
      </c>
      <c r="B9" s="20">
        <v>3</v>
      </c>
      <c r="C9" s="20">
        <v>52</v>
      </c>
      <c r="D9" s="20"/>
      <c r="E9" s="20">
        <v>111</v>
      </c>
      <c r="F9" s="20">
        <v>166</v>
      </c>
    </row>
    <row r="10" spans="1:6" x14ac:dyDescent="0.3">
      <c r="A10" s="19" t="s">
        <v>8377</v>
      </c>
      <c r="B10" s="20">
        <v>4</v>
      </c>
      <c r="C10" s="20">
        <v>49</v>
      </c>
      <c r="D10" s="20"/>
      <c r="E10" s="20">
        <v>100</v>
      </c>
      <c r="F10" s="20">
        <v>153</v>
      </c>
    </row>
    <row r="11" spans="1:6" x14ac:dyDescent="0.3">
      <c r="A11" s="19" t="s">
        <v>8368</v>
      </c>
      <c r="B11" s="20">
        <v>1</v>
      </c>
      <c r="C11" s="20">
        <v>50</v>
      </c>
      <c r="D11" s="20"/>
      <c r="E11" s="20">
        <v>87</v>
      </c>
      <c r="F11" s="20">
        <v>138</v>
      </c>
    </row>
    <row r="12" spans="1:6" x14ac:dyDescent="0.3">
      <c r="A12" s="19" t="s">
        <v>8369</v>
      </c>
      <c r="B12" s="20">
        <v>4</v>
      </c>
      <c r="C12" s="20">
        <v>47</v>
      </c>
      <c r="D12" s="20"/>
      <c r="E12" s="20">
        <v>72</v>
      </c>
      <c r="F12" s="20">
        <v>123</v>
      </c>
    </row>
    <row r="13" spans="1:6" x14ac:dyDescent="0.3">
      <c r="A13" s="19" t="s">
        <v>8370</v>
      </c>
      <c r="B13" s="20">
        <v>4</v>
      </c>
      <c r="C13" s="20">
        <v>34</v>
      </c>
      <c r="D13" s="20"/>
      <c r="E13" s="20">
        <v>59</v>
      </c>
      <c r="F13" s="20">
        <v>97</v>
      </c>
    </row>
    <row r="14" spans="1:6" x14ac:dyDescent="0.3">
      <c r="A14" s="19" t="s">
        <v>8371</v>
      </c>
      <c r="B14" s="20"/>
      <c r="C14" s="20">
        <v>50</v>
      </c>
      <c r="D14" s="20"/>
      <c r="E14" s="20">
        <v>65</v>
      </c>
      <c r="F14" s="20">
        <v>115</v>
      </c>
    </row>
    <row r="15" spans="1:6" x14ac:dyDescent="0.3">
      <c r="A15" s="19" t="s">
        <v>8372</v>
      </c>
      <c r="B15" s="20">
        <v>3</v>
      </c>
      <c r="C15" s="20">
        <v>31</v>
      </c>
      <c r="D15" s="20"/>
      <c r="E15" s="20">
        <v>54</v>
      </c>
      <c r="F15" s="20">
        <v>88</v>
      </c>
    </row>
    <row r="16" spans="1:6" x14ac:dyDescent="0.3">
      <c r="A16" s="19" t="s">
        <v>8378</v>
      </c>
      <c r="B16" s="20">
        <v>3</v>
      </c>
      <c r="C16" s="20">
        <v>35</v>
      </c>
      <c r="D16" s="20"/>
      <c r="E16" s="20">
        <v>37</v>
      </c>
      <c r="F16" s="20">
        <v>75</v>
      </c>
    </row>
    <row r="17" spans="1:6" x14ac:dyDescent="0.3">
      <c r="A17" s="12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  <row r="21" spans="1:6" ht="15.6" customHeight="1" x14ac:dyDescent="0.3"/>
    <row r="22" spans="1:6" ht="14.4" customHeight="1" x14ac:dyDescent="0.3"/>
    <row r="23" spans="1:6" ht="14.4" customHeight="1" x14ac:dyDescent="0.3"/>
    <row r="24" spans="1:6" ht="14.4" customHeight="1" x14ac:dyDescent="0.3"/>
    <row r="25" spans="1:6" ht="14.4" customHeight="1" x14ac:dyDescent="0.3"/>
    <row r="26" spans="1:6" ht="14.4" customHeight="1" x14ac:dyDescent="0.3"/>
    <row r="27" spans="1:6" ht="14.4" customHeight="1" x14ac:dyDescent="0.3"/>
    <row r="28" spans="1:6" ht="14.4" customHeight="1" x14ac:dyDescent="0.3"/>
    <row r="29" spans="1:6" ht="14.4" customHeight="1" x14ac:dyDescent="0.3"/>
    <row r="30" spans="1:6" ht="14.4" customHeight="1" x14ac:dyDescent="0.3"/>
    <row r="31" spans="1:6" ht="14.4" customHeight="1" x14ac:dyDescent="0.3"/>
    <row r="32" spans="1:6" ht="14.4" customHeight="1" x14ac:dyDescent="0.3"/>
    <row r="33" ht="14.4" customHeight="1" x14ac:dyDescent="0.3"/>
    <row r="34" ht="14.4" customHeight="1" x14ac:dyDescent="0.3"/>
  </sheetData>
  <conditionalFormatting pivot="1" sqref="B5:B16">
    <cfRule type="colorScale" priority="12">
      <colorScale>
        <cfvo type="min"/>
        <cfvo type="max"/>
        <color rgb="FFFF0000"/>
        <color rgb="FFFFEF9C"/>
      </colorScale>
    </cfRule>
  </conditionalFormatting>
  <conditionalFormatting pivot="1" sqref="B5:B16">
    <cfRule type="colorScale" priority="10">
      <colorScale>
        <cfvo type="min"/>
        <cfvo type="max"/>
        <color theme="3" tint="0.79998168889431442"/>
        <color rgb="FFFF0000"/>
      </colorScale>
    </cfRule>
  </conditionalFormatting>
  <conditionalFormatting pivot="1" sqref="B5:B16">
    <cfRule type="colorScale" priority="7">
      <colorScale>
        <cfvo type="min"/>
        <cfvo type="max"/>
        <color rgb="FFFFC000"/>
        <color rgb="FFFF0000"/>
      </colorScale>
    </cfRule>
  </conditionalFormatting>
  <conditionalFormatting pivot="1" sqref="C5:C16">
    <cfRule type="colorScale" priority="6">
      <colorScale>
        <cfvo type="min"/>
        <cfvo type="max"/>
        <color rgb="FFFF0000"/>
        <color rgb="FFFFEF9C"/>
      </colorScale>
    </cfRule>
  </conditionalFormatting>
  <conditionalFormatting pivot="1" sqref="C5:C16">
    <cfRule type="colorScale" priority="5">
      <colorScale>
        <cfvo type="min"/>
        <cfvo type="max"/>
        <color theme="3" tint="0.79998168889431442"/>
        <color rgb="FFFF0000"/>
      </colorScale>
    </cfRule>
  </conditionalFormatting>
  <conditionalFormatting pivot="1" sqref="C5:C16">
    <cfRule type="colorScale" priority="4">
      <colorScale>
        <cfvo type="min"/>
        <cfvo type="max"/>
        <color rgb="FFFFC000"/>
        <color rgb="FFFF0000"/>
      </colorScale>
    </cfRule>
  </conditionalFormatting>
  <conditionalFormatting pivot="1" sqref="E5:E16">
    <cfRule type="colorScale" priority="3">
      <colorScale>
        <cfvo type="min"/>
        <cfvo type="max"/>
        <color rgb="FFFF0000"/>
        <color rgb="FFFFEF9C"/>
      </colorScale>
    </cfRule>
  </conditionalFormatting>
  <conditionalFormatting pivot="1" sqref="E5:E16">
    <cfRule type="colorScale" priority="2">
      <colorScale>
        <cfvo type="min"/>
        <cfvo type="max"/>
        <color theme="3" tint="0.79998168889431442"/>
        <color rgb="FFFF0000"/>
      </colorScale>
    </cfRule>
  </conditionalFormatting>
  <conditionalFormatting pivot="1" sqref="E5:E16">
    <cfRule type="colorScale" priority="1">
      <colorScale>
        <cfvo type="min"/>
        <cfvo type="max"/>
        <color rgb="FFFFC000"/>
        <color rgb="FFFF0000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E448F-55F2-4CA7-954C-733D71D2D027}">
  <dimension ref="A1:E18"/>
  <sheetViews>
    <sheetView workbookViewId="0">
      <selection sqref="A1:E18"/>
    </sheetView>
  </sheetViews>
  <sheetFormatPr defaultRowHeight="14.4" x14ac:dyDescent="0.3"/>
  <cols>
    <col min="1" max="1" width="17.44140625" bestFit="1" customWidth="1"/>
    <col min="2" max="2" width="17.3320312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8359</v>
      </c>
      <c r="B1" t="s">
        <v>8315</v>
      </c>
    </row>
    <row r="2" spans="1:5" x14ac:dyDescent="0.3">
      <c r="A2" s="11" t="s">
        <v>8399</v>
      </c>
      <c r="B2" t="s">
        <v>8400</v>
      </c>
    </row>
    <row r="4" spans="1:5" x14ac:dyDescent="0.3">
      <c r="A4" s="11" t="s">
        <v>8363</v>
      </c>
      <c r="B4" s="11" t="s">
        <v>8360</v>
      </c>
    </row>
    <row r="5" spans="1:5" ht="16.2" customHeight="1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2" t="s">
        <v>8373</v>
      </c>
      <c r="B6" s="20">
        <v>56</v>
      </c>
      <c r="C6" s="20">
        <v>33</v>
      </c>
      <c r="D6" s="20">
        <v>7</v>
      </c>
      <c r="E6" s="13">
        <v>96</v>
      </c>
    </row>
    <row r="7" spans="1:5" x14ac:dyDescent="0.3">
      <c r="A7" s="12" t="s">
        <v>8374</v>
      </c>
      <c r="B7" s="20">
        <v>71</v>
      </c>
      <c r="C7" s="20">
        <v>39</v>
      </c>
      <c r="D7" s="20">
        <v>3</v>
      </c>
      <c r="E7" s="13">
        <v>113</v>
      </c>
    </row>
    <row r="8" spans="1:5" x14ac:dyDescent="0.3">
      <c r="A8" s="12" t="s">
        <v>8375</v>
      </c>
      <c r="B8" s="20">
        <v>56</v>
      </c>
      <c r="C8" s="20">
        <v>33</v>
      </c>
      <c r="D8" s="20">
        <v>3</v>
      </c>
      <c r="E8" s="13">
        <v>92</v>
      </c>
    </row>
    <row r="9" spans="1:5" x14ac:dyDescent="0.3">
      <c r="A9" s="12" t="s">
        <v>8376</v>
      </c>
      <c r="B9" s="20">
        <v>71</v>
      </c>
      <c r="C9" s="20">
        <v>40</v>
      </c>
      <c r="D9" s="20">
        <v>2</v>
      </c>
      <c r="E9" s="13">
        <v>113</v>
      </c>
    </row>
    <row r="10" spans="1:5" x14ac:dyDescent="0.3">
      <c r="A10" s="12" t="s">
        <v>8367</v>
      </c>
      <c r="B10" s="20">
        <v>111</v>
      </c>
      <c r="C10" s="20">
        <v>52</v>
      </c>
      <c r="D10" s="20">
        <v>3</v>
      </c>
      <c r="E10" s="13">
        <v>166</v>
      </c>
    </row>
    <row r="11" spans="1:5" x14ac:dyDescent="0.3">
      <c r="A11" s="12" t="s">
        <v>8377</v>
      </c>
      <c r="B11" s="20">
        <v>100</v>
      </c>
      <c r="C11" s="20">
        <v>49</v>
      </c>
      <c r="D11" s="20">
        <v>4</v>
      </c>
      <c r="E11" s="13">
        <v>153</v>
      </c>
    </row>
    <row r="12" spans="1:5" x14ac:dyDescent="0.3">
      <c r="A12" s="12" t="s">
        <v>8368</v>
      </c>
      <c r="B12" s="20">
        <v>87</v>
      </c>
      <c r="C12" s="20">
        <v>50</v>
      </c>
      <c r="D12" s="20">
        <v>1</v>
      </c>
      <c r="E12" s="13">
        <v>138</v>
      </c>
    </row>
    <row r="13" spans="1:5" x14ac:dyDescent="0.3">
      <c r="A13" s="12" t="s">
        <v>8369</v>
      </c>
      <c r="B13" s="20">
        <v>72</v>
      </c>
      <c r="C13" s="20">
        <v>47</v>
      </c>
      <c r="D13" s="20">
        <v>4</v>
      </c>
      <c r="E13" s="13">
        <v>123</v>
      </c>
    </row>
    <row r="14" spans="1:5" x14ac:dyDescent="0.3">
      <c r="A14" s="12" t="s">
        <v>8370</v>
      </c>
      <c r="B14" s="20">
        <v>59</v>
      </c>
      <c r="C14" s="20">
        <v>34</v>
      </c>
      <c r="D14" s="20">
        <v>4</v>
      </c>
      <c r="E14" s="13">
        <v>97</v>
      </c>
    </row>
    <row r="15" spans="1:5" x14ac:dyDescent="0.3">
      <c r="A15" s="12" t="s">
        <v>8371</v>
      </c>
      <c r="B15" s="20">
        <v>65</v>
      </c>
      <c r="C15" s="20">
        <v>50</v>
      </c>
      <c r="D15" s="20"/>
      <c r="E15" s="13">
        <v>115</v>
      </c>
    </row>
    <row r="16" spans="1:5" x14ac:dyDescent="0.3">
      <c r="A16" s="12" t="s">
        <v>8372</v>
      </c>
      <c r="B16" s="20">
        <v>54</v>
      </c>
      <c r="C16" s="20">
        <v>31</v>
      </c>
      <c r="D16" s="20">
        <v>3</v>
      </c>
      <c r="E16" s="13">
        <v>88</v>
      </c>
    </row>
    <row r="17" spans="1:5" x14ac:dyDescent="0.3">
      <c r="A17" s="12" t="s">
        <v>8378</v>
      </c>
      <c r="B17" s="20">
        <v>37</v>
      </c>
      <c r="C17" s="20">
        <v>35</v>
      </c>
      <c r="D17" s="20">
        <v>3</v>
      </c>
      <c r="E17" s="13">
        <v>75</v>
      </c>
    </row>
    <row r="18" spans="1:5" x14ac:dyDescent="0.3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conditionalFormatting pivot="1" sqref="B6:B17">
    <cfRule type="colorScale" priority="9">
      <colorScale>
        <cfvo type="min"/>
        <cfvo type="max"/>
        <color rgb="FFFF0000"/>
        <color rgb="FFFFEF9C"/>
      </colorScale>
    </cfRule>
  </conditionalFormatting>
  <conditionalFormatting pivot="1" sqref="B6:B17">
    <cfRule type="colorScale" priority="8">
      <colorScale>
        <cfvo type="min"/>
        <cfvo type="max"/>
        <color theme="3" tint="0.79998168889431442"/>
        <color rgb="FFFF0000"/>
      </colorScale>
    </cfRule>
  </conditionalFormatting>
  <conditionalFormatting pivot="1" sqref="B6:B17">
    <cfRule type="colorScale" priority="7">
      <colorScale>
        <cfvo type="min"/>
        <cfvo type="max"/>
        <color rgb="FFFFC000"/>
        <color rgb="FFFF0000"/>
      </colorScale>
    </cfRule>
  </conditionalFormatting>
  <conditionalFormatting pivot="1" sqref="C6:C17">
    <cfRule type="colorScale" priority="6">
      <colorScale>
        <cfvo type="min"/>
        <cfvo type="max"/>
        <color rgb="FFFF0000"/>
        <color rgb="FFFFEF9C"/>
      </colorScale>
    </cfRule>
  </conditionalFormatting>
  <conditionalFormatting pivot="1" sqref="C6:C17">
    <cfRule type="colorScale" priority="5">
      <colorScale>
        <cfvo type="min"/>
        <cfvo type="max"/>
        <color theme="3" tint="0.79998168889431442"/>
        <color rgb="FFFF0000"/>
      </colorScale>
    </cfRule>
  </conditionalFormatting>
  <conditionalFormatting pivot="1" sqref="C6:C17">
    <cfRule type="colorScale" priority="4">
      <colorScale>
        <cfvo type="min"/>
        <cfvo type="max"/>
        <color rgb="FFFFC000"/>
        <color rgb="FFFF0000"/>
      </colorScale>
    </cfRule>
  </conditionalFormatting>
  <conditionalFormatting pivot="1" sqref="D6:D17">
    <cfRule type="colorScale" priority="3">
      <colorScale>
        <cfvo type="min"/>
        <cfvo type="max"/>
        <color rgb="FFFF0000"/>
        <color rgb="FFFFEF9C"/>
      </colorScale>
    </cfRule>
  </conditionalFormatting>
  <conditionalFormatting pivot="1" sqref="D6:D17">
    <cfRule type="colorScale" priority="2">
      <colorScale>
        <cfvo type="min"/>
        <cfvo type="max"/>
        <color theme="3" tint="0.79998168889431442"/>
        <color rgb="FFFF0000"/>
      </colorScale>
    </cfRule>
  </conditionalFormatting>
  <conditionalFormatting pivot="1" sqref="D6:D17">
    <cfRule type="colorScale" priority="1">
      <colorScale>
        <cfvo type="min"/>
        <cfvo type="max"/>
        <color rgb="FFFFC000"/>
        <color rgb="FFFF0000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1F567-6C8C-401C-9FBB-843B82B1A35C}">
  <dimension ref="A1:H13"/>
  <sheetViews>
    <sheetView workbookViewId="0">
      <selection activeCell="D32" sqref="D32"/>
    </sheetView>
  </sheetViews>
  <sheetFormatPr defaultColWidth="7.33203125"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" t="s">
        <v>8380</v>
      </c>
      <c r="B1" s="1" t="s">
        <v>8401</v>
      </c>
      <c r="C1" s="1" t="s">
        <v>8402</v>
      </c>
      <c r="D1" s="1" t="s">
        <v>8403</v>
      </c>
      <c r="E1" s="1" t="s">
        <v>8404</v>
      </c>
      <c r="F1" s="1" t="s">
        <v>8405</v>
      </c>
      <c r="G1" s="1" t="s">
        <v>8406</v>
      </c>
      <c r="H1" s="1" t="s">
        <v>8407</v>
      </c>
    </row>
    <row r="2" spans="1:8" x14ac:dyDescent="0.3">
      <c r="A2" t="s">
        <v>8408</v>
      </c>
      <c r="B2">
        <f>COUNTIFS(Kickstarter!$F:$F,"successful",Kickstarter!D:D,"&lt;1000",Kickstarter!R:R,"plays")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8">
        <f>(B2/E2)</f>
        <v>0.75806451612903225</v>
      </c>
      <c r="G2" s="18">
        <f>(C2/E2)</f>
        <v>0.24193548387096775</v>
      </c>
      <c r="H2">
        <f>(D2/E2)</f>
        <v>0</v>
      </c>
    </row>
    <row r="3" spans="1:8" x14ac:dyDescent="0.3">
      <c r="A3" t="s">
        <v>8409</v>
      </c>
      <c r="B3">
        <f>COUNTIFS(Kickstarter!$F:$F,"successful",Kickstarter!D:D,"&gt;=1000",Kickstarter!D:D,"&lt;=4999",Kickstarter!R:R,"plays")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COUNTIFS(Kickstarter!F:F,"canceled",Kickstarter!D:D,"&lt;=4999",Kickstarter!R:R,"plays")</f>
        <v>0</v>
      </c>
      <c r="E3">
        <f t="shared" ref="E3:E13" si="0">SUM(B3:D3)</f>
        <v>534</v>
      </c>
      <c r="F3" s="18">
        <f>(B3/E3)</f>
        <v>0.72659176029962547</v>
      </c>
      <c r="G3" s="18">
        <f t="shared" ref="G3:G13" si="1">(C3/E3)</f>
        <v>0.27340823970037453</v>
      </c>
      <c r="H3">
        <f t="shared" ref="H3:H13" si="2">(D3/E3)</f>
        <v>0</v>
      </c>
    </row>
    <row r="4" spans="1:8" x14ac:dyDescent="0.3">
      <c r="A4" t="s">
        <v>8410</v>
      </c>
      <c r="B4">
        <f>COUNTIFS(Kickstarter!$F:$F,"successful",Kickstarter!D:D,"&gt;=5000",Kickstarter!D:D,"&lt;=9999",Kickstarter!R:R,"plays")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COUNTIFS(Kickstarter!F:F,"canceled",Kickstarter!D:D,"&lt;=9999",Kickstarter!R:R,"plays")</f>
        <v>0</v>
      </c>
      <c r="E4">
        <f t="shared" si="0"/>
        <v>169</v>
      </c>
      <c r="F4" s="18">
        <f>(B4/E4)</f>
        <v>0.55029585798816572</v>
      </c>
      <c r="G4" s="18">
        <f t="shared" si="1"/>
        <v>0.44970414201183434</v>
      </c>
      <c r="H4">
        <f t="shared" si="2"/>
        <v>0</v>
      </c>
    </row>
    <row r="5" spans="1:8" x14ac:dyDescent="0.3">
      <c r="A5" t="s">
        <v>8411</v>
      </c>
      <c r="B5">
        <f>COUNTIFS(Kickstarter!$F:$F,"successful",Kickstarter!D:D,"&gt;=10000",Kickstarter!D:D,"&lt;=14999",Kickstarter!R:R,"plays")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COUNTIFS(Kickstarter!F:F,"canceled",Kickstarter!D:D,"&lt;=14999",Kickstarter!R:R,"plays")</f>
        <v>0</v>
      </c>
      <c r="E5">
        <f t="shared" si="0"/>
        <v>72</v>
      </c>
      <c r="F5" s="18">
        <f t="shared" ref="F5:F13" si="3">(B5/E5)</f>
        <v>0.54166666666666663</v>
      </c>
      <c r="G5" s="18">
        <f t="shared" si="1"/>
        <v>0.45833333333333331</v>
      </c>
      <c r="H5">
        <f t="shared" si="2"/>
        <v>0</v>
      </c>
    </row>
    <row r="6" spans="1:8" x14ac:dyDescent="0.3">
      <c r="A6" t="s">
        <v>8412</v>
      </c>
      <c r="B6">
        <f>COUNTIFS(Kickstarter!$F:$F,"successful",Kickstarter!D:D,"&gt;=15000",Kickstarter!D:D,"&lt;=19999",Kickstarter!R:R,"plays")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COUNTIFS(Kickstarter!F:F,"canceled",Kickstarter!D:D,"&lt;=19999",Kickstarter!R:R,"plays")</f>
        <v>0</v>
      </c>
      <c r="E6">
        <f t="shared" si="0"/>
        <v>24</v>
      </c>
      <c r="F6" s="18">
        <f t="shared" si="3"/>
        <v>0.5</v>
      </c>
      <c r="G6" s="18">
        <f t="shared" si="1"/>
        <v>0.5</v>
      </c>
      <c r="H6">
        <f t="shared" si="2"/>
        <v>0</v>
      </c>
    </row>
    <row r="7" spans="1:8" x14ac:dyDescent="0.3">
      <c r="A7" t="s">
        <v>8413</v>
      </c>
      <c r="B7">
        <f>COUNTIFS(Kickstarter!$F:$F,"successful",Kickstarter!D:D,"&gt;=20000",Kickstarter!D:D,"&lt;=24999",Kickstarter!R:R,"plays")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COUNTIFS(Kickstarter!F:F,"canceled",Kickstarter!D:D,"&lt;=24999",Kickstarter!R:R,"plays")</f>
        <v>0</v>
      </c>
      <c r="E7">
        <f t="shared" si="0"/>
        <v>20</v>
      </c>
      <c r="F7" s="18">
        <f t="shared" si="3"/>
        <v>0.45</v>
      </c>
      <c r="G7" s="18">
        <f t="shared" si="1"/>
        <v>0.55000000000000004</v>
      </c>
      <c r="H7">
        <f t="shared" si="2"/>
        <v>0</v>
      </c>
    </row>
    <row r="8" spans="1:8" x14ac:dyDescent="0.3">
      <c r="A8" t="s">
        <v>8414</v>
      </c>
      <c r="B8">
        <f>COUNTIFS(Kickstarter!$F:$F,"successful",Kickstarter!D:D,"&gt;=25000",Kickstarter!D:D,"&lt;=29999",Kickstarter!R:R,"plays")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COUNTIFS(Kickstarter!F:F,"canceled",Kickstarter!D:D,"&lt;=29999",Kickstarter!R:R,"plays")</f>
        <v>0</v>
      </c>
      <c r="E8">
        <f t="shared" si="0"/>
        <v>5</v>
      </c>
      <c r="F8" s="18">
        <f t="shared" si="3"/>
        <v>0.2</v>
      </c>
      <c r="G8" s="18">
        <f t="shared" si="1"/>
        <v>0.8</v>
      </c>
      <c r="H8">
        <f t="shared" si="2"/>
        <v>0</v>
      </c>
    </row>
    <row r="9" spans="1:8" x14ac:dyDescent="0.3">
      <c r="A9" t="s">
        <v>8419</v>
      </c>
      <c r="B9">
        <f>COUNTIFS(Kickstarter!$F:$F,"successful",Kickstarter!D:D,"&gt;=30000",Kickstarter!D:D,"&lt;=34999",Kickstarter!R:R,"plays")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COUNTIFS(Kickstarter!F:F,"canceled",Kickstarter!D:D,"&lt;=34999",Kickstarter!R:R,"plays")</f>
        <v>0</v>
      </c>
      <c r="E9">
        <f t="shared" si="0"/>
        <v>11</v>
      </c>
      <c r="F9" s="18">
        <f t="shared" si="3"/>
        <v>0.27272727272727271</v>
      </c>
      <c r="G9" s="18">
        <f t="shared" si="1"/>
        <v>0.72727272727272729</v>
      </c>
      <c r="H9">
        <f t="shared" si="2"/>
        <v>0</v>
      </c>
    </row>
    <row r="10" spans="1:8" x14ac:dyDescent="0.3">
      <c r="A10" t="s">
        <v>8415</v>
      </c>
      <c r="B10">
        <f>COUNTIFS(Kickstarter!$F:$F,"successful",Kickstarter!D:D,"&gt;=35000",Kickstarter!D:D,"&lt;=39999",Kickstarter!R:R,"plays")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COUNTIFS(Kickstarter!F:F,"canceled",Kickstarter!D:D,"&lt;=39999",Kickstarter!R:R,"plays")</f>
        <v>0</v>
      </c>
      <c r="E10">
        <f t="shared" si="0"/>
        <v>6</v>
      </c>
      <c r="F10" s="18">
        <f t="shared" si="3"/>
        <v>0.66666666666666663</v>
      </c>
      <c r="G10" s="18">
        <f t="shared" si="1"/>
        <v>0.33333333333333331</v>
      </c>
      <c r="H10">
        <f t="shared" si="2"/>
        <v>0</v>
      </c>
    </row>
    <row r="11" spans="1:8" x14ac:dyDescent="0.3">
      <c r="A11" t="s">
        <v>8416</v>
      </c>
      <c r="B11">
        <f>COUNTIFS(Kickstarter!$F:$F,"successful",Kickstarter!D:D,"&gt;=40000",Kickstarter!D:D,"&lt;=44999",Kickstarter!R:R,"plays")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COUNTIFS(Kickstarter!F:F,"canceled",Kickstarter!D:D,"&lt;=44999",Kickstarter!R:R,"plays")</f>
        <v>0</v>
      </c>
      <c r="E11">
        <f t="shared" si="0"/>
        <v>3</v>
      </c>
      <c r="F11" s="18">
        <f t="shared" si="3"/>
        <v>0.66666666666666663</v>
      </c>
      <c r="G11" s="18">
        <f t="shared" si="1"/>
        <v>0.33333333333333331</v>
      </c>
      <c r="H11">
        <f t="shared" si="2"/>
        <v>0</v>
      </c>
    </row>
    <row r="12" spans="1:8" x14ac:dyDescent="0.3">
      <c r="A12" t="s">
        <v>8417</v>
      </c>
      <c r="B12">
        <f>COUNTIFS(Kickstarter!$F:$F,"successful",Kickstarter!D:D,"&gt;=45000",Kickstarter!D:D,"&lt;=49999",Kickstarter!R:R,"plays")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COUNTIFS(Kickstarter!F:F,"canceled",Kickstarter!D:D,"&lt;=49999",Kickstarter!R:R,"plays")</f>
        <v>0</v>
      </c>
      <c r="E12">
        <f t="shared" si="0"/>
        <v>1</v>
      </c>
      <c r="F12" s="18">
        <f t="shared" si="3"/>
        <v>0</v>
      </c>
      <c r="G12" s="18">
        <f t="shared" si="1"/>
        <v>1</v>
      </c>
      <c r="H12">
        <f t="shared" si="2"/>
        <v>0</v>
      </c>
    </row>
    <row r="13" spans="1:8" x14ac:dyDescent="0.3">
      <c r="A13" t="s">
        <v>8418</v>
      </c>
      <c r="B13">
        <f>COUNTIFS(Kickstarter!$F:$F,"successful",Kickstarter!D:D,"&gt;=50000",Kickstarter!R:R,"plays")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8">
        <f t="shared" si="3"/>
        <v>0.125</v>
      </c>
      <c r="G13" s="18">
        <f t="shared" si="1"/>
        <v>0.875</v>
      </c>
      <c r="H13">
        <f t="shared" si="2"/>
        <v>0</v>
      </c>
    </row>
  </sheetData>
  <conditionalFormatting sqref="B1:D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H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B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0" zoomScaleNormal="60" workbookViewId="0">
      <selection activeCell="C20" sqref="C20"/>
    </sheetView>
  </sheetViews>
  <sheetFormatPr defaultColWidth="8.77734375" defaultRowHeight="14.4" x14ac:dyDescent="0.3"/>
  <cols>
    <col min="1" max="1" width="11.5546875" bestFit="1" customWidth="1"/>
    <col min="2" max="2" width="70" style="3" bestFit="1" customWidth="1"/>
    <col min="3" max="3" width="93.44140625" style="3" bestFit="1" customWidth="1"/>
    <col min="4" max="4" width="18.21875" style="6" bestFit="1" customWidth="1"/>
    <col min="5" max="5" width="18.44140625" style="8" bestFit="1" customWidth="1"/>
    <col min="6" max="6" width="21.21875" bestFit="1" customWidth="1"/>
    <col min="7" max="7" width="18.21875" bestFit="1" customWidth="1"/>
    <col min="8" max="8" width="19.33203125" bestFit="1" customWidth="1"/>
    <col min="9" max="9" width="19.109375" bestFit="1" customWidth="1"/>
    <col min="10" max="10" width="23.77734375" bestFit="1" customWidth="1"/>
    <col min="11" max="11" width="21.21875" bestFit="1" customWidth="1"/>
    <col min="12" max="12" width="26.88671875" bestFit="1" customWidth="1"/>
    <col min="13" max="13" width="19.88671875" bestFit="1" customWidth="1"/>
    <col min="14" max="14" width="41.109375" bestFit="1" customWidth="1"/>
    <col min="15" max="15" width="32.44140625" bestFit="1" customWidth="1"/>
    <col min="16" max="16" width="31.109375" bestFit="1" customWidth="1"/>
    <col min="17" max="17" width="29" bestFit="1" customWidth="1"/>
    <col min="18" max="18" width="24.109375" bestFit="1" customWidth="1"/>
    <col min="19" max="19" width="40.109375" bestFit="1" customWidth="1"/>
    <col min="20" max="20" width="38" bestFit="1" customWidth="1"/>
    <col min="21" max="21" width="16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  <c r="U1" s="1" t="s">
        <v>8399</v>
      </c>
    </row>
    <row r="2" spans="1:21" ht="28.8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(((J2/60/60)/24)+DATE(1970,1,1))</f>
        <v>42177.007071759261</v>
      </c>
      <c r="T2" s="14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(((J3/60/60)/24)+DATE(1970,1,1))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28.8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28.8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28.8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28.8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28.8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28.8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28.8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28.8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28.8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28.8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28.8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28.8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28.8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28.8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28.8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28.8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28.8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28.8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28.8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28.8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28.8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28.8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28.8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28.8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28.8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28.8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28.8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28.8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28.8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28.8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28.8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28.8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28.8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28.8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28.8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28.8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28.8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28.8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28.8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28.8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28.8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28.8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28.8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28.8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28.8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28.8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(((J67/60/60)/24)+DATE(1970,1,1))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28.8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28.8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28.8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28.8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28.8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28.8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28.8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28.8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28.8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72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28.8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28.8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28.8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28.8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28.8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28.8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28.8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28.8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28.8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28.8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28.8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28.8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28.8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28.8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28.8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28.8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28.8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28.8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28.8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28.8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28.8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28.8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28.8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28.8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28.8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28.8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28.8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28.8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28.8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28.8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28.8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28.8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28.8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28.8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(((J131/60/60)/24)+DATE(1970,1,1))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8.8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28.8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28.8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28.8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28.8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28.8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28.8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28.8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28.8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28.8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28.8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28.8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28.8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28.8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28.8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28.8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28.8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28.8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28.8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28.8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28.8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28.8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28.8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28.8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28.8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28.8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28.8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28.8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28.8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28.8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28.8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28.8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28.8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28.8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28.8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28.8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28.8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28.8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28.8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28.8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28.8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28.8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28.8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28.8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(((J195/60/60)/24)+DATE(1970,1,1))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28.8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28.8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28.8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28.8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28.8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28.8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28.8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28.8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28.8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28.8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28.8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28.8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28.8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28.8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28.8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28.8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28.8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28.8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28.8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28.8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28.8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28.8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28.8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28.8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28.8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28.8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28.8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28.8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28.8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28.8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28.8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28.8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28.8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28.8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28.8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28.8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28.8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28.8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28.8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28.8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28.8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28.8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28.8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28.8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28.8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28.8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28.8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28.8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(((J259/60/60)/24)+DATE(1970,1,1))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28.8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28.8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28.8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28.8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28.8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28.8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28.8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28.8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28.8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28.8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28.8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28.8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28.8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28.8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28.8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28.8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28.8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28.8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28.8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28.8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28.8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28.8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28.8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28.8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28.8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28.8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28.8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28.8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28.8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28.8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28.8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28.8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28.8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28.8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28.8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28.8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28.8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28.8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28.8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28.8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28.8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28.8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28.8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28.8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(((J323/60/60)/24)+DATE(1970,1,1))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28.8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28.8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28.8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28.8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28.8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28.8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28.8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28.8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28.8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28.8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28.8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28.8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28.8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28.8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28.8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28.8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28.8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28.8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28.8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28.8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28.8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28.8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28.8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28.8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28.8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28.8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28.8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28.8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28.8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28.8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28.8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28.8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28.8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28.8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28.8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28.8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28.8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28.8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28.8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28.8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28.8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28.8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28.8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28.8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28.8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28.8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28.8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28.8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28.8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28.8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28.8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28.8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28.8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28.8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28.8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(((J387/60/60)/24)+DATE(1970,1,1))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28.8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28.8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28.8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28.8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28.8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28.8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28.8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28.8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28.8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28.8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28.8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28.8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28.8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28.8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28.8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28.8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28.8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28.8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28.8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28.8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28.8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28.8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28.8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28.8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28.8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28.8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28.8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28.8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28.8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28.8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28.8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28.8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28.8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28.8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28.8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28.8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28.8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28.8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28.8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28.8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28.8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28.8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28.8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28.8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28.8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28.8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28.8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28.8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(((J451/60/60)/24)+DATE(1970,1,1))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28.8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28.8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28.8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28.8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28.8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28.8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28.8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28.8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28.8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28.8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28.8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28.8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28.8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28.8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28.8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28.8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28.8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28.8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28.8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28.8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28.8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28.8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28.8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28.8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28.8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28.8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28.8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28.8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28.8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28.8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28.8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28.8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28.8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28.8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28.8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28.8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28.8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28.8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28.8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28.8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28.8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28.8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28.8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28.8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28.8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28.8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28.8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28.8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28.8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(((J515/60/60)/24)+DATE(1970,1,1))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28.8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28.8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28.8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28.8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28.8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28.8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28.8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28.8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28.8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28.8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28.8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28.8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28.8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28.8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28.8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28.8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28.8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28.8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28.8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28.8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28.8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28.8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28.8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28.8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28.8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28.8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28.8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28.8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28.8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28.8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28.8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28.8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28.8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28.8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28.8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28.8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28.8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28.8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28.8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28.8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28.8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28.8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28.8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28.8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28.8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43.2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28.8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28.8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28.8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28.8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28.8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28.8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28.8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28.8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(((J579/60/60)/24)+DATE(1970,1,1))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28.8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28.8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28.8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57.6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28.8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28.8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28.8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28.8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28.8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28.8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28.8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28.8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28.8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28.8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28.8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28.8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28.8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28.8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28.8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28.8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28.8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28.8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28.8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28.8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28.8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28.8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28.8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28.8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28.8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28.8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28.8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28.8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28.8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28.8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28.8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28.8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28.8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(((J643/60/60)/24)+DATE(1970,1,1))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28.8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28.8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28.8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28.8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28.8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28.8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28.8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28.8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28.8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28.8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28.8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28.8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28.8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28.8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28.8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28.8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28.8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28.8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28.8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28.8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28.8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28.8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28.8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28.8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28.8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28.8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28.8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28.8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28.8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28.8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28.8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28.8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28.8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28.8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28.8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28.8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28.8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28.8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28.8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28.8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28.8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28.8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28.8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28.8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28.8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28.8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28.8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28.8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28.8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28.8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28.8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(((J707/60/60)/24)+DATE(1970,1,1))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28.8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28.8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28.8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28.8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28.8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28.8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28.8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28.8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28.8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28.8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28.8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28.8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28.8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28.8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28.8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28.8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28.8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28.8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28.8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28.8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28.8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28.8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28.8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28.8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28.8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28.8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28.8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28.8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28.8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28.8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28.8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28.8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28.8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28.8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28.8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28.8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28.8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28.8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28.8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28.8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28.8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28.8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28.8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28.8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28.8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28.8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28.8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28.8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(((J771/60/60)/24)+DATE(1970,1,1))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28.8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28.8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28.8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28.8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28.8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28.8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28.8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28.8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28.8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28.8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28.8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28.8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28.8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28.8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28.8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28.8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28.8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28.8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28.8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28.8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28.8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28.8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28.8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28.8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28.8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28.8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28.8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28.8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28.8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28.8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28.8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28.8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28.8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28.8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28.8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28.8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28.8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28.8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28.8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28.8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28.8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28.8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28.8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28.8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(((J835/60/60)/24)+DATE(1970,1,1))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28.8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28.8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28.8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28.8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28.8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28.8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28.8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28.8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28.8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28.8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28.8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28.8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28.8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28.8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28.8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28.8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28.8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28.8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28.8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28.8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28.8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28.8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28.8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28.8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28.8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28.8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28.8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28.8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28.8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28.8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28.8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28.8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28.8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28.8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28.8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28.8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28.8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28.8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28.8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28.8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28.8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28.8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28.8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28.8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(((J899/60/60)/24)+DATE(1970,1,1))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28.8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28.8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28.8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28.8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28.8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28.8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28.8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28.8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28.8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28.8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28.8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28.8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28.8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28.8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28.8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28.8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28.8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28.8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28.8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28.8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28.8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28.8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28.8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28.8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28.8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28.8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28.8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28.8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28.8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28.8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28.8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28.8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28.8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28.8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28.8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28.8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28.8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28.8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28.8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(((J963/60/60)/24)+DATE(1970,1,1))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28.8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28.8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28.8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28.8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28.8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28.8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28.8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28.8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28.8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28.8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28.8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28.8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28.8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28.8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28.8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28.8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28.8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57.6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28.8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28.8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28.8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28.8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28.8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43.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28.8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28.8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28.8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28.8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28.8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28.8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28.8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28.8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28.8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28.8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28.8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28.8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28.8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28.8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(((J1027/60/60)/24)+DATE(1970,1,1))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28.8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28.8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28.8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28.8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28.8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28.8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28.8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28.8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28.8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28.8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28.8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28.8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28.8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28.8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28.8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28.8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28.8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28.8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28.8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28.8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28.8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28.8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28.8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28.8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28.8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28.8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28.8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28.8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28.8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28.8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28.8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28.8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28.8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28.8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28.8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28.8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28.8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28.8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28.8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(((J1091/60/60)/24)+DATE(1970,1,1))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28.8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28.8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28.8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28.8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28.8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28.8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28.8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28.8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28.8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28.8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28.8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28.8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28.8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28.8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28.8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28.8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28.8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28.8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28.8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28.8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28.8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28.8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28.8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28.8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28.8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28.8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28.8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28.8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28.8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28.8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28.8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28.8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28.8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28.8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28.8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28.8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28.8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28.8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28.8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28.8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28.8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28.8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28.8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28.8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28.8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(((J1155/60/60)/24)+DATE(1970,1,1))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28.8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28.8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28.8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28.8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28.8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28.8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28.8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28.8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28.8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28.8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28.8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28.8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28.8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28.8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28.8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43.2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28.8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28.8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28.8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28.8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28.8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28.8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28.8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28.8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28.8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28.8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28.8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28.8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28.8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28.8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28.8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28.8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28.8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28.8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28.8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28.8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28.8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28.8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28.8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28.8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28.8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28.8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28.8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28.8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28.8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28.8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28.8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28.8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(((J1219/60/60)/24)+DATE(1970,1,1))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28.8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28.8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28.8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28.8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28.8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28.8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28.8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28.8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28.8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28.8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28.8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28.8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28.8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28.8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28.8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28.8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28.8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28.8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28.8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28.8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28.8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28.8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28.8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28.8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28.8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28.8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28.8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28.8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28.8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28.8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28.8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28.8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28.8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28.8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28.8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28.8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28.8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28.8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(((J1283/60/60)/24)+DATE(1970,1,1))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28.8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28.8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28.8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28.8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43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28.8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28.8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28.8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28.8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28.8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28.8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28.8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28.8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28.8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28.8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28.8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28.8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28.8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28.8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28.8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28.8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28.8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28.8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28.8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28.8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28.8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28.8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28.8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28.8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28.8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28.8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28.8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28.8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28.8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28.8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28.8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28.8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28.8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28.8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28.8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28.8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28.8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28.8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28.8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28.8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28.8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28.8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(((J1347/60/60)/24)+DATE(1970,1,1))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28.8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28.8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28.8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28.8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28.8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28.8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28.8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28.8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28.8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28.8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28.8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28.8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28.8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28.8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28.8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28.8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28.8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28.8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28.8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28.8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28.8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28.8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28.8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28.8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28.8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28.8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28.8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28.8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28.8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28.8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28.8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28.8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28.8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28.8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28.8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28.8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28.8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28.8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28.8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28.8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(((J1411/60/60)/24)+DATE(1970,1,1))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28.8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28.8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28.8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28.8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28.8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28.8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28.8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28.8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28.8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28.8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28.8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28.8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28.8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28.8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28.8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28.8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28.8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28.8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28.8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28.8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28.8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28.8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28.8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28.8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28.8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28.8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28.8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28.8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28.8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28.8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28.8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28.8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28.8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28.8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28.8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28.8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28.8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28.8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28.8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28.8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28.8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28.8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28.8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28.8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28.8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28.8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(((J1475/60/60)/24)+DATE(1970,1,1))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28.8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28.8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28.8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28.8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28.8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28.8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28.8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28.8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28.8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28.8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28.8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28.8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28.8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28.8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28.8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28.8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28.8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28.8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28.8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28.8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28.8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28.8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28.8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28.8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28.8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28.8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28.8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28.8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28.8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28.8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28.8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28.8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28.8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28.8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28.8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28.8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28.8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28.8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28.8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28.8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28.8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28.8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28.8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28.8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28.8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28.8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(((J1539/60/60)/24)+DATE(1970,1,1))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28.8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28.8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28.8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28.8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28.8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28.8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28.8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28.8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28.8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28.8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28.8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28.8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28.8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28.8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28.8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28.8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28.8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28.8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28.8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28.8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28.8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28.8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28.8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28.8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28.8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28.8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28.8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28.8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28.8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28.8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28.8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28.8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28.8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28.8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28.8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28.8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28.8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28.8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28.8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28.8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28.8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(((J1603/60/60)/24)+DATE(1970,1,1))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28.8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28.8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28.8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28.8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28.8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28.8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28.8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28.8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28.8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28.8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28.8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28.8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28.8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28.8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28.8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28.8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28.8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28.8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28.8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28.8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28.8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28.8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28.8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28.8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28.8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28.8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28.8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28.8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28.8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28.8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28.8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28.8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28.8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28.8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28.8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28.8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28.8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28.8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28.8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28.8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28.8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(((J1667/60/60)/24)+DATE(1970,1,1))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28.8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28.8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28.8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28.8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28.8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28.8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28.8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28.8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28.8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28.8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28.8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28.8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28.8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28.8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28.8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28.8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28.8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28.8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28.8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28.8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28.8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28.8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28.8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28.8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28.8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28.8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28.8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28.8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28.8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28.8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28.8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28.8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28.8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28.8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28.8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28.8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28.8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28.8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28.8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28.8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28.8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28.8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28.8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(((J1731/60/60)/24)+DATE(1970,1,1))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28.8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28.8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28.8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28.8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28.8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28.8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28.8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28.8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28.8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28.8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28.8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28.8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28.8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28.8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28.8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28.8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28.8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28.8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28.8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28.8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28.8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28.8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28.8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28.8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28.8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28.8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28.8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28.8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28.8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28.8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28.8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28.8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28.8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28.8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28.8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28.8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28.8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28.8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28.8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28.8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28.8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28.8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28.8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(((J1795/60/60)/24)+DATE(1970,1,1))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28.8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28.8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28.8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28.8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28.8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28.8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28.8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28.8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28.8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28.8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28.8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28.8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28.8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28.8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28.8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28.8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28.8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28.8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28.8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28.8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28.8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28.8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28.8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43.2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28.8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28.8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28.8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28.8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28.8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28.8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28.8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72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28.8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28.8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28.8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28.8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28.8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28.8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28.8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28.8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28.8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28.8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28.8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(((J1859/60/60)/24)+DATE(1970,1,1))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28.8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28.8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28.8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28.8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28.8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28.8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28.8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28.8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28.8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28.8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28.8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28.8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28.8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28.8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28.8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28.8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28.8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28.8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28.8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28.8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28.8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28.8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28.8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28.8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28.8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28.8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28.8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28.8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28.8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28.8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28.8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28.8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28.8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28.8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28.8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28.8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28.8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28.8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28.8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28.8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28.8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28.8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28.8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28.8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28.8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28.8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28.8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(((J1923/60/60)/24)+DATE(1970,1,1))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28.8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28.8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28.8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28.8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28.8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28.8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28.8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28.8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28.8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28.8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28.8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28.8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28.8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28.8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28.8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28.8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28.8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28.8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28.8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28.8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28.8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28.8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28.8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28.8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28.8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28.8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28.8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28.8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28.8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28.8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28.8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28.8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28.8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28.8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28.8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28.8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28.8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28.8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28.8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43.2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28.8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(((J1987/60/60)/24)+DATE(1970,1,1))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28.8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28.8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28.8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28.8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28.8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28.8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28.8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28.8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28.8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28.8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28.8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28.8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28.8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28.8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28.8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28.8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28.8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28.8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28.8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28.8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28.8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28.8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28.8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28.8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28.8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28.8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28.8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28.8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28.8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28.8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28.8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28.8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28.8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28.8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28.8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28.8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28.8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28.8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28.8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28.8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28.8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28.8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28.8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28.8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(((J2051/60/60)/24)+DATE(1970,1,1))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28.8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28.8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28.8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28.8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28.8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28.8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28.8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28.8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28.8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28.8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28.8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28.8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28.8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28.8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28.8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28.8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28.8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28.8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28.8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28.8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28.8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28.8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28.8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28.8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28.8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28.8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28.8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28.8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28.8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28.8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28.8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28.8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28.8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28.8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28.8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28.8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28.8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28.8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28.8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28.8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28.8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28.8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28.8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28.8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28.8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28.8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28.8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28.8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(((J2115/60/60)/24)+DATE(1970,1,1))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28.8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28.8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28.8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28.8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28.8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28.8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28.8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28.8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28.8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28.8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28.8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28.8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28.8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28.8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28.8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28.8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28.8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28.8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28.8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28.8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28.8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28.8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28.8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28.8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28.8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28.8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28.8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28.8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43.2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28.8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28.8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28.8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28.8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28.8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28.8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28.8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28.8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(((J2179/60/60)/24)+DATE(1970,1,1))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28.8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28.8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28.8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28.8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28.8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28.8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28.8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28.8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28.8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28.8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28.8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28.8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28.8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28.8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28.8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28.8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28.8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28.8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28.8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28.8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28.8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28.8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28.8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28.8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28.8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28.8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28.8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28.8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28.8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28.8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28.8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28.8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28.8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28.8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28.8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28.8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28.8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28.8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28.8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28.8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28.8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28.8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28.8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28.8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28.8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28.8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(((J2243/60/60)/24)+DATE(1970,1,1))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28.8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28.8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28.8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28.8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28.8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28.8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28.8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28.8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28.8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28.8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28.8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28.8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28.8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28.8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28.8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28.8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28.8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28.8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28.8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28.8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28.8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28.8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28.8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28.8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28.8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28.8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28.8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28.8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28.8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28.8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28.8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28.8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28.8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28.8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28.8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28.8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28.8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28.8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28.8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28.8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28.8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28.8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28.8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28.8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28.8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(((J2307/60/60)/24)+DATE(1970,1,1))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28.8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28.8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28.8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28.8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28.8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28.8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28.8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28.8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28.8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28.8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28.8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28.8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28.8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43.2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28.8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28.8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28.8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28.8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28.8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28.8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28.8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28.8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28.8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28.8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28.8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28.8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28.8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28.8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28.8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28.8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28.8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28.8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28.8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28.8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28.8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28.8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28.8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28.8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28.8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28.8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28.8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28.8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(((J2371/60/60)/24)+DATE(1970,1,1))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28.8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28.8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28.8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28.8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28.8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28.8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28.8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28.8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28.8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28.8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28.8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28.8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28.8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28.8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28.8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28.8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28.8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28.8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28.8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28.8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28.8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28.8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28.8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28.8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28.8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28.8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28.8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28.8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28.8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28.8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28.8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28.8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28.8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28.8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28.8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28.8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28.8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28.8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28.8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28.8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(((J2435/60/60)/24)+DATE(1970,1,1))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28.8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28.8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28.8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28.8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28.8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28.8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28.8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28.8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28.8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28.8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28.8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28.8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28.8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28.8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28.8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28.8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28.8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28.8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28.8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28.8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28.8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28.8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28.8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28.8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28.8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28.8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28.8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28.8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28.8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28.8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28.8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28.8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28.8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28.8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28.8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28.8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28.8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28.8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28.8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28.8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28.8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28.8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28.8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28.8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28.8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28.8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(((J2499/60/60)/24)+DATE(1970,1,1))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28.8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28.8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28.8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28.8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28.8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28.8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43.2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28.8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28.8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28.8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28.8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28.8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28.8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28.8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28.8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28.8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28.8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28.8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28.8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28.8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28.8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28.8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28.8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28.8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28.8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28.8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28.8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28.8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28.8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28.8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28.8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28.8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28.8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28.8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28.8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28.8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28.8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28.8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28.8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28.8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28.8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28.8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28.8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28.8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28.8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28.8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28.8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28.8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28.8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28.8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(((J2563/60/60)/24)+DATE(1970,1,1))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28.8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28.8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28.8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28.8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28.8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28.8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28.8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28.8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28.8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28.8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28.8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28.8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28.8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28.8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28.8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28.8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28.8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28.8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28.8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28.8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28.8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28.8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28.8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28.8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28.8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28.8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28.8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28.8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28.8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28.8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28.8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43.2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28.8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28.8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28.8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28.8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28.8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28.8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28.8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28.8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28.8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28.8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28.8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28.8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28.8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28.8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28.8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28.8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28.8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(((J2627/60/60)/24)+DATE(1970,1,1))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28.8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28.8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28.8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28.8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28.8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28.8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28.8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28.8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43.2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28.8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28.8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28.8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28.8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28.8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28.8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28.8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28.8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28.8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28.8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28.8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28.8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28.8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28.8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28.8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28.8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28.8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28.8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28.8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28.8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28.8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28.8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28.8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28.8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28.8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28.8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28.8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28.8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28.8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28.8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28.8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28.8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28.8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28.8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28.8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28.8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(((J2691/60/60)/24)+DATE(1970,1,1))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28.8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28.8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28.8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28.8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28.8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28.8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28.8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28.8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28.8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28.8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28.8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28.8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28.8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28.8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28.8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43.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28.8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28.8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28.8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28.8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28.8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28.8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28.8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28.8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28.8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28.8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28.8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28.8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28.8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43.2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28.8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28.8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28.8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28.8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28.8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28.8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28.8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28.8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28.8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28.8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(((J2755/60/60)/24)+DATE(1970,1,1))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28.8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28.8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28.8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28.8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28.8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28.8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28.8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28.8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28.8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28.8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28.8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28.8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28.8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28.8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28.8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28.8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28.8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28.8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28.8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28.8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28.8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28.8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28.8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28.8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28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28.8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28.8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28.8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28.8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28.8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28.8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28.8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28.8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28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28.8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28.8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28.8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28.8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28.8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28.8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28.8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28.8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(((J2819/60/60)/24)+DATE(1970,1,1))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8.8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28.8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28.8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28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28.8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28.8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28.8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28.8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28.8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28.8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28.8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28.8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28.8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28.8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28.8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28.8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28.8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28.8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28.8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28.8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28.8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28.8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28.8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28.8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28.8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28.8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28.8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28.8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28.8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28.8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28.8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28.8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28.8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28.8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28.8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28.8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28.8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28.8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28.8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28.8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28.8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28.8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28.8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28.8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28.8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28.8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28.8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28.8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28.8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28.8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(((J2883/60/60)/24)+DATE(1970,1,1))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28.8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28.8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28.8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28.8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28.8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28.8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28.8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28.8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28.8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28.8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28.8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28.8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28.8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28.8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28.8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28.8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28.8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28.8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28.8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28.8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28.8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28.8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28.8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28.8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28.8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28.8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28.8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28.8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28.8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28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28.8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28.8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28.8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28.8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28.8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28.8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28.8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28.8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28.8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28.8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28.8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28.8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28.8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28.8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28.8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28.8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28.8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28.8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(((J2947/60/60)/24)+DATE(1970,1,1))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28.8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28.8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28.8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28.8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28.8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28.8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28.8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28.8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28.8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28.8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28.8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28.8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28.8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28.8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28.8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28.8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28.8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28.8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28.8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28.8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28.8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28.8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28.8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28.8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28.8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28.8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28.8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28.8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28.8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28.8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28.8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28.8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28.8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28.8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28.8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28.8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28.8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28.8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28.8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28.8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28.8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28.8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28.8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28.8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28.8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28.8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(((J3011/60/60)/24)+DATE(1970,1,1))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28.8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28.8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28.8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28.8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28.8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28.8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28.8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28.8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28.8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28.8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28.8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28.8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28.8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28.8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28.8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28.8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28.8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43.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28.8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43.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28.8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28.8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28.8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28.8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28.8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28.8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28.8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28.8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28.8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28.8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28.8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28.8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28.8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28.8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28.8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28.8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28.8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28.8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28.8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28.8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28.8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28.8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28.8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28.8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28.8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28.8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28.8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28.8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(((J3075/60/60)/24)+DATE(1970,1,1))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3.2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28.8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28.8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28.8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28.8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28.8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28.8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28.8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28.8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28.8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28.8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28.8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28.8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28.8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28.8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28.8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28.8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28.8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28.8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28.8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28.8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28.8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28.8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28.8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28.8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28.8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28.8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28.8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28.8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28.8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28.8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28.8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28.8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28.8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28.8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43.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28.8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28.8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28.8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28.8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28.8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28.8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(((J3139/60/60)/24)+DATE(1970,1,1))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28.8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28.8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28.8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28.8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28.8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28.8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28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28.8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28.8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28.8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28.8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28.8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28.8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28.8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28.8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28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28.8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28.8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28.8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28.8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28.8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28.8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28.8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28.8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28.8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28.8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28.8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28.8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28.8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28.8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28.8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28.8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28.8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28.8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28.8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28.8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28.8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28.8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28.8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28.8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28.8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(((J3203/60/60)/24)+DATE(1970,1,1))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28.8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28.8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28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28.8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28.8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28.8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28.8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28.8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28.8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28.8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28.8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28.8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28.8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28.8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28.8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28.8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28.8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28.8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28.8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28.8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28.8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28.8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28.8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28.8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28.8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28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28.8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28.8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28.8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28.8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28.8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28.8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28.8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28.8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28.8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28.8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28.8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28.8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28.8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(((J3267/60/60)/24)+DATE(1970,1,1))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28.8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28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28.8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28.8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28.8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28.8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28.8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28.8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28.8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28.8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28.8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28.8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28.8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28.8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28.8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28.8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28.8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28.8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28.8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43.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28.8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28.8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28.8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28.8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28.8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28.8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28.8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28.8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28.8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28.8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28.8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28.8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28.8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28.8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28.8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28.8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28.8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28.8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28.8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28.8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28.8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28.8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28.8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28.8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28.8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28.8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28.8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28.8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(((J3331/60/60)/24)+DATE(1970,1,1))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28.8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28.8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28.8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28.8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28.8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28.8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28.8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28.8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28.8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28.8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28.8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28.8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28.8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28.8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28.8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28.8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28.8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28.8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28.8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28.8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28.8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28.8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28.8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28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28.8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28.8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28.8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28.8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28.8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28.8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28.8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28.8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28.8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28.8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28.8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28.8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28.8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28.8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28.8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28.8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28.8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28.8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28.8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28.8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28.8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28.8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28.8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28.8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(((J3395/60/60)/24)+DATE(1970,1,1))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28.8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28.8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28.8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28.8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28.8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28.8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28.8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28.8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28.8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28.8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28.8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28.8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28.8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28.8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28.8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28.8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28.8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28.8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28.8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28.8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28.8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28.8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28.8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28.8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28.8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28.8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28.8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28.8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28.8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28.8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28.8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28.8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28.8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28.8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28.8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28.8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28.8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28.8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28.8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28.8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28.8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28.8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28.8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28.8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28.8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28.8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28.8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(((J3459/60/60)/24)+DATE(1970,1,1))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28.8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28.8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28.8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28.8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28.8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28.8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28.8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28.8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28.8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28.8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28.8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28.8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28.8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28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28.8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28.8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28.8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28.8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28.8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28.8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28.8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28.8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28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28.8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28.8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28.8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28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28.8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28.8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28.8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28.8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28.8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28.8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28.8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28.8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28.8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28.8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28.8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28.8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28.8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28.8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7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28.8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28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28.8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28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28.8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28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28.8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28.8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28.8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28.8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28.8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(((J3523/60/60)/24)+DATE(1970,1,1))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28.8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28.8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28.8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28.8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28.8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28.8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28.8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28.8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28.8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28.8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28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28.8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28.8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28.8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28.8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28.8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28.8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28.8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28.8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28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28.8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28.8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28.8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28.8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28.8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28.8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28.8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28.8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28.8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28.8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28.8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28.8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28.8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28.8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28.8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28.8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28.8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28.8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28.8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28.8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28.8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28.8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28.8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28.8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28.8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28.8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28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28.8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28.8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28.8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57.6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28.8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(((J3587/60/60)/24)+DATE(1970,1,1))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28.8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28.8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28.8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28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28.8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28.8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28.8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28.8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28.8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28.8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28.8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28.8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28.8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28.8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28.8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28.8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28.8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28.8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28.8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28.8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28.8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28.8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28.8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43.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28.8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28.8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28.8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28.8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28.8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28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28.8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28.8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28.8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28.8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28.8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28.8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28.8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43.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28.8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28.8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28.8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28.8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28.8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28.8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28.8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(((J3651/60/60)/24)+DATE(1970,1,1))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28.8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28.8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28.8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28.8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28.8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28.8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28.8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28.8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28.8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28.8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28.8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28.8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28.8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28.8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28.8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28.8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28.8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28.8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28.8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28.8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28.8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28.8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28.8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28.8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28.8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28.8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28.8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28.8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28.8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28.8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28.8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28.8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28.8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28.8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28.8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28.8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28.8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28.8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28.8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28.8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28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28.8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28.8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28.8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28.8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(((J3715/60/60)/24)+DATE(1970,1,1))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28.8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28.8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28.8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28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28.8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28.8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28.8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28.8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28.8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28.8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28.8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28.8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28.8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28.8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28.8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28.8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28.8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28.8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72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28.8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28.8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28.8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28.8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28.8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28.8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28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28.8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28.8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28.8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28.8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28.8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28.8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28.8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28.8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28.8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28.8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(((J3779/60/60)/24)+DATE(1970,1,1))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28.8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28.8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28.8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28.8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28.8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57.6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28.8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28.8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28.8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28.8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28.8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28.8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28.8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28.8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28.8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28.8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28.8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28.8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28.8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28.8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28.8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28.8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28.8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28.8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28.8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28.8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28.8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28.8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28.8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28.8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28.8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28.8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28.8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28.8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28.8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28.8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28.8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28.8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28.8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28.8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28.8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28.8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28.8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28.8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(((J3843/60/60)/24)+DATE(1970,1,1))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28.8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28.8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28.8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43.2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28.8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28.8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28.8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28.8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28.8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28.8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28.8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28.8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28.8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28.8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28.8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28.8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28.8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28.8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28.8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28.8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28.8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28.8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28.8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28.8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28.8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28.8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28.8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28.8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28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28.8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28.8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28.8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28.8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28.8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28.8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28.8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28.8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28.8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28.8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28.8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28.8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28.8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28.8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(((J3907/60/60)/24)+DATE(1970,1,1))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28.8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28.8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28.8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28.8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28.8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28.8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28.8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28.8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28.8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28.8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28.8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28.8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28.8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28.8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28.8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28.8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28.8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28.8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28.8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28.8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28.8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28.8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28.8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28.8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28.8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28.8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28.8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28.8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28.8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28.8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28.8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28.8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28.8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28.8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28.8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28.8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28.8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28.8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28.8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28.8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28.8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28.8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28.8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28.8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28.8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28.8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28.8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28.8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28.8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28.8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28.8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28.8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28.8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28.8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28.8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28.8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28.8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(((J3971/60/60)/24)+DATE(1970,1,1))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28.8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28.8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28.8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28.8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28.8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28.8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28.8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28.8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28.8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28.8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28.8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28.8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28.8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28.8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28.8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28.8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28.8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28.8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28.8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28.8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28.8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28.8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28.8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28.8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28.8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28.8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28.8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28.8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28.8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28.8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28.8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28.8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28.8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28.8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28.8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28.8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28.8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28.8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28.8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28.8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28.8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28.8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28.8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28.8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28.8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28.8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(((J4035/60/60)/24)+DATE(1970,1,1))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28.8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28.8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28.8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28.8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28.8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28.8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28.8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28.8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28.8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28.8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28.8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28.8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28.8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28.8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28.8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28.8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28.8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28.8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28.8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28.8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28.8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28.8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28.8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28.8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28.8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28.8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28.8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28.8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28.8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28.8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28.8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28.8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28.8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28.8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28.8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28.8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28.8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28.8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28.8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28.8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28.8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28.8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28.8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28.8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28.8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28.8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28.8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28.8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(((J4099/60/60)/24)+DATE(1970,1,1))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28.8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28.8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28.8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28.8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28.8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28.8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28.8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28.8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28.8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28.8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28.8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28.8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28.8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1" xr:uid="{00000000-0001-0000-0000-000000000000}"/>
  <conditionalFormatting sqref="F1:F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61709-6421-4DEB-9E4E-4A73069308D2}">
  <dimension ref="A1:G14"/>
  <sheetViews>
    <sheetView topLeftCell="A7" workbookViewId="0">
      <selection activeCell="B6" sqref="B6"/>
    </sheetView>
  </sheetViews>
  <sheetFormatPr defaultRowHeight="14.4" x14ac:dyDescent="0.3"/>
  <cols>
    <col min="1" max="1" width="31.77734375" bestFit="1" customWidth="1"/>
    <col min="2" max="2" width="9.88671875" bestFit="1" customWidth="1"/>
    <col min="3" max="3" width="6.21875" bestFit="1" customWidth="1"/>
    <col min="5" max="5" width="31.77734375" bestFit="1" customWidth="1"/>
    <col min="6" max="6" width="9.88671875" bestFit="1" customWidth="1"/>
    <col min="7" max="7" width="7.44140625" bestFit="1" customWidth="1"/>
  </cols>
  <sheetData>
    <row r="1" spans="1:7" x14ac:dyDescent="0.3">
      <c r="A1" s="21" t="s">
        <v>8420</v>
      </c>
      <c r="B1" s="22" t="s">
        <v>8383</v>
      </c>
      <c r="C1" s="23" t="s">
        <v>8384</v>
      </c>
      <c r="E1" s="17" t="s">
        <v>8389</v>
      </c>
      <c r="F1" s="17" t="s">
        <v>8383</v>
      </c>
      <c r="G1" s="17" t="s">
        <v>8384</v>
      </c>
    </row>
    <row r="2" spans="1:7" x14ac:dyDescent="0.3">
      <c r="A2" s="24" t="s">
        <v>8385</v>
      </c>
      <c r="B2" s="16" t="e">
        <f>AVERAGE(#REF!)</f>
        <v>#REF!</v>
      </c>
      <c r="C2" s="25" t="e">
        <f>AVERAGE(#REF!)</f>
        <v>#REF!</v>
      </c>
      <c r="E2" s="17" t="s">
        <v>8385</v>
      </c>
      <c r="F2" s="16">
        <f>AVERAGE('Successful US Kickstarters Tech'!D:D)</f>
        <v>18040.470588235294</v>
      </c>
      <c r="G2" s="16">
        <f>AVERAGE('Failed US Kickstarters Tech'!D:D)</f>
        <v>50063.765432098764</v>
      </c>
    </row>
    <row r="3" spans="1:7" x14ac:dyDescent="0.3">
      <c r="A3" s="24" t="s">
        <v>8386</v>
      </c>
      <c r="B3" s="16" t="e">
        <f>MEDIAN(#REF!)</f>
        <v>#REF!</v>
      </c>
      <c r="C3" s="25" t="e">
        <f>MEDIAN(#REF!)</f>
        <v>#REF!</v>
      </c>
      <c r="E3" s="17" t="s">
        <v>8386</v>
      </c>
      <c r="F3" s="16">
        <f>MEDIAN('Successful US Kickstarters Tech'!D:D)</f>
        <v>12000</v>
      </c>
      <c r="G3" s="16">
        <f>MEDIAN('Failed US Kickstarters Tech'!D:D)</f>
        <v>27500</v>
      </c>
    </row>
    <row r="4" spans="1:7" x14ac:dyDescent="0.3">
      <c r="A4" s="24" t="s">
        <v>8397</v>
      </c>
      <c r="B4" s="16" t="e">
        <f>_xlfn.STDEV.P(#REF!)</f>
        <v>#REF!</v>
      </c>
      <c r="C4" s="25" t="e">
        <f>_xlfn.STDEV.P(#REF!)</f>
        <v>#REF!</v>
      </c>
      <c r="E4" s="17" t="s">
        <v>8397</v>
      </c>
      <c r="F4" s="16">
        <f>_xlfn.STDEV.P('Successful US Kickstarters Tech'!D:D)</f>
        <v>18967.248397660285</v>
      </c>
      <c r="G4" s="16">
        <f>_xlfn.STDEV.P('Failed US Kickstarters Tech'!D:D)</f>
        <v>61191.651363558565</v>
      </c>
    </row>
    <row r="5" spans="1:7" x14ac:dyDescent="0.3">
      <c r="A5" s="24" t="s">
        <v>8390</v>
      </c>
      <c r="B5" s="16" t="e">
        <f>_xlfn.QUARTILE.EXC(#REF!,3)</f>
        <v>#REF!</v>
      </c>
      <c r="C5" s="25" t="e">
        <f>_xlfn.QUARTILE.EXC(#REF!,3)</f>
        <v>#REF!</v>
      </c>
      <c r="E5" s="17" t="s">
        <v>8390</v>
      </c>
      <c r="F5" s="16">
        <f>_xlfn.QUARTILE.EXC('Successful US Kickstarters Tech'!D:D,3)</f>
        <v>26944</v>
      </c>
      <c r="G5" s="16">
        <f>_xlfn.QUARTILE.EXC('Failed US Kickstarters Tech'!D:D,3)</f>
        <v>56325</v>
      </c>
    </row>
    <row r="6" spans="1:7" x14ac:dyDescent="0.3">
      <c r="A6" s="24" t="s">
        <v>8391</v>
      </c>
      <c r="B6" s="16" t="e">
        <f>_xlfn.QUARTILE.EXC(#REF!,1)</f>
        <v>#REF!</v>
      </c>
      <c r="C6" s="25" t="e">
        <f>_xlfn.QUARTILE.EXC(#REF!,1)</f>
        <v>#REF!</v>
      </c>
      <c r="E6" s="17" t="s">
        <v>8391</v>
      </c>
      <c r="F6" s="16">
        <f>_xlfn.QUARTILE.EXC('Successful US Kickstarters Tech'!D:D,1)</f>
        <v>2750</v>
      </c>
      <c r="G6" s="16">
        <f>_xlfn.QUARTILE.EXC('Failed US Kickstarters Tech'!D:D,1)</f>
        <v>12000</v>
      </c>
    </row>
    <row r="7" spans="1:7" x14ac:dyDescent="0.3">
      <c r="A7" s="24" t="s">
        <v>8392</v>
      </c>
      <c r="B7" s="16" t="e">
        <f>B5-B6</f>
        <v>#REF!</v>
      </c>
      <c r="C7" s="25" t="e">
        <f>C5-C6</f>
        <v>#REF!</v>
      </c>
      <c r="E7" s="17" t="s">
        <v>8392</v>
      </c>
      <c r="F7" s="16">
        <f>F5-F6</f>
        <v>24194</v>
      </c>
      <c r="G7" s="16">
        <f>G5-G6</f>
        <v>44325</v>
      </c>
    </row>
    <row r="8" spans="1:7" x14ac:dyDescent="0.3">
      <c r="A8" s="24"/>
      <c r="B8" s="16"/>
      <c r="C8" s="25"/>
      <c r="E8" s="17"/>
      <c r="F8" s="16"/>
      <c r="G8" s="16"/>
    </row>
    <row r="9" spans="1:7" x14ac:dyDescent="0.3">
      <c r="A9" s="24" t="s">
        <v>8387</v>
      </c>
      <c r="B9" s="16" t="e">
        <f>AVERAGE(#REF!)</f>
        <v>#REF!</v>
      </c>
      <c r="C9" s="25" t="e">
        <f>AVERAGE(#REF!)</f>
        <v>#REF!</v>
      </c>
      <c r="E9" s="17" t="s">
        <v>8387</v>
      </c>
      <c r="F9" s="16">
        <f>AVERAGE('Successful US Kickstarters Tech'!E:E)</f>
        <v>26243.058235294116</v>
      </c>
      <c r="G9" s="16">
        <f>AVERAGE('Failed US Kickstarters Tech'!E:E)</f>
        <v>7639.1902469135803</v>
      </c>
    </row>
    <row r="10" spans="1:7" x14ac:dyDescent="0.3">
      <c r="A10" s="24" t="s">
        <v>8388</v>
      </c>
      <c r="B10" s="16" t="e">
        <f>MEDIAN(#REF!)</f>
        <v>#REF!</v>
      </c>
      <c r="C10" s="25" t="e">
        <f>MEDIAN(#REF!)</f>
        <v>#REF!</v>
      </c>
      <c r="E10" s="17" t="s">
        <v>8388</v>
      </c>
      <c r="F10" s="16">
        <f>MEDIAN('Successful US Kickstarters Tech'!E:E)</f>
        <v>18855</v>
      </c>
      <c r="G10" s="16">
        <f>MEDIAN('Failed US Kickstarters Tech'!E:E)</f>
        <v>837</v>
      </c>
    </row>
    <row r="11" spans="1:7" x14ac:dyDescent="0.3">
      <c r="A11" s="24" t="s">
        <v>8398</v>
      </c>
      <c r="B11" s="16" t="e">
        <f>_xlfn.STDEV.P(#REF!)</f>
        <v>#REF!</v>
      </c>
      <c r="C11" s="25" t="e">
        <f>_xlfn.STDEV.P(#REF!)</f>
        <v>#REF!</v>
      </c>
      <c r="E11" s="17" t="s">
        <v>8398</v>
      </c>
      <c r="F11" s="16">
        <f>_xlfn.STDEV.P('Successful US Kickstarters Tech'!E:E)</f>
        <v>28035.247751423514</v>
      </c>
      <c r="G11" s="16">
        <f>_xlfn.STDEV.P('Failed US Kickstarters Tech'!E:E)</f>
        <v>18625.899744913011</v>
      </c>
    </row>
    <row r="12" spans="1:7" x14ac:dyDescent="0.3">
      <c r="A12" s="24" t="s">
        <v>8393</v>
      </c>
      <c r="B12" s="16" t="e">
        <f>_xlfn.QUARTILE.EXC(#REF!,3)</f>
        <v>#REF!</v>
      </c>
      <c r="C12" s="25" t="e">
        <f>_xlfn.QUARTILE.EXC(#REF!,3)</f>
        <v>#REF!</v>
      </c>
      <c r="E12" s="17" t="s">
        <v>8393</v>
      </c>
      <c r="F12" s="16">
        <f>_xlfn.QUARTILE.EXC('Successful US Kickstarters Tech'!E:E,3)</f>
        <v>38231.5</v>
      </c>
      <c r="G12" s="16">
        <f>_xlfn.QUARTILE.EXC('Failed US Kickstarters Tech'!E:E,3)</f>
        <v>6587</v>
      </c>
    </row>
    <row r="13" spans="1:7" x14ac:dyDescent="0.3">
      <c r="A13" s="24" t="s">
        <v>8396</v>
      </c>
      <c r="B13" s="16" t="e">
        <f>_xlfn.QUARTILE.EXC(#REF!,1)</f>
        <v>#REF!</v>
      </c>
      <c r="C13" s="25" t="e">
        <f>_xlfn.QUARTILE.EXC(#REF!,1)</f>
        <v>#REF!</v>
      </c>
      <c r="E13" s="17" t="s">
        <v>8394</v>
      </c>
      <c r="F13" s="16">
        <f>_xlfn.QUARTILE.EXC('Successful US Kickstarters Tech'!E:E,1)</f>
        <v>3258</v>
      </c>
      <c r="G13" s="16">
        <f>_xlfn.QUARTILE.EXC('Failed US Kickstarters Tech'!E:E,1)</f>
        <v>215.5</v>
      </c>
    </row>
    <row r="14" spans="1:7" x14ac:dyDescent="0.3">
      <c r="A14" s="26" t="s">
        <v>8395</v>
      </c>
      <c r="B14" s="27" t="e">
        <f>B12-B13</f>
        <v>#REF!</v>
      </c>
      <c r="C14" s="28" t="e">
        <f>C12-C13</f>
        <v>#REF!</v>
      </c>
      <c r="E14" s="17" t="s">
        <v>8395</v>
      </c>
      <c r="F14" s="16">
        <f>F12-F13</f>
        <v>34973.5</v>
      </c>
      <c r="G14" s="16">
        <f>G12-G13</f>
        <v>6371.5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7DBA9-8799-4730-9EDD-EA438C098896}">
  <dimension ref="A1:T18"/>
  <sheetViews>
    <sheetView workbookViewId="0">
      <selection activeCell="G1" sqref="G1"/>
    </sheetView>
  </sheetViews>
  <sheetFormatPr defaultColWidth="28.6640625" defaultRowHeight="14.4" x14ac:dyDescent="0.3"/>
  <cols>
    <col min="1" max="1" width="4" bestFit="1" customWidth="1"/>
    <col min="2" max="2" width="28.5546875" bestFit="1" customWidth="1"/>
    <col min="3" max="3" width="30.5546875" bestFit="1" customWidth="1"/>
    <col min="4" max="4" width="11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57.6" x14ac:dyDescent="0.3">
      <c r="A2">
        <v>641</v>
      </c>
      <c r="B2" s="3" t="s">
        <v>642</v>
      </c>
      <c r="C2" s="3" t="s">
        <v>4751</v>
      </c>
      <c r="D2" s="6">
        <v>40000</v>
      </c>
      <c r="E2" s="8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0" t="s">
        <v>8317</v>
      </c>
      <c r="R2" t="s">
        <v>8319</v>
      </c>
      <c r="S2" s="14">
        <v>42199.57</v>
      </c>
      <c r="T2" s="14">
        <v>42229.57</v>
      </c>
    </row>
    <row r="3" spans="1:20" ht="43.2" x14ac:dyDescent="0.3">
      <c r="A3">
        <v>643</v>
      </c>
      <c r="B3" s="3" t="s">
        <v>644</v>
      </c>
      <c r="C3" s="3" t="s">
        <v>4753</v>
      </c>
      <c r="D3" s="6">
        <v>25000</v>
      </c>
      <c r="E3" s="8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0" t="s">
        <v>8317</v>
      </c>
      <c r="R3" t="s">
        <v>8319</v>
      </c>
      <c r="S3" s="14">
        <v>42100.642071759255</v>
      </c>
      <c r="T3" s="14">
        <v>42155.642071759255</v>
      </c>
    </row>
    <row r="4" spans="1:20" ht="57.6" x14ac:dyDescent="0.3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0" t="s">
        <v>8317</v>
      </c>
      <c r="R4" t="s">
        <v>8319</v>
      </c>
      <c r="S4" s="14">
        <v>41898.665960648148</v>
      </c>
      <c r="T4" s="14">
        <v>41941.041666666664</v>
      </c>
    </row>
    <row r="5" spans="1:20" ht="43.2" x14ac:dyDescent="0.3">
      <c r="A5">
        <v>645</v>
      </c>
      <c r="B5" s="3" t="s">
        <v>646</v>
      </c>
      <c r="C5" s="3" t="s">
        <v>4755</v>
      </c>
      <c r="D5" s="6">
        <v>2000</v>
      </c>
      <c r="E5" s="8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0" t="s">
        <v>8317</v>
      </c>
      <c r="R5" t="s">
        <v>8319</v>
      </c>
      <c r="S5" s="14">
        <v>42564.026319444441</v>
      </c>
      <c r="T5" s="14">
        <v>42594.026319444441</v>
      </c>
    </row>
    <row r="6" spans="1:20" ht="72" x14ac:dyDescent="0.3">
      <c r="A6">
        <v>646</v>
      </c>
      <c r="B6" s="3" t="s">
        <v>647</v>
      </c>
      <c r="C6" s="3" t="s">
        <v>4756</v>
      </c>
      <c r="D6" s="6">
        <v>800</v>
      </c>
      <c r="E6" s="8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0" t="s">
        <v>8317</v>
      </c>
      <c r="R6" t="s">
        <v>8319</v>
      </c>
      <c r="S6" s="14">
        <v>41832.852627314816</v>
      </c>
      <c r="T6" s="14">
        <v>41862.852627314816</v>
      </c>
    </row>
    <row r="7" spans="1:20" ht="28.8" x14ac:dyDescent="0.3">
      <c r="A7">
        <v>648</v>
      </c>
      <c r="B7" s="3" t="s">
        <v>649</v>
      </c>
      <c r="C7" s="3" t="s">
        <v>4758</v>
      </c>
      <c r="D7" s="6">
        <v>35000</v>
      </c>
      <c r="E7" s="8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0" t="s">
        <v>8317</v>
      </c>
      <c r="R7" t="s">
        <v>8319</v>
      </c>
      <c r="S7" s="14">
        <v>41891.693379629629</v>
      </c>
      <c r="T7" s="14">
        <v>41926.693379629629</v>
      </c>
    </row>
    <row r="8" spans="1:20" ht="72" x14ac:dyDescent="0.3">
      <c r="A8">
        <v>649</v>
      </c>
      <c r="B8" s="3" t="s">
        <v>650</v>
      </c>
      <c r="C8" s="3" t="s">
        <v>4759</v>
      </c>
      <c r="D8" s="6">
        <v>2500</v>
      </c>
      <c r="E8" s="8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0" t="s">
        <v>8317</v>
      </c>
      <c r="R8" t="s">
        <v>8319</v>
      </c>
      <c r="S8" s="14">
        <v>41877.912187499998</v>
      </c>
      <c r="T8" s="14">
        <v>41898.912187499998</v>
      </c>
    </row>
    <row r="9" spans="1:20" ht="57.6" x14ac:dyDescent="0.3">
      <c r="A9">
        <v>650</v>
      </c>
      <c r="B9" s="3" t="s">
        <v>651</v>
      </c>
      <c r="C9" s="3" t="s">
        <v>4760</v>
      </c>
      <c r="D9" s="6">
        <v>1500</v>
      </c>
      <c r="E9" s="8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0" t="s">
        <v>8317</v>
      </c>
      <c r="R9" t="s">
        <v>8319</v>
      </c>
      <c r="S9" s="14">
        <v>41932.036851851852</v>
      </c>
      <c r="T9" s="14">
        <v>41992.078518518523</v>
      </c>
    </row>
    <row r="10" spans="1:20" ht="57.6" x14ac:dyDescent="0.3">
      <c r="A10">
        <v>651</v>
      </c>
      <c r="B10" s="3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0" t="s">
        <v>8317</v>
      </c>
      <c r="R10" t="s">
        <v>8319</v>
      </c>
      <c r="S10" s="14">
        <v>41956.017488425925</v>
      </c>
      <c r="T10" s="14">
        <v>41986.017488425925</v>
      </c>
    </row>
    <row r="11" spans="1:20" ht="72" x14ac:dyDescent="0.3">
      <c r="A11">
        <v>652</v>
      </c>
      <c r="B11" s="3" t="s">
        <v>653</v>
      </c>
      <c r="C11" s="3" t="s">
        <v>4762</v>
      </c>
      <c r="D11" s="6">
        <v>3000</v>
      </c>
      <c r="E11" s="8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0" t="s">
        <v>8317</v>
      </c>
      <c r="R11" t="s">
        <v>8319</v>
      </c>
      <c r="S11" s="14">
        <v>42675.690393518518</v>
      </c>
      <c r="T11" s="14">
        <v>42705.732060185182</v>
      </c>
    </row>
    <row r="12" spans="1:20" ht="72" x14ac:dyDescent="0.3">
      <c r="A12">
        <v>653</v>
      </c>
      <c r="B12" s="3" t="s">
        <v>654</v>
      </c>
      <c r="C12" s="3" t="s">
        <v>4763</v>
      </c>
      <c r="D12" s="6">
        <v>75000</v>
      </c>
      <c r="E12" s="8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0" t="s">
        <v>8317</v>
      </c>
      <c r="R12" t="s">
        <v>8319</v>
      </c>
      <c r="S12" s="14">
        <v>42199.618518518517</v>
      </c>
      <c r="T12" s="14">
        <v>42236.618518518517</v>
      </c>
    </row>
    <row r="13" spans="1:20" ht="57.6" x14ac:dyDescent="0.3">
      <c r="A13">
        <v>654</v>
      </c>
      <c r="B13" s="3" t="s">
        <v>655</v>
      </c>
      <c r="C13" s="3" t="s">
        <v>4764</v>
      </c>
      <c r="D13" s="6">
        <v>12000</v>
      </c>
      <c r="E13" s="8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0" t="s">
        <v>8317</v>
      </c>
      <c r="R13" t="s">
        <v>8319</v>
      </c>
      <c r="S13" s="14">
        <v>42163.957326388889</v>
      </c>
      <c r="T13" s="14">
        <v>42193.957326388889</v>
      </c>
    </row>
    <row r="14" spans="1:20" ht="57.6" x14ac:dyDescent="0.3">
      <c r="A14">
        <v>655</v>
      </c>
      <c r="B14" s="3" t="s">
        <v>656</v>
      </c>
      <c r="C14" s="3" t="s">
        <v>4765</v>
      </c>
      <c r="D14" s="6">
        <v>8000</v>
      </c>
      <c r="E14" s="8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0" t="s">
        <v>8317</v>
      </c>
      <c r="R14" t="s">
        <v>8319</v>
      </c>
      <c r="S14" s="14">
        <v>42045.957314814819</v>
      </c>
      <c r="T14" s="14">
        <v>42075.915648148148</v>
      </c>
    </row>
    <row r="15" spans="1:20" ht="57.6" x14ac:dyDescent="0.3">
      <c r="A15">
        <v>656</v>
      </c>
      <c r="B15" s="3" t="s">
        <v>657</v>
      </c>
      <c r="C15" s="3" t="s">
        <v>4766</v>
      </c>
      <c r="D15" s="6">
        <v>5000</v>
      </c>
      <c r="E15" s="8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0" t="s">
        <v>8317</v>
      </c>
      <c r="R15" t="s">
        <v>8319</v>
      </c>
      <c r="S15" s="14">
        <v>42417.804618055554</v>
      </c>
      <c r="T15" s="14">
        <v>42477.762951388882</v>
      </c>
    </row>
    <row r="16" spans="1:20" ht="72" x14ac:dyDescent="0.3">
      <c r="A16">
        <v>657</v>
      </c>
      <c r="B16" s="3" t="s">
        <v>658</v>
      </c>
      <c r="C16" s="3" t="s">
        <v>4767</v>
      </c>
      <c r="D16" s="6">
        <v>15000</v>
      </c>
      <c r="E16" s="8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0" t="s">
        <v>8317</v>
      </c>
      <c r="R16" t="s">
        <v>8319</v>
      </c>
      <c r="S16" s="14">
        <v>42331.84574074074</v>
      </c>
      <c r="T16" s="14">
        <v>42361.84574074074</v>
      </c>
    </row>
    <row r="17" spans="1:20" ht="72" x14ac:dyDescent="0.3">
      <c r="A17">
        <v>658</v>
      </c>
      <c r="B17" s="3" t="s">
        <v>659</v>
      </c>
      <c r="C17" s="3" t="s">
        <v>4768</v>
      </c>
      <c r="D17" s="6">
        <v>28888</v>
      </c>
      <c r="E17" s="8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0" t="s">
        <v>8317</v>
      </c>
      <c r="R17" t="s">
        <v>8319</v>
      </c>
      <c r="S17" s="14">
        <v>42179.160752314812</v>
      </c>
      <c r="T17" s="14">
        <v>42211.75</v>
      </c>
    </row>
    <row r="18" spans="1:20" ht="28.8" x14ac:dyDescent="0.3">
      <c r="A18">
        <v>659</v>
      </c>
      <c r="B18" s="3" t="s">
        <v>660</v>
      </c>
      <c r="C18" s="3" t="s">
        <v>4769</v>
      </c>
      <c r="D18" s="6">
        <v>3000</v>
      </c>
      <c r="E18" s="8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0" t="s">
        <v>8317</v>
      </c>
      <c r="R18" t="s">
        <v>8319</v>
      </c>
      <c r="S18" s="14">
        <v>42209.593692129631</v>
      </c>
      <c r="T18" s="14">
        <v>42239.593692129631</v>
      </c>
    </row>
  </sheetData>
  <conditionalFormatting sqref="F1:F1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13AFF-0EEE-46D1-B09E-7B48C36D81DE}">
  <dimension ref="A1:T82"/>
  <sheetViews>
    <sheetView workbookViewId="0">
      <selection activeCell="H4" sqref="H4"/>
    </sheetView>
  </sheetViews>
  <sheetFormatPr defaultRowHeight="14.4" x14ac:dyDescent="0.3"/>
  <cols>
    <col min="1" max="1" width="4" bestFit="1" customWidth="1"/>
    <col min="2" max="2" width="26" customWidth="1"/>
    <col min="3" max="3" width="33.88671875" customWidth="1"/>
    <col min="4" max="4" width="12.21875" bestFit="1" customWidth="1"/>
    <col min="5" max="5" width="11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</row>
    <row r="2" spans="1:20" ht="57.6" x14ac:dyDescent="0.3">
      <c r="A2">
        <v>660</v>
      </c>
      <c r="B2" s="3" t="s">
        <v>661</v>
      </c>
      <c r="C2" s="3" t="s">
        <v>4770</v>
      </c>
      <c r="D2" s="6">
        <v>50000</v>
      </c>
      <c r="E2" s="8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0" t="s">
        <v>8317</v>
      </c>
      <c r="R2" t="s">
        <v>8319</v>
      </c>
      <c r="S2" s="14">
        <v>41922.741655092592</v>
      </c>
      <c r="T2" s="14">
        <v>41952.783321759263</v>
      </c>
    </row>
    <row r="3" spans="1:20" ht="57.6" x14ac:dyDescent="0.3">
      <c r="A3">
        <v>661</v>
      </c>
      <c r="B3" s="3" t="s">
        <v>662</v>
      </c>
      <c r="C3" s="3" t="s">
        <v>4771</v>
      </c>
      <c r="D3" s="6">
        <v>10000</v>
      </c>
      <c r="E3" s="8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0" t="s">
        <v>8317</v>
      </c>
      <c r="R3" t="s">
        <v>8319</v>
      </c>
      <c r="S3" s="14">
        <v>42636.645358796297</v>
      </c>
      <c r="T3" s="14">
        <v>42666.645358796297</v>
      </c>
    </row>
    <row r="4" spans="1:20" ht="43.2" x14ac:dyDescent="0.3">
      <c r="A4">
        <v>662</v>
      </c>
      <c r="B4" s="3" t="s">
        <v>663</v>
      </c>
      <c r="C4" s="3" t="s">
        <v>4772</v>
      </c>
      <c r="D4" s="6">
        <v>39000</v>
      </c>
      <c r="E4" s="8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0" t="s">
        <v>8317</v>
      </c>
      <c r="R4" t="s">
        <v>8319</v>
      </c>
      <c r="S4" s="14">
        <v>41990.438043981485</v>
      </c>
      <c r="T4" s="14">
        <v>42020.438043981485</v>
      </c>
    </row>
    <row r="5" spans="1:20" ht="57.6" x14ac:dyDescent="0.3">
      <c r="A5">
        <v>664</v>
      </c>
      <c r="B5" s="3" t="s">
        <v>665</v>
      </c>
      <c r="C5" s="3" t="s">
        <v>4774</v>
      </c>
      <c r="D5" s="6">
        <v>12000</v>
      </c>
      <c r="E5" s="8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0" t="s">
        <v>8317</v>
      </c>
      <c r="R5" t="s">
        <v>8319</v>
      </c>
      <c r="S5" s="14">
        <v>42077.666377314818</v>
      </c>
      <c r="T5" s="14">
        <v>42107.666377314818</v>
      </c>
    </row>
    <row r="6" spans="1:20" ht="57.6" x14ac:dyDescent="0.3">
      <c r="A6">
        <v>665</v>
      </c>
      <c r="B6" s="3" t="s">
        <v>666</v>
      </c>
      <c r="C6" s="3" t="s">
        <v>4775</v>
      </c>
      <c r="D6" s="6">
        <v>10000</v>
      </c>
      <c r="E6" s="8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0" t="s">
        <v>8317</v>
      </c>
      <c r="R6" t="s">
        <v>8319</v>
      </c>
      <c r="S6" s="14">
        <v>42688.711354166662</v>
      </c>
      <c r="T6" s="14">
        <v>42748.711354166662</v>
      </c>
    </row>
    <row r="7" spans="1:20" ht="57.6" x14ac:dyDescent="0.3">
      <c r="A7">
        <v>666</v>
      </c>
      <c r="B7" s="3" t="s">
        <v>667</v>
      </c>
      <c r="C7" s="3" t="s">
        <v>4776</v>
      </c>
      <c r="D7" s="6">
        <v>200000</v>
      </c>
      <c r="E7" s="8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0" t="s">
        <v>8317</v>
      </c>
      <c r="R7" t="s">
        <v>8319</v>
      </c>
      <c r="S7" s="14">
        <v>41838.832152777781</v>
      </c>
      <c r="T7" s="14">
        <v>41868.832152777781</v>
      </c>
    </row>
    <row r="8" spans="1:20" ht="57.6" x14ac:dyDescent="0.3">
      <c r="A8">
        <v>668</v>
      </c>
      <c r="B8" s="3" t="s">
        <v>669</v>
      </c>
      <c r="C8" s="3" t="s">
        <v>4778</v>
      </c>
      <c r="D8" s="6">
        <v>15000</v>
      </c>
      <c r="E8" s="8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0" t="s">
        <v>8317</v>
      </c>
      <c r="R8" t="s">
        <v>8319</v>
      </c>
      <c r="S8" s="14">
        <v>42090.831273148149</v>
      </c>
      <c r="T8" s="14">
        <v>42135.831273148149</v>
      </c>
    </row>
    <row r="9" spans="1:20" ht="57.6" x14ac:dyDescent="0.3">
      <c r="A9">
        <v>671</v>
      </c>
      <c r="B9" s="3" t="s">
        <v>672</v>
      </c>
      <c r="C9" s="3" t="s">
        <v>4781</v>
      </c>
      <c r="D9" s="6">
        <v>30000</v>
      </c>
      <c r="E9" s="8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0" t="s">
        <v>8317</v>
      </c>
      <c r="R9" t="s">
        <v>8319</v>
      </c>
      <c r="S9" s="14">
        <v>41984.692731481482</v>
      </c>
      <c r="T9" s="14">
        <v>42018.166666666672</v>
      </c>
    </row>
    <row r="10" spans="1:20" ht="57.6" x14ac:dyDescent="0.3">
      <c r="A10">
        <v>672</v>
      </c>
      <c r="B10" s="3" t="s">
        <v>673</v>
      </c>
      <c r="C10" s="3" t="s">
        <v>4782</v>
      </c>
      <c r="D10" s="6">
        <v>50000</v>
      </c>
      <c r="E10" s="8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0" t="s">
        <v>8317</v>
      </c>
      <c r="R10" t="s">
        <v>8319</v>
      </c>
      <c r="S10" s="14">
        <v>41974.219490740739</v>
      </c>
      <c r="T10" s="14">
        <v>42005.207638888889</v>
      </c>
    </row>
    <row r="11" spans="1:20" ht="57.6" x14ac:dyDescent="0.3">
      <c r="A11">
        <v>673</v>
      </c>
      <c r="B11" s="3" t="s">
        <v>674</v>
      </c>
      <c r="C11" s="3" t="s">
        <v>4783</v>
      </c>
      <c r="D11" s="6">
        <v>100000</v>
      </c>
      <c r="E11" s="8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0" t="s">
        <v>8317</v>
      </c>
      <c r="R11" t="s">
        <v>8319</v>
      </c>
      <c r="S11" s="14">
        <v>41838.840474537035</v>
      </c>
      <c r="T11" s="14">
        <v>41883.840474537035</v>
      </c>
    </row>
    <row r="12" spans="1:20" ht="43.2" x14ac:dyDescent="0.3">
      <c r="A12">
        <v>674</v>
      </c>
      <c r="B12" s="3" t="s">
        <v>675</v>
      </c>
      <c r="C12" s="3" t="s">
        <v>4784</v>
      </c>
      <c r="D12" s="6">
        <v>50000</v>
      </c>
      <c r="E12" s="8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0" t="s">
        <v>8317</v>
      </c>
      <c r="R12" t="s">
        <v>8319</v>
      </c>
      <c r="S12" s="14">
        <v>41803.116053240738</v>
      </c>
      <c r="T12" s="14">
        <v>41863.116053240738</v>
      </c>
    </row>
    <row r="13" spans="1:20" ht="57.6" x14ac:dyDescent="0.3">
      <c r="A13">
        <v>675</v>
      </c>
      <c r="B13" s="3" t="s">
        <v>676</v>
      </c>
      <c r="C13" s="3" t="s">
        <v>4785</v>
      </c>
      <c r="D13" s="6">
        <v>6000</v>
      </c>
      <c r="E13" s="8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0" t="s">
        <v>8317</v>
      </c>
      <c r="R13" t="s">
        <v>8319</v>
      </c>
      <c r="S13" s="14">
        <v>41975.930601851855</v>
      </c>
      <c r="T13" s="14">
        <v>42005.290972222225</v>
      </c>
    </row>
    <row r="14" spans="1:20" ht="57.6" x14ac:dyDescent="0.3">
      <c r="A14">
        <v>678</v>
      </c>
      <c r="B14" s="3" t="s">
        <v>679</v>
      </c>
      <c r="C14" s="3" t="s">
        <v>4788</v>
      </c>
      <c r="D14" s="6">
        <v>29000</v>
      </c>
      <c r="E14" s="8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0" t="s">
        <v>8317</v>
      </c>
      <c r="R14" t="s">
        <v>8319</v>
      </c>
      <c r="S14" s="14">
        <v>42481.376597222217</v>
      </c>
      <c r="T14" s="14">
        <v>42511.376597222217</v>
      </c>
    </row>
    <row r="15" spans="1:20" ht="57.6" x14ac:dyDescent="0.3">
      <c r="A15">
        <v>679</v>
      </c>
      <c r="B15" s="3" t="s">
        <v>680</v>
      </c>
      <c r="C15" s="3" t="s">
        <v>4789</v>
      </c>
      <c r="D15" s="6">
        <v>57000</v>
      </c>
      <c r="E15" s="8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0" t="s">
        <v>8317</v>
      </c>
      <c r="R15" t="s">
        <v>8319</v>
      </c>
      <c r="S15" s="14">
        <v>42556.695706018523</v>
      </c>
      <c r="T15" s="14">
        <v>42616.695706018523</v>
      </c>
    </row>
    <row r="16" spans="1:20" ht="57.6" x14ac:dyDescent="0.3">
      <c r="A16">
        <v>680</v>
      </c>
      <c r="B16" s="3" t="s">
        <v>681</v>
      </c>
      <c r="C16" s="3" t="s">
        <v>4790</v>
      </c>
      <c r="D16" s="6">
        <v>75000</v>
      </c>
      <c r="E16" s="8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0" t="s">
        <v>8317</v>
      </c>
      <c r="R16" t="s">
        <v>8319</v>
      </c>
      <c r="S16" s="14">
        <v>41864.501516203702</v>
      </c>
      <c r="T16" s="14">
        <v>41899.501516203702</v>
      </c>
    </row>
    <row r="17" spans="1:20" ht="57.6" x14ac:dyDescent="0.3">
      <c r="A17">
        <v>681</v>
      </c>
      <c r="B17" s="3" t="s">
        <v>682</v>
      </c>
      <c r="C17" s="3" t="s">
        <v>4791</v>
      </c>
      <c r="D17" s="6">
        <v>2500</v>
      </c>
      <c r="E17" s="8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0" t="s">
        <v>8317</v>
      </c>
      <c r="R17" t="s">
        <v>8319</v>
      </c>
      <c r="S17" s="14">
        <v>42639.805601851855</v>
      </c>
      <c r="T17" s="14">
        <v>42669.805601851855</v>
      </c>
    </row>
    <row r="18" spans="1:20" ht="57.6" x14ac:dyDescent="0.3">
      <c r="A18">
        <v>682</v>
      </c>
      <c r="B18" s="3" t="s">
        <v>683</v>
      </c>
      <c r="C18" s="3" t="s">
        <v>4792</v>
      </c>
      <c r="D18" s="6">
        <v>50000</v>
      </c>
      <c r="E18" s="8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0" t="s">
        <v>8317</v>
      </c>
      <c r="R18" t="s">
        <v>8319</v>
      </c>
      <c r="S18" s="14">
        <v>42778.765300925923</v>
      </c>
      <c r="T18" s="14">
        <v>42808.723634259266</v>
      </c>
    </row>
    <row r="19" spans="1:20" ht="72" x14ac:dyDescent="0.3">
      <c r="A19">
        <v>683</v>
      </c>
      <c r="B19" s="3" t="s">
        <v>684</v>
      </c>
      <c r="C19" s="3" t="s">
        <v>4793</v>
      </c>
      <c r="D19" s="6">
        <v>35000</v>
      </c>
      <c r="E19" s="8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0" t="s">
        <v>8317</v>
      </c>
      <c r="R19" t="s">
        <v>8319</v>
      </c>
      <c r="S19" s="14">
        <v>42634.900046296301</v>
      </c>
      <c r="T19" s="14">
        <v>42674.900046296301</v>
      </c>
    </row>
    <row r="20" spans="1:20" ht="28.8" x14ac:dyDescent="0.3">
      <c r="A20">
        <v>684</v>
      </c>
      <c r="B20" s="3" t="s">
        <v>685</v>
      </c>
      <c r="C20" s="3" t="s">
        <v>4794</v>
      </c>
      <c r="D20" s="6">
        <v>320000</v>
      </c>
      <c r="E20" s="8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0" t="s">
        <v>8317</v>
      </c>
      <c r="R20" t="s">
        <v>8319</v>
      </c>
      <c r="S20" s="14">
        <v>41809.473275462966</v>
      </c>
      <c r="T20" s="14">
        <v>41845.125</v>
      </c>
    </row>
    <row r="21" spans="1:20" ht="57.6" x14ac:dyDescent="0.3">
      <c r="A21">
        <v>685</v>
      </c>
      <c r="B21" s="3" t="s">
        <v>686</v>
      </c>
      <c r="C21" s="3" t="s">
        <v>4795</v>
      </c>
      <c r="D21" s="6">
        <v>2000</v>
      </c>
      <c r="E21" s="8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0" t="s">
        <v>8317</v>
      </c>
      <c r="R21" t="s">
        <v>8319</v>
      </c>
      <c r="S21" s="14">
        <v>41971.866574074069</v>
      </c>
      <c r="T21" s="14">
        <v>42016.866574074069</v>
      </c>
    </row>
    <row r="22" spans="1:20" ht="57.6" x14ac:dyDescent="0.3">
      <c r="A22">
        <v>688</v>
      </c>
      <c r="B22" s="3" t="s">
        <v>689</v>
      </c>
      <c r="C22" s="3" t="s">
        <v>4798</v>
      </c>
      <c r="D22" s="6">
        <v>20000</v>
      </c>
      <c r="E22" s="8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0" t="s">
        <v>8317</v>
      </c>
      <c r="R22" t="s">
        <v>8319</v>
      </c>
      <c r="S22" s="14">
        <v>42262.104780092588</v>
      </c>
      <c r="T22" s="14">
        <v>42292.104780092588</v>
      </c>
    </row>
    <row r="23" spans="1:20" ht="57.6" x14ac:dyDescent="0.3">
      <c r="A23">
        <v>689</v>
      </c>
      <c r="B23" s="3" t="s">
        <v>690</v>
      </c>
      <c r="C23" s="3" t="s">
        <v>4799</v>
      </c>
      <c r="D23" s="6">
        <v>200000</v>
      </c>
      <c r="E23" s="8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0" t="s">
        <v>8317</v>
      </c>
      <c r="R23" t="s">
        <v>8319</v>
      </c>
      <c r="S23" s="14">
        <v>42675.66778935185</v>
      </c>
      <c r="T23" s="14">
        <v>42712.207638888889</v>
      </c>
    </row>
    <row r="24" spans="1:20" ht="43.2" x14ac:dyDescent="0.3">
      <c r="A24">
        <v>690</v>
      </c>
      <c r="B24" s="3" t="s">
        <v>691</v>
      </c>
      <c r="C24" s="3" t="s">
        <v>4800</v>
      </c>
      <c r="D24" s="6">
        <v>20000</v>
      </c>
      <c r="E24" s="8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0" t="s">
        <v>8317</v>
      </c>
      <c r="R24" t="s">
        <v>8319</v>
      </c>
      <c r="S24" s="14">
        <v>42579.634733796294</v>
      </c>
      <c r="T24" s="14">
        <v>42622.25</v>
      </c>
    </row>
    <row r="25" spans="1:20" ht="57.6" x14ac:dyDescent="0.3">
      <c r="A25">
        <v>691</v>
      </c>
      <c r="B25" s="3" t="s">
        <v>692</v>
      </c>
      <c r="C25" s="3" t="s">
        <v>4801</v>
      </c>
      <c r="D25" s="6">
        <v>50000</v>
      </c>
      <c r="E25" s="8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0" t="s">
        <v>8317</v>
      </c>
      <c r="R25" t="s">
        <v>8319</v>
      </c>
      <c r="S25" s="14">
        <v>42158.028310185182</v>
      </c>
      <c r="T25" s="14">
        <v>42186.028310185182</v>
      </c>
    </row>
    <row r="26" spans="1:20" ht="43.2" x14ac:dyDescent="0.3">
      <c r="A26">
        <v>693</v>
      </c>
      <c r="B26" s="3" t="s">
        <v>694</v>
      </c>
      <c r="C26" s="3" t="s">
        <v>4803</v>
      </c>
      <c r="D26" s="6">
        <v>100000</v>
      </c>
      <c r="E26" s="8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0" t="s">
        <v>8317</v>
      </c>
      <c r="R26" t="s">
        <v>8319</v>
      </c>
      <c r="S26" s="14">
        <v>42094.808182870373</v>
      </c>
      <c r="T26" s="14">
        <v>42124.808182870373</v>
      </c>
    </row>
    <row r="27" spans="1:20" ht="57.6" x14ac:dyDescent="0.3">
      <c r="A27">
        <v>694</v>
      </c>
      <c r="B27" s="3" t="s">
        <v>695</v>
      </c>
      <c r="C27" s="3" t="s">
        <v>4804</v>
      </c>
      <c r="D27" s="6">
        <v>150000</v>
      </c>
      <c r="E27" s="8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0" t="s">
        <v>8317</v>
      </c>
      <c r="R27" t="s">
        <v>8319</v>
      </c>
      <c r="S27" s="14">
        <v>42737.663877314815</v>
      </c>
      <c r="T27" s="14">
        <v>42767.663877314815</v>
      </c>
    </row>
    <row r="28" spans="1:20" ht="57.6" x14ac:dyDescent="0.3">
      <c r="A28">
        <v>695</v>
      </c>
      <c r="B28" s="3" t="s">
        <v>696</v>
      </c>
      <c r="C28" s="3" t="s">
        <v>4805</v>
      </c>
      <c r="D28" s="6">
        <v>60000</v>
      </c>
      <c r="E28" s="8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0" t="s">
        <v>8317</v>
      </c>
      <c r="R28" t="s">
        <v>8319</v>
      </c>
      <c r="S28" s="14">
        <v>41913.521064814813</v>
      </c>
      <c r="T28" s="14">
        <v>41943.521064814813</v>
      </c>
    </row>
    <row r="29" spans="1:20" ht="57.6" x14ac:dyDescent="0.3">
      <c r="A29">
        <v>698</v>
      </c>
      <c r="B29" s="3" t="s">
        <v>699</v>
      </c>
      <c r="C29" s="3" t="s">
        <v>4808</v>
      </c>
      <c r="D29" s="6">
        <v>100000</v>
      </c>
      <c r="E29" s="8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0" t="s">
        <v>8317</v>
      </c>
      <c r="R29" t="s">
        <v>8319</v>
      </c>
      <c r="S29" s="14">
        <v>41866.931076388886</v>
      </c>
      <c r="T29" s="14">
        <v>41900.083333333336</v>
      </c>
    </row>
    <row r="30" spans="1:20" ht="57.6" x14ac:dyDescent="0.3">
      <c r="A30">
        <v>699</v>
      </c>
      <c r="B30" s="3" t="s">
        <v>700</v>
      </c>
      <c r="C30" s="3" t="s">
        <v>4809</v>
      </c>
      <c r="D30" s="6">
        <v>130000</v>
      </c>
      <c r="E30" s="8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0" t="s">
        <v>8317</v>
      </c>
      <c r="R30" t="s">
        <v>8319</v>
      </c>
      <c r="S30" s="14">
        <v>41563.485509259262</v>
      </c>
      <c r="T30" s="14">
        <v>41600.666666666664</v>
      </c>
    </row>
    <row r="31" spans="1:20" ht="57.6" x14ac:dyDescent="0.3">
      <c r="A31">
        <v>702</v>
      </c>
      <c r="B31" s="3" t="s">
        <v>703</v>
      </c>
      <c r="C31" s="3" t="s">
        <v>4812</v>
      </c>
      <c r="D31" s="6">
        <v>15000</v>
      </c>
      <c r="E31" s="8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0" t="s">
        <v>8317</v>
      </c>
      <c r="R31" t="s">
        <v>8319</v>
      </c>
      <c r="S31" s="14">
        <v>42668.726701388892</v>
      </c>
      <c r="T31" s="14">
        <v>42698.768368055549</v>
      </c>
    </row>
    <row r="32" spans="1:20" ht="57.6" x14ac:dyDescent="0.3">
      <c r="A32">
        <v>703</v>
      </c>
      <c r="B32" s="3" t="s">
        <v>704</v>
      </c>
      <c r="C32" s="3" t="s">
        <v>4813</v>
      </c>
      <c r="D32" s="6">
        <v>15000</v>
      </c>
      <c r="E32" s="8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0" t="s">
        <v>8317</v>
      </c>
      <c r="R32" t="s">
        <v>8319</v>
      </c>
      <c r="S32" s="14">
        <v>42711.950798611113</v>
      </c>
      <c r="T32" s="14">
        <v>42766.98055555555</v>
      </c>
    </row>
    <row r="33" spans="1:20" ht="28.8" x14ac:dyDescent="0.3">
      <c r="A33">
        <v>709</v>
      </c>
      <c r="B33" s="3" t="s">
        <v>710</v>
      </c>
      <c r="C33" s="3" t="s">
        <v>4819</v>
      </c>
      <c r="D33" s="6">
        <v>15000</v>
      </c>
      <c r="E33" s="8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0" t="s">
        <v>8317</v>
      </c>
      <c r="R33" t="s">
        <v>8319</v>
      </c>
      <c r="S33" s="14">
        <v>41948.041192129633</v>
      </c>
      <c r="T33" s="14">
        <v>41978.041192129633</v>
      </c>
    </row>
    <row r="34" spans="1:20" ht="57.6" x14ac:dyDescent="0.3">
      <c r="A34">
        <v>712</v>
      </c>
      <c r="B34" s="3" t="s">
        <v>713</v>
      </c>
      <c r="C34" s="3" t="s">
        <v>4822</v>
      </c>
      <c r="D34" s="6">
        <v>48500</v>
      </c>
      <c r="E34" s="8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0" t="s">
        <v>8317</v>
      </c>
      <c r="R34" t="s">
        <v>8319</v>
      </c>
      <c r="S34" s="14">
        <v>42384.680925925932</v>
      </c>
      <c r="T34" s="14">
        <v>42414.680925925932</v>
      </c>
    </row>
    <row r="35" spans="1:20" ht="43.2" x14ac:dyDescent="0.3">
      <c r="A35">
        <v>714</v>
      </c>
      <c r="B35" s="3" t="s">
        <v>715</v>
      </c>
      <c r="C35" s="3" t="s">
        <v>4824</v>
      </c>
      <c r="D35" s="6">
        <v>15000</v>
      </c>
      <c r="E35" s="8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0" t="s">
        <v>8317</v>
      </c>
      <c r="R35" t="s">
        <v>8319</v>
      </c>
      <c r="S35" s="14">
        <v>42734.787986111114</v>
      </c>
      <c r="T35" s="14">
        <v>42794.787986111114</v>
      </c>
    </row>
    <row r="36" spans="1:20" ht="57.6" x14ac:dyDescent="0.3">
      <c r="A36">
        <v>715</v>
      </c>
      <c r="B36" s="3" t="s">
        <v>716</v>
      </c>
      <c r="C36" s="3" t="s">
        <v>4825</v>
      </c>
      <c r="D36" s="6">
        <v>27500</v>
      </c>
      <c r="E36" s="8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0" t="s">
        <v>8317</v>
      </c>
      <c r="R36" t="s">
        <v>8319</v>
      </c>
      <c r="S36" s="14">
        <v>42273.090740740736</v>
      </c>
      <c r="T36" s="14">
        <v>42313.132407407407</v>
      </c>
    </row>
    <row r="37" spans="1:20" ht="43.2" x14ac:dyDescent="0.3">
      <c r="A37">
        <v>716</v>
      </c>
      <c r="B37" s="3" t="s">
        <v>717</v>
      </c>
      <c r="C37" s="3" t="s">
        <v>4826</v>
      </c>
      <c r="D37" s="6">
        <v>7000</v>
      </c>
      <c r="E37" s="8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0" t="s">
        <v>8317</v>
      </c>
      <c r="R37" t="s">
        <v>8319</v>
      </c>
      <c r="S37" s="14">
        <v>41940.658645833333</v>
      </c>
      <c r="T37" s="14">
        <v>41974</v>
      </c>
    </row>
    <row r="38" spans="1:20" ht="28.8" x14ac:dyDescent="0.3">
      <c r="A38">
        <v>717</v>
      </c>
      <c r="B38" s="3" t="s">
        <v>718</v>
      </c>
      <c r="C38" s="3" t="s">
        <v>4827</v>
      </c>
      <c r="D38" s="6">
        <v>100000</v>
      </c>
      <c r="E38" s="8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0" t="s">
        <v>8317</v>
      </c>
      <c r="R38" t="s">
        <v>8319</v>
      </c>
      <c r="S38" s="14">
        <v>41857.854189814818</v>
      </c>
      <c r="T38" s="14">
        <v>41887.854189814818</v>
      </c>
    </row>
    <row r="39" spans="1:20" ht="57.6" x14ac:dyDescent="0.3">
      <c r="A39">
        <v>718</v>
      </c>
      <c r="B39" s="3" t="s">
        <v>719</v>
      </c>
      <c r="C39" s="3" t="s">
        <v>4828</v>
      </c>
      <c r="D39" s="6">
        <v>12000</v>
      </c>
      <c r="E39" s="8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0" t="s">
        <v>8317</v>
      </c>
      <c r="R39" t="s">
        <v>8319</v>
      </c>
      <c r="S39" s="14">
        <v>42752.845451388886</v>
      </c>
      <c r="T39" s="14">
        <v>42784.249305555553</v>
      </c>
    </row>
    <row r="40" spans="1:20" ht="57.6" x14ac:dyDescent="0.3">
      <c r="A40">
        <v>719</v>
      </c>
      <c r="B40" s="3" t="s">
        <v>720</v>
      </c>
      <c r="C40" s="3" t="s">
        <v>4829</v>
      </c>
      <c r="D40" s="6">
        <v>15000</v>
      </c>
      <c r="E40" s="8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0" t="s">
        <v>8317</v>
      </c>
      <c r="R40" t="s">
        <v>8319</v>
      </c>
      <c r="S40" s="14">
        <v>42409.040231481486</v>
      </c>
      <c r="T40" s="14">
        <v>42423.040231481486</v>
      </c>
    </row>
    <row r="41" spans="1:20" ht="57.6" x14ac:dyDescent="0.3">
      <c r="A41">
        <v>940</v>
      </c>
      <c r="B41" s="3" t="s">
        <v>941</v>
      </c>
      <c r="C41" s="3" t="s">
        <v>5050</v>
      </c>
      <c r="D41" s="6">
        <v>9000</v>
      </c>
      <c r="E41" s="8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0" t="s">
        <v>8317</v>
      </c>
      <c r="R41" t="s">
        <v>8319</v>
      </c>
      <c r="S41" s="14">
        <v>42182.008402777778</v>
      </c>
      <c r="T41" s="14">
        <v>42227.008402777778</v>
      </c>
    </row>
    <row r="42" spans="1:20" ht="57.6" x14ac:dyDescent="0.3">
      <c r="A42">
        <v>941</v>
      </c>
      <c r="B42" s="3" t="s">
        <v>942</v>
      </c>
      <c r="C42" s="3" t="s">
        <v>5051</v>
      </c>
      <c r="D42" s="6">
        <v>50000</v>
      </c>
      <c r="E42" s="8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0" t="s">
        <v>8317</v>
      </c>
      <c r="R42" t="s">
        <v>8319</v>
      </c>
      <c r="S42" s="14">
        <v>42746.096585648149</v>
      </c>
      <c r="T42" s="14">
        <v>42776.096585648149</v>
      </c>
    </row>
    <row r="43" spans="1:20" ht="57.6" x14ac:dyDescent="0.3">
      <c r="A43">
        <v>942</v>
      </c>
      <c r="B43" s="3" t="s">
        <v>943</v>
      </c>
      <c r="C43" s="3" t="s">
        <v>5052</v>
      </c>
      <c r="D43" s="6">
        <v>7500</v>
      </c>
      <c r="E43" s="8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0" t="s">
        <v>8317</v>
      </c>
      <c r="R43" t="s">
        <v>8319</v>
      </c>
      <c r="S43" s="14">
        <v>42382.843287037031</v>
      </c>
      <c r="T43" s="14">
        <v>42418.843287037031</v>
      </c>
    </row>
    <row r="44" spans="1:20" ht="43.2" x14ac:dyDescent="0.3">
      <c r="A44">
        <v>943</v>
      </c>
      <c r="B44" s="3" t="s">
        <v>944</v>
      </c>
      <c r="C44" s="3" t="s">
        <v>5053</v>
      </c>
      <c r="D44" s="6">
        <v>3000</v>
      </c>
      <c r="E44" s="8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0" t="s">
        <v>8317</v>
      </c>
      <c r="R44" t="s">
        <v>8319</v>
      </c>
      <c r="S44" s="14">
        <v>42673.66788194445</v>
      </c>
      <c r="T44" s="14">
        <v>42703.709548611107</v>
      </c>
    </row>
    <row r="45" spans="1:20" ht="57.6" x14ac:dyDescent="0.3">
      <c r="A45">
        <v>944</v>
      </c>
      <c r="B45" s="3" t="s">
        <v>945</v>
      </c>
      <c r="C45" s="3" t="s">
        <v>5054</v>
      </c>
      <c r="D45" s="6">
        <v>50000</v>
      </c>
      <c r="E45" s="8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0" t="s">
        <v>8317</v>
      </c>
      <c r="R45" t="s">
        <v>8319</v>
      </c>
      <c r="S45" s="14">
        <v>42444.583912037036</v>
      </c>
      <c r="T45" s="14">
        <v>42478.583333333328</v>
      </c>
    </row>
    <row r="46" spans="1:20" ht="43.2" x14ac:dyDescent="0.3">
      <c r="A46">
        <v>946</v>
      </c>
      <c r="B46" s="3" t="s">
        <v>947</v>
      </c>
      <c r="C46" s="3" t="s">
        <v>5056</v>
      </c>
      <c r="D46" s="6">
        <v>15000</v>
      </c>
      <c r="E46" s="8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0" t="s">
        <v>8317</v>
      </c>
      <c r="R46" t="s">
        <v>8319</v>
      </c>
      <c r="S46" s="14">
        <v>42592.750555555554</v>
      </c>
      <c r="T46" s="14">
        <v>42622.750555555554</v>
      </c>
    </row>
    <row r="47" spans="1:20" ht="57.6" x14ac:dyDescent="0.3">
      <c r="A47">
        <v>947</v>
      </c>
      <c r="B47" s="3" t="s">
        <v>948</v>
      </c>
      <c r="C47" s="3" t="s">
        <v>5057</v>
      </c>
      <c r="D47" s="6">
        <v>850</v>
      </c>
      <c r="E47" s="8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0" t="s">
        <v>8317</v>
      </c>
      <c r="R47" t="s">
        <v>8319</v>
      </c>
      <c r="S47" s="14">
        <v>42491.781319444446</v>
      </c>
      <c r="T47" s="14">
        <v>42551.781319444446</v>
      </c>
    </row>
    <row r="48" spans="1:20" ht="28.8" x14ac:dyDescent="0.3">
      <c r="A48">
        <v>951</v>
      </c>
      <c r="B48" s="3" t="s">
        <v>952</v>
      </c>
      <c r="C48" s="3" t="s">
        <v>5061</v>
      </c>
      <c r="D48" s="6">
        <v>50000</v>
      </c>
      <c r="E48" s="8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0" t="s">
        <v>8317</v>
      </c>
      <c r="R48" t="s">
        <v>8319</v>
      </c>
      <c r="S48" s="14">
        <v>42480.653611111105</v>
      </c>
      <c r="T48" s="14">
        <v>42525.653611111105</v>
      </c>
    </row>
    <row r="49" spans="1:20" ht="43.2" x14ac:dyDescent="0.3">
      <c r="A49">
        <v>952</v>
      </c>
      <c r="B49" s="3" t="s">
        <v>953</v>
      </c>
      <c r="C49" s="3" t="s">
        <v>5062</v>
      </c>
      <c r="D49" s="6">
        <v>49000</v>
      </c>
      <c r="E49" s="8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0" t="s">
        <v>8317</v>
      </c>
      <c r="R49" t="s">
        <v>8319</v>
      </c>
      <c r="S49" s="14">
        <v>42662.613564814819</v>
      </c>
      <c r="T49" s="14">
        <v>42692.655231481483</v>
      </c>
    </row>
    <row r="50" spans="1:20" ht="57.6" x14ac:dyDescent="0.3">
      <c r="A50">
        <v>953</v>
      </c>
      <c r="B50" s="3" t="s">
        <v>954</v>
      </c>
      <c r="C50" s="3" t="s">
        <v>5063</v>
      </c>
      <c r="D50" s="6">
        <v>15000</v>
      </c>
      <c r="E50" s="8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0" t="s">
        <v>8317</v>
      </c>
      <c r="R50" t="s">
        <v>8319</v>
      </c>
      <c r="S50" s="14">
        <v>41999.164340277777</v>
      </c>
      <c r="T50" s="14">
        <v>42029.164340277777</v>
      </c>
    </row>
    <row r="51" spans="1:20" ht="57.6" x14ac:dyDescent="0.3">
      <c r="A51">
        <v>954</v>
      </c>
      <c r="B51" s="3" t="s">
        <v>955</v>
      </c>
      <c r="C51" s="3" t="s">
        <v>5064</v>
      </c>
      <c r="D51" s="6">
        <v>15000</v>
      </c>
      <c r="E51" s="8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0" t="s">
        <v>8317</v>
      </c>
      <c r="R51" t="s">
        <v>8319</v>
      </c>
      <c r="S51" s="14">
        <v>42194.833784722221</v>
      </c>
      <c r="T51" s="14">
        <v>42236.833784722221</v>
      </c>
    </row>
    <row r="52" spans="1:20" ht="57.6" x14ac:dyDescent="0.3">
      <c r="A52">
        <v>955</v>
      </c>
      <c r="B52" s="3" t="s">
        <v>956</v>
      </c>
      <c r="C52" s="3" t="s">
        <v>5065</v>
      </c>
      <c r="D52" s="6">
        <v>300000</v>
      </c>
      <c r="E52" s="8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0" t="s">
        <v>8317</v>
      </c>
      <c r="R52" t="s">
        <v>8319</v>
      </c>
      <c r="S52" s="14">
        <v>42586.295138888891</v>
      </c>
      <c r="T52" s="14">
        <v>42626.295138888891</v>
      </c>
    </row>
    <row r="53" spans="1:20" ht="72" x14ac:dyDescent="0.3">
      <c r="A53">
        <v>956</v>
      </c>
      <c r="B53" s="3" t="s">
        <v>957</v>
      </c>
      <c r="C53" s="3" t="s">
        <v>5066</v>
      </c>
      <c r="D53" s="6">
        <v>50000</v>
      </c>
      <c r="E53" s="8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0" t="s">
        <v>8317</v>
      </c>
      <c r="R53" t="s">
        <v>8319</v>
      </c>
      <c r="S53" s="14">
        <v>42060.913877314815</v>
      </c>
      <c r="T53" s="14">
        <v>42120.872210648144</v>
      </c>
    </row>
    <row r="54" spans="1:20" ht="43.2" x14ac:dyDescent="0.3">
      <c r="A54">
        <v>957</v>
      </c>
      <c r="B54" s="3" t="s">
        <v>958</v>
      </c>
      <c r="C54" s="3" t="s">
        <v>5067</v>
      </c>
      <c r="D54" s="6">
        <v>12000</v>
      </c>
      <c r="E54" s="8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0" t="s">
        <v>8317</v>
      </c>
      <c r="R54" t="s">
        <v>8319</v>
      </c>
      <c r="S54" s="14">
        <v>42660.552465277782</v>
      </c>
      <c r="T54" s="14">
        <v>42691.594131944439</v>
      </c>
    </row>
    <row r="55" spans="1:20" ht="57.6" x14ac:dyDescent="0.3">
      <c r="A55">
        <v>958</v>
      </c>
      <c r="B55" s="3" t="s">
        <v>959</v>
      </c>
      <c r="C55" s="3" t="s">
        <v>5068</v>
      </c>
      <c r="D55" s="6">
        <v>7777</v>
      </c>
      <c r="E55" s="8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0" t="s">
        <v>8317</v>
      </c>
      <c r="R55" t="s">
        <v>8319</v>
      </c>
      <c r="S55" s="14">
        <v>42082.802812499998</v>
      </c>
      <c r="T55" s="14">
        <v>42104.207638888889</v>
      </c>
    </row>
    <row r="56" spans="1:20" ht="57.6" x14ac:dyDescent="0.3">
      <c r="A56">
        <v>959</v>
      </c>
      <c r="B56" s="3" t="s">
        <v>960</v>
      </c>
      <c r="C56" s="3" t="s">
        <v>5069</v>
      </c>
      <c r="D56" s="6">
        <v>50000</v>
      </c>
      <c r="E56" s="8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0" t="s">
        <v>8317</v>
      </c>
      <c r="R56" t="s">
        <v>8319</v>
      </c>
      <c r="S56" s="14">
        <v>41993.174363425926</v>
      </c>
      <c r="T56" s="14">
        <v>42023.174363425926</v>
      </c>
    </row>
    <row r="57" spans="1:20" ht="57.6" x14ac:dyDescent="0.3">
      <c r="A57">
        <v>960</v>
      </c>
      <c r="B57" s="3" t="s">
        <v>961</v>
      </c>
      <c r="C57" s="3" t="s">
        <v>5070</v>
      </c>
      <c r="D57" s="6">
        <v>55650</v>
      </c>
      <c r="E57" s="8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0" t="s">
        <v>8317</v>
      </c>
      <c r="R57" t="s">
        <v>8319</v>
      </c>
      <c r="S57" s="14">
        <v>42766.626793981486</v>
      </c>
      <c r="T57" s="14">
        <v>42808.585127314815</v>
      </c>
    </row>
    <row r="58" spans="1:20" ht="43.2" x14ac:dyDescent="0.3">
      <c r="A58">
        <v>961</v>
      </c>
      <c r="B58" s="3" t="s">
        <v>962</v>
      </c>
      <c r="C58" s="3" t="s">
        <v>5071</v>
      </c>
      <c r="D58" s="6">
        <v>95000</v>
      </c>
      <c r="E58" s="8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0" t="s">
        <v>8317</v>
      </c>
      <c r="R58" t="s">
        <v>8319</v>
      </c>
      <c r="S58" s="14">
        <v>42740.693692129629</v>
      </c>
      <c r="T58" s="14">
        <v>42786.791666666672</v>
      </c>
    </row>
    <row r="59" spans="1:20" ht="57.6" x14ac:dyDescent="0.3">
      <c r="A59">
        <v>962</v>
      </c>
      <c r="B59" s="3" t="s">
        <v>963</v>
      </c>
      <c r="C59" s="3" t="s">
        <v>5072</v>
      </c>
      <c r="D59" s="6">
        <v>2500</v>
      </c>
      <c r="E59" s="8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0" t="s">
        <v>8317</v>
      </c>
      <c r="R59" t="s">
        <v>8319</v>
      </c>
      <c r="S59" s="14">
        <v>42373.712418981479</v>
      </c>
      <c r="T59" s="14">
        <v>42411.712418981479</v>
      </c>
    </row>
    <row r="60" spans="1:20" ht="28.8" x14ac:dyDescent="0.3">
      <c r="A60">
        <v>963</v>
      </c>
      <c r="B60" s="3" t="s">
        <v>964</v>
      </c>
      <c r="C60" s="3" t="s">
        <v>5073</v>
      </c>
      <c r="D60" s="6">
        <v>35000</v>
      </c>
      <c r="E60" s="8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0" t="s">
        <v>8317</v>
      </c>
      <c r="R60" t="s">
        <v>8319</v>
      </c>
      <c r="S60" s="14">
        <v>42625.635636574079</v>
      </c>
      <c r="T60" s="14">
        <v>42660.635636574079</v>
      </c>
    </row>
    <row r="61" spans="1:20" ht="57.6" x14ac:dyDescent="0.3">
      <c r="A61">
        <v>965</v>
      </c>
      <c r="B61" s="3" t="s">
        <v>966</v>
      </c>
      <c r="C61" s="3" t="s">
        <v>5075</v>
      </c>
      <c r="D61" s="6">
        <v>25000</v>
      </c>
      <c r="E61" s="8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0" t="s">
        <v>8317</v>
      </c>
      <c r="R61" t="s">
        <v>8319</v>
      </c>
      <c r="S61" s="14">
        <v>42637.016736111109</v>
      </c>
      <c r="T61" s="14">
        <v>42669.165972222225</v>
      </c>
    </row>
    <row r="62" spans="1:20" ht="43.2" x14ac:dyDescent="0.3">
      <c r="A62">
        <v>966</v>
      </c>
      <c r="B62" s="3" t="s">
        <v>967</v>
      </c>
      <c r="C62" s="3" t="s">
        <v>5076</v>
      </c>
      <c r="D62" s="6">
        <v>12000</v>
      </c>
      <c r="E62" s="8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0" t="s">
        <v>8317</v>
      </c>
      <c r="R62" t="s">
        <v>8319</v>
      </c>
      <c r="S62" s="14">
        <v>42619.635787037041</v>
      </c>
      <c r="T62" s="14">
        <v>42649.635787037041</v>
      </c>
    </row>
    <row r="63" spans="1:20" ht="43.2" x14ac:dyDescent="0.3">
      <c r="A63">
        <v>967</v>
      </c>
      <c r="B63" s="3" t="s">
        <v>968</v>
      </c>
      <c r="C63" s="3" t="s">
        <v>5077</v>
      </c>
      <c r="D63" s="6">
        <v>20000</v>
      </c>
      <c r="E63" s="8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0" t="s">
        <v>8317</v>
      </c>
      <c r="R63" t="s">
        <v>8319</v>
      </c>
      <c r="S63" s="14">
        <v>42422.254328703704</v>
      </c>
      <c r="T63" s="14">
        <v>42482.21266203704</v>
      </c>
    </row>
    <row r="64" spans="1:20" ht="57.6" x14ac:dyDescent="0.3">
      <c r="A64">
        <v>968</v>
      </c>
      <c r="B64" s="3" t="s">
        <v>969</v>
      </c>
      <c r="C64" s="3" t="s">
        <v>5078</v>
      </c>
      <c r="D64" s="6">
        <v>8000</v>
      </c>
      <c r="E64" s="8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0" t="s">
        <v>8317</v>
      </c>
      <c r="R64" t="s">
        <v>8319</v>
      </c>
      <c r="S64" s="14">
        <v>41836.847615740742</v>
      </c>
      <c r="T64" s="14">
        <v>41866.847615740742</v>
      </c>
    </row>
    <row r="65" spans="1:20" ht="57.6" x14ac:dyDescent="0.3">
      <c r="A65">
        <v>971</v>
      </c>
      <c r="B65" s="3" t="s">
        <v>972</v>
      </c>
      <c r="C65" s="3" t="s">
        <v>5081</v>
      </c>
      <c r="D65" s="6">
        <v>100000</v>
      </c>
      <c r="E65" s="8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0" t="s">
        <v>8317</v>
      </c>
      <c r="R65" t="s">
        <v>8319</v>
      </c>
      <c r="S65" s="14">
        <v>42111.709027777775</v>
      </c>
      <c r="T65" s="14">
        <v>42156.709027777775</v>
      </c>
    </row>
    <row r="66" spans="1:20" ht="57.6" x14ac:dyDescent="0.3">
      <c r="A66">
        <v>972</v>
      </c>
      <c r="B66" s="3" t="s">
        <v>973</v>
      </c>
      <c r="C66" s="3" t="s">
        <v>5082</v>
      </c>
      <c r="D66" s="6">
        <v>20000</v>
      </c>
      <c r="E66" s="8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0" t="s">
        <v>8317</v>
      </c>
      <c r="R66" t="s">
        <v>8319</v>
      </c>
      <c r="S66" s="14">
        <v>41856.865717592591</v>
      </c>
      <c r="T66" s="14">
        <v>41886.290972222225</v>
      </c>
    </row>
    <row r="67" spans="1:20" ht="57.6" x14ac:dyDescent="0.3">
      <c r="A67">
        <v>973</v>
      </c>
      <c r="B67" s="3" t="s">
        <v>974</v>
      </c>
      <c r="C67" s="3" t="s">
        <v>5083</v>
      </c>
      <c r="D67" s="6">
        <v>20000</v>
      </c>
      <c r="E67" s="8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0" t="s">
        <v>8317</v>
      </c>
      <c r="R67" t="s">
        <v>8319</v>
      </c>
      <c r="S67" s="14">
        <v>42257.014965277776</v>
      </c>
      <c r="T67" s="14">
        <v>42317.056631944448</v>
      </c>
    </row>
    <row r="68" spans="1:20" ht="57.6" x14ac:dyDescent="0.3">
      <c r="A68">
        <v>974</v>
      </c>
      <c r="B68" s="3" t="s">
        <v>975</v>
      </c>
      <c r="C68" s="3" t="s">
        <v>5084</v>
      </c>
      <c r="D68" s="6">
        <v>50000</v>
      </c>
      <c r="E68" s="8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0" t="s">
        <v>8317</v>
      </c>
      <c r="R68" t="s">
        <v>8319</v>
      </c>
      <c r="S68" s="14">
        <v>42424.749490740738</v>
      </c>
      <c r="T68" s="14">
        <v>42454.707824074074</v>
      </c>
    </row>
    <row r="69" spans="1:20" ht="57.6" x14ac:dyDescent="0.3">
      <c r="A69">
        <v>975</v>
      </c>
      <c r="B69" s="3" t="s">
        <v>976</v>
      </c>
      <c r="C69" s="3" t="s">
        <v>5085</v>
      </c>
      <c r="D69" s="6">
        <v>100000</v>
      </c>
      <c r="E69" s="8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0" t="s">
        <v>8317</v>
      </c>
      <c r="R69" t="s">
        <v>8319</v>
      </c>
      <c r="S69" s="14">
        <v>42489.696585648147</v>
      </c>
      <c r="T69" s="14">
        <v>42549.696585648147</v>
      </c>
    </row>
    <row r="70" spans="1:20" ht="57.6" x14ac:dyDescent="0.3">
      <c r="A70">
        <v>979</v>
      </c>
      <c r="B70" s="3" t="s">
        <v>980</v>
      </c>
      <c r="C70" s="3" t="s">
        <v>5089</v>
      </c>
      <c r="D70" s="6">
        <v>35000</v>
      </c>
      <c r="E70" s="8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0" t="s">
        <v>8317</v>
      </c>
      <c r="R70" t="s">
        <v>8319</v>
      </c>
      <c r="S70" s="14">
        <v>42506.416990740734</v>
      </c>
      <c r="T70" s="14">
        <v>42541.790972222225</v>
      </c>
    </row>
    <row r="71" spans="1:20" ht="57.6" x14ac:dyDescent="0.3">
      <c r="A71">
        <v>980</v>
      </c>
      <c r="B71" s="3" t="s">
        <v>981</v>
      </c>
      <c r="C71" s="3" t="s">
        <v>5090</v>
      </c>
      <c r="D71" s="6">
        <v>10000</v>
      </c>
      <c r="E71" s="8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0" t="s">
        <v>8317</v>
      </c>
      <c r="R71" t="s">
        <v>8319</v>
      </c>
      <c r="S71" s="14">
        <v>41928.904189814813</v>
      </c>
      <c r="T71" s="14">
        <v>41973.945856481485</v>
      </c>
    </row>
    <row r="72" spans="1:20" ht="57.6" x14ac:dyDescent="0.3">
      <c r="A72">
        <v>981</v>
      </c>
      <c r="B72" s="3" t="s">
        <v>982</v>
      </c>
      <c r="C72" s="3" t="s">
        <v>5091</v>
      </c>
      <c r="D72" s="6">
        <v>88888</v>
      </c>
      <c r="E72" s="8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0" t="s">
        <v>8317</v>
      </c>
      <c r="R72" t="s">
        <v>8319</v>
      </c>
      <c r="S72" s="14">
        <v>41830.947013888886</v>
      </c>
      <c r="T72" s="14">
        <v>41860.947013888886</v>
      </c>
    </row>
    <row r="73" spans="1:20" ht="43.2" x14ac:dyDescent="0.3">
      <c r="A73">
        <v>982</v>
      </c>
      <c r="B73" s="3" t="s">
        <v>983</v>
      </c>
      <c r="C73" s="3" t="s">
        <v>5092</v>
      </c>
      <c r="D73" s="6">
        <v>17500</v>
      </c>
      <c r="E73" s="8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0" t="s">
        <v>8317</v>
      </c>
      <c r="R73" t="s">
        <v>8319</v>
      </c>
      <c r="S73" s="14">
        <v>42615.753310185188</v>
      </c>
      <c r="T73" s="14">
        <v>42645.753310185188</v>
      </c>
    </row>
    <row r="74" spans="1:20" ht="86.4" x14ac:dyDescent="0.3">
      <c r="A74">
        <v>984</v>
      </c>
      <c r="B74" s="3" t="s">
        <v>985</v>
      </c>
      <c r="C74" s="3" t="s">
        <v>5094</v>
      </c>
      <c r="D74" s="6">
        <v>10000</v>
      </c>
      <c r="E74" s="8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0" t="s">
        <v>8317</v>
      </c>
      <c r="R74" t="s">
        <v>8319</v>
      </c>
      <c r="S74" s="14">
        <v>42061.11583333333</v>
      </c>
      <c r="T74" s="14">
        <v>42091.074166666673</v>
      </c>
    </row>
    <row r="75" spans="1:20" ht="28.8" x14ac:dyDescent="0.3">
      <c r="A75">
        <v>989</v>
      </c>
      <c r="B75" s="3" t="s">
        <v>990</v>
      </c>
      <c r="C75" s="3" t="s">
        <v>5099</v>
      </c>
      <c r="D75" s="6">
        <v>10000</v>
      </c>
      <c r="E75" s="8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0" t="s">
        <v>8317</v>
      </c>
      <c r="R75" t="s">
        <v>8319</v>
      </c>
      <c r="S75" s="14">
        <v>42611.933969907404</v>
      </c>
      <c r="T75" s="14">
        <v>42641.933969907404</v>
      </c>
    </row>
    <row r="76" spans="1:20" ht="57.6" x14ac:dyDescent="0.3">
      <c r="A76">
        <v>990</v>
      </c>
      <c r="B76" s="3" t="s">
        <v>991</v>
      </c>
      <c r="C76" s="3" t="s">
        <v>5100</v>
      </c>
      <c r="D76" s="6">
        <v>25000</v>
      </c>
      <c r="E76" s="8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0" t="s">
        <v>8317</v>
      </c>
      <c r="R76" t="s">
        <v>8319</v>
      </c>
      <c r="S76" s="14">
        <v>41855.784305555557</v>
      </c>
      <c r="T76" s="14">
        <v>41885.784305555557</v>
      </c>
    </row>
    <row r="77" spans="1:20" ht="43.2" x14ac:dyDescent="0.3">
      <c r="A77">
        <v>992</v>
      </c>
      <c r="B77" s="3" t="s">
        <v>993</v>
      </c>
      <c r="C77" s="3" t="s">
        <v>5102</v>
      </c>
      <c r="D77" s="6">
        <v>100000</v>
      </c>
      <c r="E77" s="8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0" t="s">
        <v>8317</v>
      </c>
      <c r="R77" t="s">
        <v>8319</v>
      </c>
      <c r="S77" s="14">
        <v>42437.924988425926</v>
      </c>
      <c r="T77" s="14">
        <v>42497.883321759262</v>
      </c>
    </row>
    <row r="78" spans="1:20" ht="57.6" x14ac:dyDescent="0.3">
      <c r="A78">
        <v>993</v>
      </c>
      <c r="B78" s="3" t="s">
        <v>994</v>
      </c>
      <c r="C78" s="3" t="s">
        <v>5103</v>
      </c>
      <c r="D78" s="6">
        <v>70000</v>
      </c>
      <c r="E78" s="8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0" t="s">
        <v>8317</v>
      </c>
      <c r="R78" t="s">
        <v>8319</v>
      </c>
      <c r="S78" s="14">
        <v>42652.964907407411</v>
      </c>
      <c r="T78" s="14">
        <v>42686.208333333328</v>
      </c>
    </row>
    <row r="79" spans="1:20" ht="72" x14ac:dyDescent="0.3">
      <c r="A79">
        <v>994</v>
      </c>
      <c r="B79" s="3" t="s">
        <v>995</v>
      </c>
      <c r="C79" s="3" t="s">
        <v>5104</v>
      </c>
      <c r="D79" s="6">
        <v>200000</v>
      </c>
      <c r="E79" s="8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0" t="s">
        <v>8317</v>
      </c>
      <c r="R79" t="s">
        <v>8319</v>
      </c>
      <c r="S79" s="14">
        <v>41921.263078703705</v>
      </c>
      <c r="T79" s="14">
        <v>41973.957638888889</v>
      </c>
    </row>
    <row r="80" spans="1:20" ht="57.6" x14ac:dyDescent="0.3">
      <c r="A80">
        <v>995</v>
      </c>
      <c r="B80" s="3" t="s">
        <v>996</v>
      </c>
      <c r="C80" s="3" t="s">
        <v>5105</v>
      </c>
      <c r="D80" s="6">
        <v>10000</v>
      </c>
      <c r="E80" s="8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0" t="s">
        <v>8317</v>
      </c>
      <c r="R80" t="s">
        <v>8319</v>
      </c>
      <c r="S80" s="14">
        <v>41947.940740740742</v>
      </c>
      <c r="T80" s="14">
        <v>41972.666666666672</v>
      </c>
    </row>
    <row r="81" spans="1:20" ht="43.2" x14ac:dyDescent="0.3">
      <c r="A81">
        <v>996</v>
      </c>
      <c r="B81" s="3" t="s">
        <v>997</v>
      </c>
      <c r="C81" s="3" t="s">
        <v>5106</v>
      </c>
      <c r="D81" s="6">
        <v>4000</v>
      </c>
      <c r="E81" s="8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0" t="s">
        <v>8317</v>
      </c>
      <c r="R81" t="s">
        <v>8319</v>
      </c>
      <c r="S81" s="14">
        <v>41817.866435185184</v>
      </c>
      <c r="T81" s="14">
        <v>41847.643750000003</v>
      </c>
    </row>
    <row r="82" spans="1:20" ht="43.2" x14ac:dyDescent="0.3">
      <c r="A82">
        <v>997</v>
      </c>
      <c r="B82" s="3" t="s">
        <v>998</v>
      </c>
      <c r="C82" s="3" t="s">
        <v>5107</v>
      </c>
      <c r="D82" s="6">
        <v>5000</v>
      </c>
      <c r="E82" s="8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0" t="s">
        <v>8317</v>
      </c>
      <c r="R82" t="s">
        <v>8319</v>
      </c>
      <c r="S82" s="14">
        <v>41941.10297453704</v>
      </c>
      <c r="T82" s="14">
        <v>41971.144641203704</v>
      </c>
    </row>
  </sheetData>
  <conditionalFormatting sqref="F1:F8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BE73A-53E8-4FAD-9750-166D4D214034}">
  <dimension ref="A1:F6"/>
  <sheetViews>
    <sheetView tabSelected="1" workbookViewId="0">
      <selection activeCell="B12" sqref="B12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8.33203125" bestFit="1" customWidth="1"/>
  </cols>
  <sheetData>
    <row r="1" spans="1:6" x14ac:dyDescent="0.3">
      <c r="A1" s="15" t="s">
        <v>8379</v>
      </c>
      <c r="B1" s="15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VLOOKUP(A2,Kickstarter!B:T,15,FALSE)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VLOOKUP(A3,Kickstarter!B:T,15,FALSE)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VLOOKUP(A4,Kickstarter!B:T,15,FALSE)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VLOOKUP(A5,Kickstarter!B:T,15,FALSE)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VLOOKUP(A6,Kickstarter!B:T,15,FALSE)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Successful US Kickstarters Tech</vt:lpstr>
      <vt:lpstr>Failed US Kickstarters Tech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Mustafa Ikizler</cp:lastModifiedBy>
  <dcterms:created xsi:type="dcterms:W3CDTF">2017-04-20T15:17:24Z</dcterms:created>
  <dcterms:modified xsi:type="dcterms:W3CDTF">2022-03-06T01:50:24Z</dcterms:modified>
</cp:coreProperties>
</file>