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112100100\S2\Bismillah Tesis\"/>
    </mc:Choice>
  </mc:AlternateContent>
  <bookViews>
    <workbookView xWindow="0" yWindow="0" windowWidth="20490" windowHeight="7530" activeTab="3" xr2:uid="{F5712EEC-BBCF-4C01-98FD-C3C7C79CD6F9}"/>
  </bookViews>
  <sheets>
    <sheet name="SKPL-1" sheetId="1" r:id="rId1"/>
    <sheet name="SKPL-2" sheetId="3" r:id="rId2"/>
    <sheet name="SKPL-3" sheetId="5" r:id="rId3"/>
    <sheet name="SKPL-4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6" l="1"/>
  <c r="P43" i="6"/>
  <c r="O43" i="6"/>
  <c r="Q42" i="6"/>
  <c r="P42" i="6"/>
  <c r="O42" i="6"/>
  <c r="Q41" i="6"/>
  <c r="P41" i="6"/>
  <c r="O41" i="6"/>
  <c r="Q40" i="6"/>
  <c r="P40" i="6"/>
  <c r="O40" i="6"/>
  <c r="Q39" i="6"/>
  <c r="P39" i="6"/>
  <c r="O39" i="6"/>
  <c r="Q38" i="6"/>
  <c r="P38" i="6"/>
  <c r="O38" i="6"/>
  <c r="Q37" i="6"/>
  <c r="P37" i="6"/>
  <c r="O37" i="6"/>
  <c r="C9" i="6"/>
  <c r="C10" i="6" s="1"/>
  <c r="D9" i="6"/>
  <c r="D10" i="6" s="1"/>
  <c r="E9" i="6"/>
  <c r="E10" i="6" s="1"/>
  <c r="F9" i="6"/>
  <c r="F10" i="6" s="1"/>
  <c r="G9" i="6"/>
  <c r="G10" i="6" s="1"/>
  <c r="H9" i="6"/>
  <c r="H10" i="6" s="1"/>
  <c r="I9" i="6"/>
  <c r="I10" i="6" s="1"/>
  <c r="J9" i="6"/>
  <c r="J10" i="6" s="1"/>
  <c r="K9" i="6"/>
  <c r="K10" i="6" s="1"/>
  <c r="L9" i="6"/>
  <c r="L10" i="6" s="1"/>
  <c r="M9" i="6"/>
  <c r="M10" i="6" s="1"/>
  <c r="N9" i="6"/>
  <c r="N10" i="6" s="1"/>
  <c r="N17" i="6" s="1"/>
  <c r="O9" i="6"/>
  <c r="O10" i="6" s="1"/>
  <c r="P9" i="6"/>
  <c r="P10" i="6" s="1"/>
  <c r="Q9" i="6"/>
  <c r="Q10" i="6" s="1"/>
  <c r="R9" i="6"/>
  <c r="R10" i="6" s="1"/>
  <c r="B9" i="6"/>
  <c r="B10" i="6" s="1"/>
  <c r="B14" i="6" s="1"/>
  <c r="S3" i="6"/>
  <c r="D14" i="6" s="1"/>
  <c r="S4" i="6"/>
  <c r="L15" i="6" s="1"/>
  <c r="S5" i="6"/>
  <c r="S6" i="6"/>
  <c r="S7" i="6"/>
  <c r="P18" i="6" s="1"/>
  <c r="S8" i="6"/>
  <c r="S2" i="6"/>
  <c r="K21" i="1"/>
  <c r="L21" i="1"/>
  <c r="M21" i="1"/>
  <c r="K22" i="1"/>
  <c r="L22" i="1"/>
  <c r="M22" i="1"/>
  <c r="K23" i="1"/>
  <c r="L23" i="1" s="1"/>
  <c r="K24" i="1"/>
  <c r="M24" i="1" s="1"/>
  <c r="L24" i="1"/>
  <c r="K25" i="1"/>
  <c r="L25" i="1"/>
  <c r="M25" i="1"/>
  <c r="K26" i="1"/>
  <c r="L26" i="1"/>
  <c r="M26" i="1"/>
  <c r="F17" i="6" l="1"/>
  <c r="C19" i="6"/>
  <c r="R17" i="6"/>
  <c r="Q17" i="6"/>
  <c r="D17" i="6"/>
  <c r="G13" i="6"/>
  <c r="O16" i="6"/>
  <c r="L19" i="6"/>
  <c r="M18" i="6"/>
  <c r="P15" i="6"/>
  <c r="C17" i="6"/>
  <c r="O13" i="6"/>
  <c r="G19" i="6"/>
  <c r="H18" i="6"/>
  <c r="L18" i="6"/>
  <c r="J17" i="6"/>
  <c r="D19" i="6"/>
  <c r="E18" i="6"/>
  <c r="Q14" i="6"/>
  <c r="M17" i="6"/>
  <c r="I17" i="6"/>
  <c r="E17" i="6"/>
  <c r="O19" i="6"/>
  <c r="M14" i="6"/>
  <c r="E13" i="6"/>
  <c r="I13" i="6"/>
  <c r="M13" i="6"/>
  <c r="Q13" i="6"/>
  <c r="F13" i="6"/>
  <c r="J13" i="6"/>
  <c r="N13" i="6"/>
  <c r="R13" i="6"/>
  <c r="D16" i="6"/>
  <c r="H16" i="6"/>
  <c r="L16" i="6"/>
  <c r="P16" i="6"/>
  <c r="E16" i="6"/>
  <c r="I16" i="6"/>
  <c r="M16" i="6"/>
  <c r="Q16" i="6"/>
  <c r="B16" i="6"/>
  <c r="F16" i="6"/>
  <c r="J16" i="6"/>
  <c r="N16" i="6"/>
  <c r="R16" i="6"/>
  <c r="E15" i="6"/>
  <c r="I15" i="6"/>
  <c r="M15" i="6"/>
  <c r="Q15" i="6"/>
  <c r="B15" i="6"/>
  <c r="F15" i="6"/>
  <c r="J15" i="6"/>
  <c r="N15" i="6"/>
  <c r="R15" i="6"/>
  <c r="C15" i="6"/>
  <c r="G15" i="6"/>
  <c r="K15" i="6"/>
  <c r="O15" i="6"/>
  <c r="B13" i="6"/>
  <c r="K13" i="6"/>
  <c r="C13" i="6"/>
  <c r="K19" i="6"/>
  <c r="D18" i="6"/>
  <c r="G16" i="6"/>
  <c r="H15" i="6"/>
  <c r="I14" i="6"/>
  <c r="L13" i="6"/>
  <c r="D13" i="6"/>
  <c r="K16" i="6"/>
  <c r="E19" i="6"/>
  <c r="I19" i="6"/>
  <c r="M19" i="6"/>
  <c r="Q19" i="6"/>
  <c r="B19" i="6"/>
  <c r="F19" i="6"/>
  <c r="J19" i="6"/>
  <c r="N19" i="6"/>
  <c r="R19" i="6"/>
  <c r="B18" i="6"/>
  <c r="P17" i="6"/>
  <c r="P14" i="6"/>
  <c r="L17" i="6"/>
  <c r="L14" i="6"/>
  <c r="H17" i="6"/>
  <c r="H14" i="6"/>
  <c r="P13" i="6"/>
  <c r="H13" i="6"/>
  <c r="P19" i="6"/>
  <c r="H19" i="6"/>
  <c r="Q18" i="6"/>
  <c r="I18" i="6"/>
  <c r="B17" i="6"/>
  <c r="C16" i="6"/>
  <c r="D15" i="6"/>
  <c r="E14" i="6"/>
  <c r="O18" i="6"/>
  <c r="K18" i="6"/>
  <c r="G18" i="6"/>
  <c r="C18" i="6"/>
  <c r="O14" i="6"/>
  <c r="K14" i="6"/>
  <c r="G14" i="6"/>
  <c r="C14" i="6"/>
  <c r="R18" i="6"/>
  <c r="N18" i="6"/>
  <c r="J18" i="6"/>
  <c r="F18" i="6"/>
  <c r="O17" i="6"/>
  <c r="K17" i="6"/>
  <c r="G17" i="6"/>
  <c r="R14" i="6"/>
  <c r="N14" i="6"/>
  <c r="J14" i="6"/>
  <c r="F14" i="6"/>
  <c r="M23" i="1"/>
  <c r="N12" i="5"/>
  <c r="N22" i="5" s="1"/>
  <c r="P38" i="5"/>
  <c r="P39" i="5"/>
  <c r="P40" i="5"/>
  <c r="P41" i="5"/>
  <c r="P42" i="5"/>
  <c r="P43" i="5"/>
  <c r="P44" i="5"/>
  <c r="P45" i="5"/>
  <c r="P37" i="5"/>
  <c r="O38" i="5"/>
  <c r="O39" i="5"/>
  <c r="O40" i="5"/>
  <c r="O41" i="5"/>
  <c r="O42" i="5"/>
  <c r="O43" i="5"/>
  <c r="O44" i="5"/>
  <c r="O45" i="5"/>
  <c r="O37" i="5"/>
  <c r="N38" i="5"/>
  <c r="N39" i="5"/>
  <c r="N40" i="5"/>
  <c r="N41" i="5"/>
  <c r="N42" i="5"/>
  <c r="N43" i="5"/>
  <c r="N44" i="5"/>
  <c r="N45" i="5"/>
  <c r="N37" i="5"/>
  <c r="B16" i="5"/>
  <c r="D16" i="5"/>
  <c r="E16" i="5"/>
  <c r="F16" i="5"/>
  <c r="G16" i="5"/>
  <c r="H16" i="5"/>
  <c r="I16" i="5"/>
  <c r="J16" i="5"/>
  <c r="K16" i="5"/>
  <c r="L16" i="5"/>
  <c r="M16" i="5"/>
  <c r="O16" i="5"/>
  <c r="P16" i="5"/>
  <c r="Q16" i="5"/>
  <c r="R16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B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B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B22" i="5"/>
  <c r="D22" i="5"/>
  <c r="F22" i="5"/>
  <c r="H22" i="5"/>
  <c r="J22" i="5"/>
  <c r="L22" i="5"/>
  <c r="P22" i="5"/>
  <c r="R22" i="5"/>
  <c r="B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B15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B12" i="5"/>
  <c r="C11" i="5"/>
  <c r="C12" i="5" s="1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B11" i="5"/>
  <c r="S3" i="5"/>
  <c r="S4" i="5"/>
  <c r="S5" i="5"/>
  <c r="S6" i="5"/>
  <c r="S7" i="5"/>
  <c r="S8" i="5"/>
  <c r="S9" i="5"/>
  <c r="C22" i="5" s="1"/>
  <c r="S10" i="5"/>
  <c r="S2" i="5"/>
  <c r="J22" i="1"/>
  <c r="J23" i="1"/>
  <c r="J24" i="1"/>
  <c r="J25" i="1"/>
  <c r="J26" i="1"/>
  <c r="J21" i="1"/>
  <c r="B38" i="1"/>
  <c r="B36" i="1"/>
  <c r="B35" i="1"/>
  <c r="B32" i="1"/>
  <c r="B33" i="1"/>
  <c r="B31" i="1"/>
  <c r="B27" i="1"/>
  <c r="B28" i="1"/>
  <c r="B29" i="1"/>
  <c r="B26" i="1"/>
  <c r="B24" i="1"/>
  <c r="B21" i="1"/>
  <c r="B22" i="1"/>
  <c r="B23" i="1"/>
  <c r="B20" i="1"/>
  <c r="P13" i="1"/>
  <c r="P14" i="1"/>
  <c r="P15" i="1"/>
  <c r="P16" i="1"/>
  <c r="P17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  <c r="D9" i="1"/>
  <c r="C9" i="1"/>
  <c r="E9" i="1"/>
  <c r="F9" i="1"/>
  <c r="G9" i="1"/>
  <c r="H9" i="1"/>
  <c r="I9" i="1"/>
  <c r="J9" i="1"/>
  <c r="K9" i="1"/>
  <c r="L9" i="1"/>
  <c r="M9" i="1"/>
  <c r="N9" i="1"/>
  <c r="O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3"/>
  <c r="B8" i="3" s="1"/>
  <c r="B15" i="3" s="1"/>
  <c r="P3" i="1"/>
  <c r="P4" i="1"/>
  <c r="P5" i="1"/>
  <c r="P6" i="1"/>
  <c r="P7" i="1"/>
  <c r="P2" i="1"/>
  <c r="H34" i="3"/>
  <c r="H35" i="3"/>
  <c r="H36" i="3"/>
  <c r="H37" i="3"/>
  <c r="H33" i="3"/>
  <c r="G34" i="3"/>
  <c r="G35" i="3"/>
  <c r="G36" i="3"/>
  <c r="G37" i="3"/>
  <c r="G33" i="3"/>
  <c r="F34" i="3"/>
  <c r="F35" i="3"/>
  <c r="F36" i="3"/>
  <c r="F37" i="3"/>
  <c r="F33" i="3"/>
  <c r="O3" i="3"/>
  <c r="O4" i="3"/>
  <c r="O5" i="3"/>
  <c r="D14" i="3" s="1"/>
  <c r="O6" i="3"/>
  <c r="C15" i="3" s="1"/>
  <c r="O2" i="3"/>
  <c r="D8" i="3"/>
  <c r="D13" i="3" s="1"/>
  <c r="H8" i="3"/>
  <c r="H13" i="3" s="1"/>
  <c r="L8" i="3"/>
  <c r="L13" i="3" s="1"/>
  <c r="C7" i="3"/>
  <c r="C8" i="3" s="1"/>
  <c r="D7" i="3"/>
  <c r="E7" i="3"/>
  <c r="E8" i="3" s="1"/>
  <c r="E12" i="3" s="1"/>
  <c r="F7" i="3"/>
  <c r="F8" i="3" s="1"/>
  <c r="G7" i="3"/>
  <c r="G8" i="3" s="1"/>
  <c r="H7" i="3"/>
  <c r="I7" i="3"/>
  <c r="I8" i="3" s="1"/>
  <c r="I12" i="3" s="1"/>
  <c r="J7" i="3"/>
  <c r="J8" i="3" s="1"/>
  <c r="K7" i="3"/>
  <c r="K8" i="3" s="1"/>
  <c r="L7" i="3"/>
  <c r="M7" i="3"/>
  <c r="M8" i="3" s="1"/>
  <c r="M12" i="3" s="1"/>
  <c r="N7" i="3"/>
  <c r="N8" i="3" s="1"/>
  <c r="S17" i="6" l="1"/>
  <c r="B49" i="6" s="1"/>
  <c r="S18" i="6"/>
  <c r="B27" i="6"/>
  <c r="S13" i="6"/>
  <c r="B23" i="6" s="1"/>
  <c r="B25" i="6"/>
  <c r="B26" i="6"/>
  <c r="S14" i="6"/>
  <c r="B32" i="6" s="1"/>
  <c r="B34" i="6"/>
  <c r="S19" i="6"/>
  <c r="B52" i="6" s="1"/>
  <c r="B39" i="6"/>
  <c r="S15" i="6"/>
  <c r="B40" i="6" s="1"/>
  <c r="B44" i="6"/>
  <c r="S16" i="6"/>
  <c r="B24" i="6" s="1"/>
  <c r="B45" i="6"/>
  <c r="B31" i="6"/>
  <c r="B43" i="6"/>
  <c r="B37" i="6"/>
  <c r="B30" i="6"/>
  <c r="N16" i="5"/>
  <c r="C17" i="5"/>
  <c r="C18" i="5"/>
  <c r="C23" i="5"/>
  <c r="S23" i="5" s="1"/>
  <c r="C15" i="5"/>
  <c r="C19" i="5"/>
  <c r="C16" i="5"/>
  <c r="C20" i="5"/>
  <c r="C21" i="5"/>
  <c r="Q22" i="5"/>
  <c r="M22" i="5"/>
  <c r="I22" i="5"/>
  <c r="E22" i="5"/>
  <c r="O22" i="5"/>
  <c r="K22" i="5"/>
  <c r="G22" i="5"/>
  <c r="S22" i="5" s="1"/>
  <c r="N15" i="3"/>
  <c r="N11" i="3"/>
  <c r="F11" i="3"/>
  <c r="F15" i="3"/>
  <c r="J15" i="3"/>
  <c r="J11" i="3"/>
  <c r="E13" i="3"/>
  <c r="C11" i="3"/>
  <c r="B12" i="3"/>
  <c r="K14" i="3"/>
  <c r="M11" i="3"/>
  <c r="I11" i="3"/>
  <c r="E11" i="3"/>
  <c r="M15" i="3"/>
  <c r="I15" i="3"/>
  <c r="E15" i="3"/>
  <c r="N14" i="3"/>
  <c r="J14" i="3"/>
  <c r="F14" i="3"/>
  <c r="B14" i="3"/>
  <c r="K13" i="3"/>
  <c r="G13" i="3"/>
  <c r="C13" i="3"/>
  <c r="L12" i="3"/>
  <c r="H12" i="3"/>
  <c r="D12" i="3"/>
  <c r="C14" i="3"/>
  <c r="L11" i="3"/>
  <c r="H11" i="3"/>
  <c r="D11" i="3"/>
  <c r="L15" i="3"/>
  <c r="H15" i="3"/>
  <c r="D15" i="3"/>
  <c r="M14" i="3"/>
  <c r="I14" i="3"/>
  <c r="E14" i="3"/>
  <c r="N13" i="3"/>
  <c r="J13" i="3"/>
  <c r="F13" i="3"/>
  <c r="B13" i="3"/>
  <c r="K12" i="3"/>
  <c r="G12" i="3"/>
  <c r="C12" i="3"/>
  <c r="G14" i="3"/>
  <c r="B11" i="3"/>
  <c r="K11" i="3"/>
  <c r="G11" i="3"/>
  <c r="K15" i="3"/>
  <c r="G15" i="3"/>
  <c r="O15" i="3" s="1"/>
  <c r="L14" i="3"/>
  <c r="H14" i="3"/>
  <c r="M13" i="3"/>
  <c r="I13" i="3"/>
  <c r="N12" i="3"/>
  <c r="J12" i="3"/>
  <c r="F12" i="3"/>
  <c r="B38" i="6" l="1"/>
  <c r="B22" i="6"/>
  <c r="B48" i="6"/>
  <c r="B33" i="6"/>
  <c r="B66" i="5"/>
  <c r="S21" i="5"/>
  <c r="B68" i="5"/>
  <c r="S20" i="5"/>
  <c r="B62" i="5" s="1"/>
  <c r="S15" i="5"/>
  <c r="B33" i="5" s="1"/>
  <c r="B31" i="5"/>
  <c r="B65" i="5"/>
  <c r="S16" i="5"/>
  <c r="B41" i="5" s="1"/>
  <c r="B51" i="5"/>
  <c r="S18" i="5"/>
  <c r="B40" i="5"/>
  <c r="B32" i="5"/>
  <c r="S19" i="5"/>
  <c r="B29" i="5" s="1"/>
  <c r="S17" i="5"/>
  <c r="B35" i="5" s="1"/>
  <c r="B48" i="5"/>
  <c r="B30" i="3"/>
  <c r="B25" i="3"/>
  <c r="O11" i="3"/>
  <c r="O12" i="3"/>
  <c r="O13" i="3"/>
  <c r="O14" i="3"/>
  <c r="B59" i="5" l="1"/>
  <c r="B37" i="5"/>
  <c r="B57" i="5"/>
  <c r="B50" i="5"/>
  <c r="B36" i="5"/>
  <c r="B56" i="5"/>
  <c r="B52" i="5"/>
  <c r="B39" i="5"/>
  <c r="B28" i="5"/>
  <c r="B47" i="5"/>
  <c r="B45" i="5"/>
  <c r="B46" i="5"/>
  <c r="B54" i="5"/>
  <c r="B38" i="5"/>
  <c r="B61" i="5"/>
  <c r="B53" i="5"/>
  <c r="B30" i="5"/>
  <c r="B43" i="5"/>
  <c r="B27" i="5"/>
  <c r="B63" i="5"/>
  <c r="B44" i="5"/>
  <c r="B26" i="5"/>
  <c r="B58" i="5"/>
  <c r="B19" i="3"/>
  <c r="B18" i="3"/>
  <c r="B27" i="3"/>
  <c r="B24" i="3"/>
  <c r="B23" i="3"/>
  <c r="B20" i="3"/>
  <c r="B28" i="3"/>
  <c r="B21" i="3"/>
</calcChain>
</file>

<file path=xl/sharedStrings.xml><?xml version="1.0" encoding="utf-8"?>
<sst xmlns="http://schemas.openxmlformats.org/spreadsheetml/2006/main" count="290" uniqueCount="103">
  <si>
    <t>Requirement</t>
  </si>
  <si>
    <t>tampil</t>
  </si>
  <si>
    <t>informasi</t>
  </si>
  <si>
    <t>hadir</t>
  </si>
  <si>
    <t>dosen</t>
  </si>
  <si>
    <t>cari</t>
  </si>
  <si>
    <t>laku</t>
  </si>
  <si>
    <t>registrasi</t>
  </si>
  <si>
    <t>bagai</t>
  </si>
  <si>
    <t>guna</t>
  </si>
  <si>
    <t>baru</t>
  </si>
  <si>
    <t>edit</t>
  </si>
  <si>
    <t>biodata</t>
  </si>
  <si>
    <t>siswa</t>
  </si>
  <si>
    <t>document frequency</t>
  </si>
  <si>
    <t>idf</t>
  </si>
  <si>
    <t>TF-Idf</t>
  </si>
  <si>
    <t>jumlah term</t>
  </si>
  <si>
    <t>d1</t>
  </si>
  <si>
    <t>d2</t>
  </si>
  <si>
    <t>d3</t>
  </si>
  <si>
    <t>d4</t>
  </si>
  <si>
    <t>d5</t>
  </si>
  <si>
    <t>sum-square</t>
  </si>
  <si>
    <t>Similarity d1</t>
  </si>
  <si>
    <t>Similarity d2</t>
  </si>
  <si>
    <t>Similarity d3</t>
  </si>
  <si>
    <t>sim d4</t>
  </si>
  <si>
    <t>fitur</t>
  </si>
  <si>
    <t>rerata</t>
  </si>
  <si>
    <t>varian</t>
  </si>
  <si>
    <t>max</t>
  </si>
  <si>
    <t>class</t>
  </si>
  <si>
    <t>sedang</t>
  </si>
  <si>
    <t>sudah</t>
  </si>
  <si>
    <t>terima</t>
  </si>
  <si>
    <t>tutorial</t>
  </si>
  <si>
    <t>tambah</t>
  </si>
  <si>
    <t>jadi</t>
  </si>
  <si>
    <t>partisipan</t>
  </si>
  <si>
    <t>respon</t>
  </si>
  <si>
    <t>batal</t>
  </si>
  <si>
    <t>minta</t>
  </si>
  <si>
    <t>d6</t>
  </si>
  <si>
    <t>sum square</t>
  </si>
  <si>
    <t>similarity d1</t>
  </si>
  <si>
    <t>sim d2</t>
  </si>
  <si>
    <t>sim d3</t>
  </si>
  <si>
    <t>sim d5</t>
  </si>
  <si>
    <t>Registrasi akun dosen baru</t>
  </si>
  <si>
    <t>Menghapus akun dosen</t>
  </si>
  <si>
    <t>memperbarui informasi akun dosen</t>
  </si>
  <si>
    <t>menambahkan status ketersediaan dosen</t>
  </si>
  <si>
    <t>mengubah status ketersediaan dosen</t>
  </si>
  <si>
    <t>menghapus status ketersediaan dosen</t>
  </si>
  <si>
    <t>menampilkan informasi dan status ketersediaan dosen</t>
  </si>
  <si>
    <t>akun</t>
  </si>
  <si>
    <t>hapus</t>
  </si>
  <si>
    <t>status</t>
  </si>
  <si>
    <t>sedia</t>
  </si>
  <si>
    <t>ubah</t>
  </si>
  <si>
    <t>dosen dapat menyetujui frs mahasiswa</t>
  </si>
  <si>
    <t>setuju</t>
  </si>
  <si>
    <t>frs</t>
  </si>
  <si>
    <t>documen freq</t>
  </si>
  <si>
    <t>tf-idf</t>
  </si>
  <si>
    <t>d7</t>
  </si>
  <si>
    <t>d8</t>
  </si>
  <si>
    <t>d9</t>
  </si>
  <si>
    <t>sim d1</t>
  </si>
  <si>
    <t>sim d6</t>
  </si>
  <si>
    <t>sim d7</t>
  </si>
  <si>
    <t>sim d8</t>
  </si>
  <si>
    <t>mencari akun dosen</t>
  </si>
  <si>
    <t>menampilkan informasi tutorial yang sedang diminta</t>
  </si>
  <si>
    <t>menampilkan informasi tutorial yang sudah diterima</t>
  </si>
  <si>
    <t>melakukan permintaan tutorial</t>
  </si>
  <si>
    <t>melakukan penambahan mahasiswa menjadi partisipan tutorial</t>
  </si>
  <si>
    <t>merespond tutorial yang diminta</t>
  </si>
  <si>
    <t>membatalkan tutorial yang sudah direspond</t>
  </si>
  <si>
    <t>menampilkan informasi kehadiran dari dosen</t>
  </si>
  <si>
    <t>melakukan pencarian dosen</t>
  </si>
  <si>
    <t>registrasi sebagai pengguna baru</t>
  </si>
  <si>
    <t>menampilkan dan mengedit biodata dosen</t>
  </si>
  <si>
    <t>mengedit biodata mahasiswa</t>
  </si>
  <si>
    <t xml:space="preserve"> registrasi akun pengguna baru</t>
  </si>
  <si>
    <t xml:space="preserve"> mengedit profil pengguna</t>
  </si>
  <si>
    <t xml:space="preserve"> melaporkan penemuan barang</t>
  </si>
  <si>
    <t xml:space="preserve"> melaporkan barang hilang</t>
  </si>
  <si>
    <t xml:space="preserve"> meminta bantuan dalam bentuk pertanyaan</t>
  </si>
  <si>
    <t xml:space="preserve"> menghapus akun pengguna</t>
  </si>
  <si>
    <t xml:space="preserve"> memberi hadiah</t>
  </si>
  <si>
    <t>profil</t>
  </si>
  <si>
    <t>lapor</t>
  </si>
  <si>
    <t>temu</t>
  </si>
  <si>
    <t>barang</t>
  </si>
  <si>
    <t>hilang</t>
  </si>
  <si>
    <t>bantu</t>
  </si>
  <si>
    <t>bentuk</t>
  </si>
  <si>
    <t>tanya</t>
  </si>
  <si>
    <t>beri</t>
  </si>
  <si>
    <t>hadiah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</si>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</sst>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F124-D346-452A-982B-FDB79086BD2F}">
  <dimension ref="A1:P38"/>
  <sheetViews>
    <sheetView workbookViewId="0">
      <selection activeCell="A8" sqref="A8"/>
    </sheetView>
  </sheetViews>
  <sheetFormatPr defaultRowHeight="15" x14ac:dyDescent="0.25"/>
  <cols>
    <col min="1" max="1" width="64.28515625" bestFit="1" customWidth="1"/>
    <col min="2" max="2" width="6.7109375" bestFit="1" customWidth="1"/>
    <col min="4" max="4" width="7.5703125" bestFit="1" customWidth="1"/>
    <col min="5" max="5" width="7.28515625" bestFit="1" customWidth="1"/>
    <col min="6" max="7" width="6.28515625" bestFit="1" customWidth="1"/>
    <col min="8" max="8" width="6.85546875" bestFit="1" customWidth="1"/>
    <col min="9" max="9" width="4.7109375" bestFit="1" customWidth="1"/>
    <col min="10" max="10" width="7.7109375" bestFit="1" customWidth="1"/>
    <col min="11" max="11" width="5.85546875" bestFit="1" customWidth="1"/>
    <col min="12" max="12" width="4.28515625" bestFit="1" customWidth="1"/>
    <col min="14" max="14" width="7.140625" bestFit="1" customWidth="1"/>
    <col min="15" max="15" width="5.42578125" bestFit="1" customWidth="1"/>
    <col min="16" max="16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36</v>
      </c>
      <c r="E1" t="s">
        <v>33</v>
      </c>
      <c r="F1" t="s">
        <v>42</v>
      </c>
      <c r="G1" t="s">
        <v>34</v>
      </c>
      <c r="H1" t="s">
        <v>35</v>
      </c>
      <c r="I1" t="s">
        <v>6</v>
      </c>
      <c r="J1" t="s">
        <v>37</v>
      </c>
      <c r="K1" t="s">
        <v>13</v>
      </c>
      <c r="L1" t="s">
        <v>38</v>
      </c>
      <c r="M1" t="s">
        <v>39</v>
      </c>
      <c r="N1" t="s">
        <v>40</v>
      </c>
      <c r="O1" t="s">
        <v>41</v>
      </c>
      <c r="P1" t="s">
        <v>17</v>
      </c>
    </row>
    <row r="2" spans="1:16" x14ac:dyDescent="0.25">
      <c r="A2" t="s">
        <v>74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5</v>
      </c>
    </row>
    <row r="3" spans="1:16" x14ac:dyDescent="0.25">
      <c r="A3" t="s">
        <v>75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7" si="0">SUM(B3:O3)</f>
        <v>5</v>
      </c>
    </row>
    <row r="4" spans="1:16" x14ac:dyDescent="0.25">
      <c r="A4" t="s">
        <v>76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</v>
      </c>
    </row>
    <row r="5" spans="1:16" x14ac:dyDescent="0.25">
      <c r="A5" t="s">
        <v>77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f t="shared" si="0"/>
        <v>6</v>
      </c>
    </row>
    <row r="6" spans="1:16" x14ac:dyDescent="0.25">
      <c r="A6" t="s">
        <v>78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f t="shared" si="0"/>
        <v>3</v>
      </c>
    </row>
    <row r="7" spans="1:16" x14ac:dyDescent="0.25">
      <c r="A7" t="s">
        <v>79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f t="shared" si="0"/>
        <v>4</v>
      </c>
    </row>
    <row r="8" spans="1:16" x14ac:dyDescent="0.25">
      <c r="A8" t="s">
        <v>14</v>
      </c>
      <c r="B8">
        <f>COUNTIF(B2:B7,"&gt;0")</f>
        <v>2</v>
      </c>
      <c r="C8">
        <f t="shared" ref="C8:O8" si="1">COUNTIF(C2:C7,"&gt;0")</f>
        <v>2</v>
      </c>
      <c r="D8">
        <f t="shared" si="1"/>
        <v>6</v>
      </c>
      <c r="E8">
        <f t="shared" si="1"/>
        <v>1</v>
      </c>
      <c r="F8">
        <f t="shared" si="1"/>
        <v>3</v>
      </c>
      <c r="G8">
        <f t="shared" si="1"/>
        <v>2</v>
      </c>
      <c r="H8">
        <f t="shared" si="1"/>
        <v>1</v>
      </c>
      <c r="I8">
        <f t="shared" si="1"/>
        <v>2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2</v>
      </c>
      <c r="O8">
        <f t="shared" si="1"/>
        <v>1</v>
      </c>
    </row>
    <row r="9" spans="1:16" x14ac:dyDescent="0.25">
      <c r="A9" t="s">
        <v>15</v>
      </c>
      <c r="B9">
        <f>LOG(6/B8,10)</f>
        <v>0.47712125471966244</v>
      </c>
      <c r="C9">
        <f t="shared" ref="C9:O9" si="2">LOG(6/C8,10)</f>
        <v>0.47712125471966244</v>
      </c>
      <c r="D9">
        <f>LOG(6/D8,10)</f>
        <v>0</v>
      </c>
      <c r="E9">
        <f t="shared" si="2"/>
        <v>0.77815125038364352</v>
      </c>
      <c r="F9">
        <f t="shared" si="2"/>
        <v>0.30102999566398114</v>
      </c>
      <c r="G9">
        <f t="shared" si="2"/>
        <v>0.47712125471966244</v>
      </c>
      <c r="H9">
        <f t="shared" si="2"/>
        <v>0.77815125038364352</v>
      </c>
      <c r="I9">
        <f t="shared" si="2"/>
        <v>0.47712125471966244</v>
      </c>
      <c r="J9">
        <f t="shared" si="2"/>
        <v>0.77815125038364352</v>
      </c>
      <c r="K9">
        <f t="shared" si="2"/>
        <v>0.77815125038364352</v>
      </c>
      <c r="L9">
        <f t="shared" si="2"/>
        <v>0.77815125038364352</v>
      </c>
      <c r="M9">
        <f t="shared" si="2"/>
        <v>0.77815125038364352</v>
      </c>
      <c r="N9">
        <f t="shared" si="2"/>
        <v>0.47712125471966244</v>
      </c>
      <c r="O9">
        <f t="shared" si="2"/>
        <v>0.77815125038364352</v>
      </c>
    </row>
    <row r="11" spans="1:16" x14ac:dyDescent="0.25">
      <c r="A11" t="s">
        <v>16</v>
      </c>
      <c r="P11" t="s">
        <v>44</v>
      </c>
    </row>
    <row r="12" spans="1:16" x14ac:dyDescent="0.25">
      <c r="A12" t="s">
        <v>18</v>
      </c>
      <c r="B12">
        <f>(B2/$P2)*B$9</f>
        <v>9.542425094393249E-2</v>
      </c>
      <c r="C12">
        <f t="shared" ref="C12:O12" si="3">(C2/$P2)*C$9</f>
        <v>9.542425094393249E-2</v>
      </c>
      <c r="D12">
        <f t="shared" si="3"/>
        <v>0</v>
      </c>
      <c r="E12">
        <f t="shared" si="3"/>
        <v>0.1556302500767287</v>
      </c>
      <c r="F12">
        <f t="shared" si="3"/>
        <v>6.0205999132796229E-2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>SQRT(SUMSQ(B12:O12))</f>
        <v>0.21460920857909285</v>
      </c>
    </row>
    <row r="13" spans="1:16" x14ac:dyDescent="0.25">
      <c r="A13" t="s">
        <v>19</v>
      </c>
      <c r="B13">
        <f t="shared" ref="B13:O13" si="4">(B3/$P3)*B$9</f>
        <v>9.542425094393249E-2</v>
      </c>
      <c r="C13">
        <f t="shared" si="4"/>
        <v>9.542425094393249E-2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9.542425094393249E-2</v>
      </c>
      <c r="H13">
        <f t="shared" si="4"/>
        <v>0.1556302500767287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ref="P13:P17" si="5">SQRT(SUMSQ(B13:O13))</f>
        <v>0.22702012629627558</v>
      </c>
    </row>
    <row r="14" spans="1:16" x14ac:dyDescent="0.25">
      <c r="A14" t="s">
        <v>20</v>
      </c>
      <c r="B14">
        <f t="shared" ref="B14:O14" si="6">(B4/$P4)*B$9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0.10034333188799371</v>
      </c>
      <c r="G14">
        <f t="shared" si="6"/>
        <v>0</v>
      </c>
      <c r="H14">
        <f t="shared" si="6"/>
        <v>0</v>
      </c>
      <c r="I14">
        <f t="shared" si="6"/>
        <v>0.15904041823988746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5"/>
        <v>0.18804956497770045</v>
      </c>
    </row>
    <row r="15" spans="1:16" x14ac:dyDescent="0.25">
      <c r="A15" t="s">
        <v>21</v>
      </c>
      <c r="B15">
        <f t="shared" ref="B15:O15" si="7">(B5/$P5)*B$9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7.952020911994373E-2</v>
      </c>
      <c r="J15">
        <f t="shared" si="7"/>
        <v>0.12969187506394059</v>
      </c>
      <c r="K15">
        <f t="shared" si="7"/>
        <v>0.12969187506394059</v>
      </c>
      <c r="L15">
        <f t="shared" si="7"/>
        <v>0.12969187506394059</v>
      </c>
      <c r="M15">
        <f t="shared" si="7"/>
        <v>0.12969187506394059</v>
      </c>
      <c r="N15">
        <f t="shared" si="7"/>
        <v>0</v>
      </c>
      <c r="O15">
        <f t="shared" si="7"/>
        <v>0</v>
      </c>
      <c r="P15">
        <f t="shared" si="5"/>
        <v>0.27129945353590867</v>
      </c>
    </row>
    <row r="16" spans="1:16" x14ac:dyDescent="0.25">
      <c r="A16" t="s">
        <v>22</v>
      </c>
      <c r="B16">
        <f t="shared" ref="B16:O16" si="8">(B6/$P6)*B$9</f>
        <v>0</v>
      </c>
      <c r="C16">
        <f t="shared" si="8"/>
        <v>0</v>
      </c>
      <c r="D16">
        <f t="shared" si="8"/>
        <v>0</v>
      </c>
      <c r="E16">
        <f t="shared" si="8"/>
        <v>0</v>
      </c>
      <c r="F16">
        <f t="shared" si="8"/>
        <v>0.10034333188799371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0.15904041823988746</v>
      </c>
      <c r="O16">
        <f t="shared" si="8"/>
        <v>0</v>
      </c>
      <c r="P16">
        <f t="shared" si="5"/>
        <v>0.18804956497770045</v>
      </c>
    </row>
    <row r="17" spans="1:16" x14ac:dyDescent="0.25">
      <c r="A17" t="s">
        <v>43</v>
      </c>
      <c r="B17">
        <f t="shared" ref="B17:O17" si="9">(B7/$P7)*B$9</f>
        <v>0</v>
      </c>
      <c r="C17">
        <f t="shared" si="9"/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0.11928031367991561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0.11928031367991561</v>
      </c>
      <c r="O17">
        <f t="shared" si="9"/>
        <v>0.19453781259591088</v>
      </c>
      <c r="P17">
        <f t="shared" si="5"/>
        <v>0.25748892596140882</v>
      </c>
    </row>
    <row r="19" spans="1:16" x14ac:dyDescent="0.25">
      <c r="A19" t="s">
        <v>45</v>
      </c>
    </row>
    <row r="20" spans="1:16" x14ac:dyDescent="0.25">
      <c r="A20" t="s">
        <v>19</v>
      </c>
      <c r="B20">
        <f>(SUMPRODUCT($B$12:$O$12,B13:O13)/($P$12*P13))</f>
        <v>0.37379613006681212</v>
      </c>
      <c r="D20" t="s">
        <v>28</v>
      </c>
      <c r="J20" t="s">
        <v>29</v>
      </c>
      <c r="K20" t="s">
        <v>30</v>
      </c>
      <c r="L20" t="s">
        <v>31</v>
      </c>
      <c r="M20" t="s">
        <v>32</v>
      </c>
    </row>
    <row r="21" spans="1:16" x14ac:dyDescent="0.25">
      <c r="A21" t="s">
        <v>20</v>
      </c>
      <c r="B21">
        <f t="shared" ref="B21:B23" si="10">(SUMPRODUCT($B$12:$O$12,B14:O14)/($P$12*P14))</f>
        <v>0.14969510510995152</v>
      </c>
      <c r="D21" t="s">
        <v>18</v>
      </c>
      <c r="E21">
        <v>0.37379613006681212</v>
      </c>
      <c r="F21">
        <v>0.14969510510995152</v>
      </c>
      <c r="G21">
        <v>0</v>
      </c>
      <c r="H21">
        <v>0.14969510510995152</v>
      </c>
      <c r="I21">
        <v>0</v>
      </c>
      <c r="J21" s="2">
        <f>AVERAGE(E21:I21)</f>
        <v>0.13463726805734305</v>
      </c>
      <c r="K21" s="2">
        <f t="shared" ref="K21:M26" si="11">AVERAGE(F21:J21)</f>
        <v>8.6805495655449219E-2</v>
      </c>
      <c r="L21" s="2">
        <f t="shared" si="11"/>
        <v>7.4227573764548749E-2</v>
      </c>
      <c r="M21" s="2">
        <f t="shared" si="11"/>
        <v>8.9073088517458501E-2</v>
      </c>
    </row>
    <row r="22" spans="1:16" x14ac:dyDescent="0.25">
      <c r="A22" t="s">
        <v>21</v>
      </c>
      <c r="B22">
        <f t="shared" si="10"/>
        <v>0</v>
      </c>
      <c r="D22" t="s">
        <v>19</v>
      </c>
      <c r="E22">
        <v>0.37379613006681212</v>
      </c>
      <c r="F22">
        <v>0</v>
      </c>
      <c r="G22">
        <v>0</v>
      </c>
      <c r="H22">
        <v>0</v>
      </c>
      <c r="I22">
        <v>0.19471733430875102</v>
      </c>
      <c r="J22" s="2">
        <f t="shared" ref="J22:J26" si="12">AVERAGE(E22:I22)</f>
        <v>0.11370269287511263</v>
      </c>
      <c r="K22" s="2">
        <f t="shared" si="11"/>
        <v>6.1684005436772729E-2</v>
      </c>
      <c r="L22" s="2">
        <f t="shared" si="11"/>
        <v>7.4020806524127264E-2</v>
      </c>
      <c r="M22" s="2">
        <f t="shared" si="11"/>
        <v>8.8824967828952731E-2</v>
      </c>
    </row>
    <row r="23" spans="1:16" x14ac:dyDescent="0.25">
      <c r="A23" t="s">
        <v>22</v>
      </c>
      <c r="B23">
        <f t="shared" si="10"/>
        <v>0.14969510510995152</v>
      </c>
      <c r="D23" t="s">
        <v>20</v>
      </c>
      <c r="E23">
        <v>0.14969510510995152</v>
      </c>
      <c r="F23">
        <v>0</v>
      </c>
      <c r="G23">
        <v>0.2478927187251892</v>
      </c>
      <c r="H23">
        <v>0.28472943679875407</v>
      </c>
      <c r="I23">
        <v>0</v>
      </c>
      <c r="J23" s="2">
        <f t="shared" si="12"/>
        <v>0.13646345212677896</v>
      </c>
      <c r="K23" s="2">
        <f t="shared" si="11"/>
        <v>0.13381712153014441</v>
      </c>
      <c r="L23" s="2">
        <f t="shared" si="11"/>
        <v>0.16058054583617332</v>
      </c>
      <c r="M23" s="2">
        <f t="shared" si="11"/>
        <v>0.14311811125837015</v>
      </c>
    </row>
    <row r="24" spans="1:16" x14ac:dyDescent="0.25">
      <c r="A24" t="s">
        <v>43</v>
      </c>
      <c r="B24">
        <f>(SUMPRODUCT($B$12:$O$12,B17:O17)/($P$12*P17))</f>
        <v>0</v>
      </c>
      <c r="D24" t="s">
        <v>21</v>
      </c>
      <c r="E24">
        <v>0</v>
      </c>
      <c r="F24">
        <v>0</v>
      </c>
      <c r="G24">
        <v>0.2478927187251892</v>
      </c>
      <c r="H24">
        <v>0</v>
      </c>
      <c r="I24">
        <v>0</v>
      </c>
      <c r="J24" s="2">
        <f t="shared" si="12"/>
        <v>4.957854374503784E-2</v>
      </c>
      <c r="K24" s="2">
        <f t="shared" si="11"/>
        <v>5.9494252494045406E-2</v>
      </c>
      <c r="L24" s="2">
        <f t="shared" si="11"/>
        <v>7.1393102992854479E-2</v>
      </c>
      <c r="M24" s="2">
        <f t="shared" si="11"/>
        <v>3.6093179846387546E-2</v>
      </c>
    </row>
    <row r="25" spans="1:16" x14ac:dyDescent="0.25">
      <c r="A25" t="s">
        <v>46</v>
      </c>
      <c r="D25" t="s">
        <v>22</v>
      </c>
      <c r="E25">
        <v>0.14969510510995152</v>
      </c>
      <c r="F25">
        <v>0</v>
      </c>
      <c r="G25">
        <v>0.28472943679875407</v>
      </c>
      <c r="H25">
        <v>0</v>
      </c>
      <c r="I25">
        <v>0.39178282449176549</v>
      </c>
      <c r="J25" s="2">
        <f t="shared" si="12"/>
        <v>0.16524147328009423</v>
      </c>
      <c r="K25" s="2">
        <f t="shared" si="11"/>
        <v>0.16835074691412275</v>
      </c>
      <c r="L25" s="2">
        <f t="shared" si="11"/>
        <v>0.20202089629694728</v>
      </c>
      <c r="M25" s="2">
        <f t="shared" si="11"/>
        <v>0.18547918819658596</v>
      </c>
    </row>
    <row r="26" spans="1:16" x14ac:dyDescent="0.25">
      <c r="A26" t="s">
        <v>20</v>
      </c>
      <c r="B26">
        <f>(SUMPRODUCT($B$13:$O$13,B14:O14)/($P$13*P14))</f>
        <v>0</v>
      </c>
      <c r="D26" t="s">
        <v>43</v>
      </c>
      <c r="E26">
        <v>0</v>
      </c>
      <c r="F26">
        <v>0.19471733430875102</v>
      </c>
      <c r="G26">
        <v>0</v>
      </c>
      <c r="H26">
        <v>0</v>
      </c>
      <c r="I26">
        <v>0.39178282449176549</v>
      </c>
      <c r="J26" s="2">
        <f t="shared" si="12"/>
        <v>0.11730003176010331</v>
      </c>
      <c r="K26" s="2">
        <f t="shared" si="11"/>
        <v>0.14076003811212395</v>
      </c>
      <c r="L26" s="2">
        <f t="shared" si="11"/>
        <v>0.12996857887279853</v>
      </c>
      <c r="M26" s="2">
        <f t="shared" si="11"/>
        <v>0.15596229464735825</v>
      </c>
    </row>
    <row r="27" spans="1:16" x14ac:dyDescent="0.25">
      <c r="A27" t="s">
        <v>21</v>
      </c>
      <c r="B27">
        <f t="shared" ref="B27:B29" si="13">(SUMPRODUCT($B$13:$O$13,B15:O15)/($P$13*P15))</f>
        <v>0</v>
      </c>
    </row>
    <row r="28" spans="1:16" x14ac:dyDescent="0.25">
      <c r="A28" t="s">
        <v>22</v>
      </c>
      <c r="B28">
        <f t="shared" si="13"/>
        <v>0</v>
      </c>
    </row>
    <row r="29" spans="1:16" x14ac:dyDescent="0.25">
      <c r="A29" t="s">
        <v>43</v>
      </c>
      <c r="B29">
        <f t="shared" si="13"/>
        <v>0.19471733430875102</v>
      </c>
    </row>
    <row r="30" spans="1:16" x14ac:dyDescent="0.25">
      <c r="A30" t="s">
        <v>47</v>
      </c>
    </row>
    <row r="31" spans="1:16" x14ac:dyDescent="0.25">
      <c r="A31" t="s">
        <v>21</v>
      </c>
      <c r="B31">
        <f>(SUMPRODUCT($B$14:$O$14,B15:O15)/($P$14*P15))</f>
        <v>0.2478927187251892</v>
      </c>
    </row>
    <row r="32" spans="1:16" x14ac:dyDescent="0.25">
      <c r="A32" t="s">
        <v>22</v>
      </c>
      <c r="B32">
        <f t="shared" ref="B32:B33" si="14">(SUMPRODUCT($B$14:$O$14,B16:O16)/($P$14*P16))</f>
        <v>0.28472943679875407</v>
      </c>
    </row>
    <row r="33" spans="1:2" x14ac:dyDescent="0.25">
      <c r="A33" t="s">
        <v>43</v>
      </c>
      <c r="B33">
        <f t="shared" si="14"/>
        <v>0</v>
      </c>
    </row>
    <row r="34" spans="1:2" x14ac:dyDescent="0.25">
      <c r="A34" t="s">
        <v>27</v>
      </c>
    </row>
    <row r="35" spans="1:2" x14ac:dyDescent="0.25">
      <c r="A35" t="s">
        <v>22</v>
      </c>
      <c r="B35">
        <f>(SUMPRODUCT($B$15:$O$15,B16:O16)/($P$15*P16))</f>
        <v>0</v>
      </c>
    </row>
    <row r="36" spans="1:2" x14ac:dyDescent="0.25">
      <c r="A36" t="s">
        <v>43</v>
      </c>
      <c r="B36">
        <f>(SUMPRODUCT($B$15:$O$15,B17:O17)/($P$15*P17))</f>
        <v>0</v>
      </c>
    </row>
    <row r="37" spans="1:2" x14ac:dyDescent="0.25">
      <c r="A37" t="s">
        <v>48</v>
      </c>
    </row>
    <row r="38" spans="1:2" x14ac:dyDescent="0.25">
      <c r="A38" t="s">
        <v>43</v>
      </c>
      <c r="B38">
        <f>(SUMPRODUCT($B$16:$O$16,B17:O17)/($P$16*P17))</f>
        <v>0.39178282449176549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1567-DF03-4C57-93EC-C0FA72CC352F}">
  <dimension ref="A1:O37"/>
  <sheetViews>
    <sheetView workbookViewId="0">
      <selection activeCell="A4" sqref="A4"/>
    </sheetView>
  </sheetViews>
  <sheetFormatPr defaultRowHeight="15" x14ac:dyDescent="0.25"/>
  <cols>
    <col min="1" max="1" width="56.42578125" bestFit="1" customWidth="1"/>
    <col min="2" max="2" width="6.7109375" bestFit="1" customWidth="1"/>
    <col min="4" max="4" width="5.5703125" bestFit="1" customWidth="1"/>
    <col min="5" max="5" width="6.42578125" bestFit="1" customWidth="1"/>
    <col min="6" max="8" width="12" bestFit="1" customWidth="1"/>
    <col min="9" max="9" width="5.7109375" bestFit="1" customWidth="1"/>
    <col min="10" max="10" width="5.28515625" bestFit="1" customWidth="1"/>
    <col min="11" max="11" width="5" bestFit="1" customWidth="1"/>
    <col min="12" max="12" width="4.5703125" bestFit="1" customWidth="1"/>
    <col min="13" max="13" width="7.7109375" bestFit="1" customWidth="1"/>
    <col min="14" max="14" width="5.85546875" bestFit="1" customWidth="1"/>
    <col min="15" max="15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</row>
    <row r="2" spans="1:15" x14ac:dyDescent="0.25">
      <c r="A2" t="s">
        <v>80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4</v>
      </c>
    </row>
    <row r="3" spans="1:15" x14ac:dyDescent="0.25">
      <c r="A3" t="s">
        <v>81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" si="0">SUM(B3:N3)</f>
        <v>3</v>
      </c>
    </row>
    <row r="4" spans="1:15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f t="shared" si="0"/>
        <v>4</v>
      </c>
    </row>
    <row r="5" spans="1:15" x14ac:dyDescent="0.25">
      <c r="A5" t="s">
        <v>83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f t="shared" si="0"/>
        <v>4</v>
      </c>
    </row>
    <row r="6" spans="1:15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f t="shared" si="0"/>
        <v>3</v>
      </c>
    </row>
    <row r="7" spans="1:15" x14ac:dyDescent="0.25">
      <c r="A7" t="s">
        <v>14</v>
      </c>
      <c r="B7">
        <f>COUNTIF(B2:B6,"&gt;0")</f>
        <v>2</v>
      </c>
      <c r="C7">
        <f t="shared" ref="C7:N7" si="1">COUNTIF(C2:C6,"&gt;0")</f>
        <v>1</v>
      </c>
      <c r="D7">
        <f t="shared" si="1"/>
        <v>1</v>
      </c>
      <c r="E7">
        <f t="shared" si="1"/>
        <v>3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2</v>
      </c>
      <c r="M7">
        <f t="shared" si="1"/>
        <v>2</v>
      </c>
      <c r="N7">
        <f t="shared" si="1"/>
        <v>1</v>
      </c>
    </row>
    <row r="8" spans="1:15" x14ac:dyDescent="0.25">
      <c r="A8" t="s">
        <v>15</v>
      </c>
      <c r="B8">
        <f>LOG(5/B7,10)</f>
        <v>0.3979400086720376</v>
      </c>
      <c r="C8">
        <f t="shared" ref="C8:N8" si="2">LOG(5/C7,10)</f>
        <v>0.69897000433601875</v>
      </c>
      <c r="D8">
        <f t="shared" si="2"/>
        <v>0.69897000433601875</v>
      </c>
      <c r="E8">
        <f t="shared" si="2"/>
        <v>0.22184874961635637</v>
      </c>
      <c r="F8">
        <f t="shared" si="2"/>
        <v>0.69897000433601875</v>
      </c>
      <c r="G8">
        <f t="shared" si="2"/>
        <v>0.69897000433601875</v>
      </c>
      <c r="H8">
        <f t="shared" si="2"/>
        <v>0.69897000433601875</v>
      </c>
      <c r="I8">
        <f t="shared" si="2"/>
        <v>0.69897000433601875</v>
      </c>
      <c r="J8">
        <f t="shared" si="2"/>
        <v>0.69897000433601875</v>
      </c>
      <c r="K8">
        <f t="shared" si="2"/>
        <v>0.69897000433601875</v>
      </c>
      <c r="L8">
        <f t="shared" si="2"/>
        <v>0.3979400086720376</v>
      </c>
      <c r="M8">
        <f t="shared" si="2"/>
        <v>0.3979400086720376</v>
      </c>
      <c r="N8">
        <f t="shared" si="2"/>
        <v>0.69897000433601875</v>
      </c>
    </row>
    <row r="10" spans="1:15" x14ac:dyDescent="0.25">
      <c r="A10" t="s">
        <v>16</v>
      </c>
      <c r="O10" t="s">
        <v>23</v>
      </c>
    </row>
    <row r="11" spans="1:15" x14ac:dyDescent="0.25">
      <c r="A11" t="s">
        <v>18</v>
      </c>
      <c r="B11">
        <f>(B2/$O2)*B$8</f>
        <v>9.9485002168009401E-2</v>
      </c>
      <c r="C11">
        <f t="shared" ref="C11:N11" si="3">(C2/$O2)*C$8</f>
        <v>0.17474250108400469</v>
      </c>
      <c r="D11">
        <f t="shared" si="3"/>
        <v>0.17474250108400469</v>
      </c>
      <c r="E11">
        <f t="shared" si="3"/>
        <v>5.5462187404089092E-2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>SQRT(SUMSQ(B11:N11))</f>
        <v>0.27210880775565111</v>
      </c>
    </row>
    <row r="12" spans="1:15" x14ac:dyDescent="0.25">
      <c r="A12" t="s">
        <v>19</v>
      </c>
      <c r="B12">
        <f t="shared" ref="B12:N12" si="4">(B3/$O3)*B$8</f>
        <v>0</v>
      </c>
      <c r="C12">
        <f t="shared" si="4"/>
        <v>0</v>
      </c>
      <c r="D12">
        <f t="shared" si="4"/>
        <v>0</v>
      </c>
      <c r="E12">
        <f t="shared" si="4"/>
        <v>7.3949583205452113E-2</v>
      </c>
      <c r="F12">
        <f t="shared" si="4"/>
        <v>0.23299000144533957</v>
      </c>
      <c r="G12">
        <f t="shared" si="4"/>
        <v>0.23299000144533957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ref="O12:O15" si="5">SQRT(SUMSQ(B12:N12))</f>
        <v>0.3376939774459396</v>
      </c>
    </row>
    <row r="13" spans="1:15" x14ac:dyDescent="0.25">
      <c r="A13" t="s">
        <v>20</v>
      </c>
      <c r="B13">
        <f t="shared" ref="B13:N13" si="6">(B4/$O4)*B$8</f>
        <v>0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0.17474250108400469</v>
      </c>
      <c r="I13">
        <f t="shared" si="6"/>
        <v>0.17474250108400469</v>
      </c>
      <c r="J13">
        <f t="shared" si="6"/>
        <v>0.17474250108400469</v>
      </c>
      <c r="K13">
        <f t="shared" si="6"/>
        <v>0.17474250108400469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5"/>
        <v>0.34948500216800937</v>
      </c>
    </row>
    <row r="14" spans="1:15" x14ac:dyDescent="0.25">
      <c r="A14" t="s">
        <v>21</v>
      </c>
      <c r="B14">
        <f t="shared" ref="B14:N14" si="7">(B5/$O5)*B$8</f>
        <v>9.9485002168009401E-2</v>
      </c>
      <c r="C14">
        <f t="shared" si="7"/>
        <v>0</v>
      </c>
      <c r="D14">
        <f t="shared" si="7"/>
        <v>0</v>
      </c>
      <c r="E14">
        <f t="shared" si="7"/>
        <v>5.5462187404089092E-2</v>
      </c>
      <c r="F14">
        <f t="shared" si="7"/>
        <v>0</v>
      </c>
      <c r="G14">
        <f t="shared" si="7"/>
        <v>0</v>
      </c>
      <c r="H14">
        <f t="shared" si="7"/>
        <v>0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9.9485002168009401E-2</v>
      </c>
      <c r="M14">
        <f t="shared" si="7"/>
        <v>9.9485002168009401E-2</v>
      </c>
      <c r="N14">
        <f t="shared" si="7"/>
        <v>0</v>
      </c>
      <c r="O14">
        <f t="shared" si="5"/>
        <v>0.18101892497955235</v>
      </c>
    </row>
    <row r="15" spans="1:15" x14ac:dyDescent="0.25">
      <c r="A15" t="s">
        <v>22</v>
      </c>
      <c r="B15">
        <f t="shared" ref="B15:N15" si="8">(B6/$O6)*B$8</f>
        <v>0</v>
      </c>
      <c r="C15">
        <f t="shared" si="8"/>
        <v>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0.13264666955734586</v>
      </c>
      <c r="M15">
        <f t="shared" si="8"/>
        <v>0.13264666955734586</v>
      </c>
      <c r="N15">
        <f t="shared" si="8"/>
        <v>0.23299000144533957</v>
      </c>
      <c r="O15">
        <f t="shared" si="5"/>
        <v>0.29912308279838712</v>
      </c>
    </row>
    <row r="17" spans="1:8" x14ac:dyDescent="0.25">
      <c r="A17" t="s">
        <v>24</v>
      </c>
    </row>
    <row r="18" spans="1:8" x14ac:dyDescent="0.25">
      <c r="A18" t="s">
        <v>19</v>
      </c>
      <c r="B18">
        <f>(SUMPRODUCT($B$11:$N$11,B12:N12)/($O$11*O12))</f>
        <v>4.4634102837990915E-2</v>
      </c>
    </row>
    <row r="19" spans="1:8" x14ac:dyDescent="0.25">
      <c r="A19" t="s">
        <v>20</v>
      </c>
      <c r="B19">
        <f t="shared" ref="B19:B21" si="9">(SUMPRODUCT($B$11:$N$11,B13:N13)/($O$11*O13))</f>
        <v>0</v>
      </c>
    </row>
    <row r="20" spans="1:8" x14ac:dyDescent="0.25">
      <c r="A20" t="s">
        <v>21</v>
      </c>
      <c r="B20">
        <f t="shared" si="9"/>
        <v>0.26338106285442126</v>
      </c>
    </row>
    <row r="21" spans="1:8" x14ac:dyDescent="0.25">
      <c r="A21" t="s">
        <v>22</v>
      </c>
      <c r="B21">
        <f t="shared" si="9"/>
        <v>0</v>
      </c>
    </row>
    <row r="22" spans="1:8" x14ac:dyDescent="0.25">
      <c r="A22" t="s">
        <v>25</v>
      </c>
    </row>
    <row r="23" spans="1:8" x14ac:dyDescent="0.25">
      <c r="A23" t="s">
        <v>20</v>
      </c>
      <c r="B23">
        <f>(SUMPRODUCT($B$12:$N$12,B13:N13)/($O$12*O13))</f>
        <v>0</v>
      </c>
    </row>
    <row r="24" spans="1:8" x14ac:dyDescent="0.25">
      <c r="A24" t="s">
        <v>21</v>
      </c>
      <c r="B24">
        <f t="shared" ref="B24:B25" si="10">(SUMPRODUCT($B$12:$N$12,B14:N14)/($O$12*O14))</f>
        <v>6.7094269341510845E-2</v>
      </c>
    </row>
    <row r="25" spans="1:8" x14ac:dyDescent="0.25">
      <c r="A25" t="s">
        <v>22</v>
      </c>
      <c r="B25">
        <f t="shared" si="10"/>
        <v>0</v>
      </c>
    </row>
    <row r="26" spans="1:8" x14ac:dyDescent="0.25">
      <c r="A26" t="s">
        <v>26</v>
      </c>
    </row>
    <row r="27" spans="1:8" x14ac:dyDescent="0.25">
      <c r="A27" t="s">
        <v>21</v>
      </c>
      <c r="B27">
        <f>(SUMPRODUCT($B$13:$N$13,B14:N14)/($O$13*O14))</f>
        <v>0</v>
      </c>
    </row>
    <row r="28" spans="1:8" x14ac:dyDescent="0.25">
      <c r="A28" t="s">
        <v>22</v>
      </c>
      <c r="B28">
        <f>(SUMPRODUCT($B$13:$N$13,B15:N15)/($O$13*O15))</f>
        <v>0</v>
      </c>
    </row>
    <row r="29" spans="1:8" x14ac:dyDescent="0.25">
      <c r="A29" t="s">
        <v>27</v>
      </c>
    </row>
    <row r="30" spans="1:8" x14ac:dyDescent="0.25">
      <c r="A30" t="s">
        <v>22</v>
      </c>
      <c r="B30">
        <f>(SUMPRODUCT($B$14:$N$14,B15:N15)/($O$14*O15))</f>
        <v>0.48742752518600441</v>
      </c>
    </row>
    <row r="32" spans="1:8" x14ac:dyDescent="0.25">
      <c r="A32" t="s">
        <v>28</v>
      </c>
      <c r="F32" t="s">
        <v>29</v>
      </c>
      <c r="G32" t="s">
        <v>30</v>
      </c>
      <c r="H32" t="s">
        <v>31</v>
      </c>
    </row>
    <row r="33" spans="1:8" x14ac:dyDescent="0.25">
      <c r="A33" t="s">
        <v>18</v>
      </c>
      <c r="B33">
        <v>4.4634102837990915E-2</v>
      </c>
      <c r="C33">
        <v>0</v>
      </c>
      <c r="D33">
        <v>0.26338106285442126</v>
      </c>
      <c r="E33">
        <v>0</v>
      </c>
      <c r="F33" s="2">
        <f>AVERAGE(B33:E33)</f>
        <v>7.7003791423103041E-2</v>
      </c>
      <c r="G33" s="2">
        <f>_xlfn.STDEV.S(B33:E33)</f>
        <v>0.12602043727420553</v>
      </c>
      <c r="H33" s="2">
        <f>MAX(B33:E33)</f>
        <v>0.26338106285442126</v>
      </c>
    </row>
    <row r="34" spans="1:8" x14ac:dyDescent="0.25">
      <c r="A34" t="s">
        <v>19</v>
      </c>
      <c r="B34">
        <v>4.4634102837990915E-2</v>
      </c>
      <c r="C34">
        <v>0</v>
      </c>
      <c r="D34">
        <v>6.7094269341510845E-2</v>
      </c>
      <c r="E34">
        <v>0</v>
      </c>
      <c r="F34" s="2">
        <f t="shared" ref="F34:F37" si="11">AVERAGE(B34:E34)</f>
        <v>2.7932093044875442E-2</v>
      </c>
      <c r="G34" s="2">
        <f t="shared" ref="G34:G37" si="12">_xlfn.STDEV.S(B34:E34)</f>
        <v>3.3531263159193365E-2</v>
      </c>
      <c r="H34" s="2">
        <f t="shared" ref="H34:H37" si="13">MAX(B34:E34)</f>
        <v>6.7094269341510845E-2</v>
      </c>
    </row>
    <row r="35" spans="1:8" x14ac:dyDescent="0.25">
      <c r="A35" t="s">
        <v>20</v>
      </c>
      <c r="B35">
        <v>0</v>
      </c>
      <c r="C35">
        <v>0</v>
      </c>
      <c r="D35">
        <v>0</v>
      </c>
      <c r="E35">
        <v>0</v>
      </c>
      <c r="F35" s="2">
        <f t="shared" si="11"/>
        <v>0</v>
      </c>
      <c r="G35" s="2">
        <f t="shared" si="12"/>
        <v>0</v>
      </c>
      <c r="H35" s="2">
        <f t="shared" si="13"/>
        <v>0</v>
      </c>
    </row>
    <row r="36" spans="1:8" x14ac:dyDescent="0.25">
      <c r="A36" t="s">
        <v>21</v>
      </c>
      <c r="B36">
        <v>0.26338106285442126</v>
      </c>
      <c r="C36">
        <v>6.7094269341510845E-2</v>
      </c>
      <c r="D36">
        <v>0</v>
      </c>
      <c r="E36">
        <v>0.48742752518600441</v>
      </c>
      <c r="F36" s="2">
        <f t="shared" si="11"/>
        <v>0.20447571434548412</v>
      </c>
      <c r="G36" s="2">
        <f t="shared" si="12"/>
        <v>0.21925293348806435</v>
      </c>
      <c r="H36" s="2">
        <f t="shared" si="13"/>
        <v>0.48742752518600441</v>
      </c>
    </row>
    <row r="37" spans="1:8" x14ac:dyDescent="0.25">
      <c r="A37" t="s">
        <v>22</v>
      </c>
      <c r="B37">
        <v>0</v>
      </c>
      <c r="C37">
        <v>0</v>
      </c>
      <c r="D37">
        <v>0</v>
      </c>
      <c r="E37">
        <v>0.48742752518600441</v>
      </c>
      <c r="F37" s="2">
        <f t="shared" si="11"/>
        <v>0.1218568812965011</v>
      </c>
      <c r="G37" s="2">
        <f t="shared" si="12"/>
        <v>0.2437137625930022</v>
      </c>
      <c r="H37" s="2">
        <f t="shared" si="13"/>
        <v>0.48742752518600441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E1F5-3BB0-4196-9B95-AD169E9BC188}">
  <dimension ref="A1:S68"/>
  <sheetViews>
    <sheetView workbookViewId="0">
      <selection activeCell="A6" sqref="A6"/>
    </sheetView>
  </sheetViews>
  <sheetFormatPr defaultRowHeight="15" x14ac:dyDescent="0.25"/>
  <cols>
    <col min="1" max="1" width="50.7109375" bestFit="1" customWidth="1"/>
    <col min="3" max="3" width="5.28515625" bestFit="1" customWidth="1"/>
    <col min="4" max="4" width="6.42578125" bestFit="1" customWidth="1"/>
    <col min="5" max="5" width="5" bestFit="1" customWidth="1"/>
    <col min="6" max="6" width="6.28515625" bestFit="1" customWidth="1"/>
    <col min="7" max="7" width="5" bestFit="1" customWidth="1"/>
    <col min="8" max="8" width="9.42578125" bestFit="1" customWidth="1"/>
    <col min="9" max="9" width="7.7109375" bestFit="1" customWidth="1"/>
    <col min="10" max="10" width="6.28515625" bestFit="1" customWidth="1"/>
    <col min="11" max="11" width="5.7109375" bestFit="1" customWidth="1"/>
    <col min="12" max="12" width="5.42578125" bestFit="1" customWidth="1"/>
    <col min="13" max="13" width="6.7109375" bestFit="1" customWidth="1"/>
    <col min="15" max="15" width="6" customWidth="1"/>
    <col min="16" max="16" width="6.5703125" bestFit="1" customWidth="1"/>
    <col min="17" max="17" width="12" bestFit="1" customWidth="1"/>
    <col min="18" max="18" width="5.85546875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56</v>
      </c>
      <c r="D1" t="s">
        <v>4</v>
      </c>
      <c r="E1" t="s">
        <v>10</v>
      </c>
      <c r="F1" t="s">
        <v>57</v>
      </c>
      <c r="G1" t="s">
        <v>10</v>
      </c>
      <c r="H1" t="s">
        <v>2</v>
      </c>
      <c r="I1" t="s">
        <v>37</v>
      </c>
      <c r="J1" t="s">
        <v>58</v>
      </c>
      <c r="K1" t="s">
        <v>59</v>
      </c>
      <c r="L1" t="s">
        <v>60</v>
      </c>
      <c r="M1" t="s">
        <v>1</v>
      </c>
      <c r="N1" t="s">
        <v>2</v>
      </c>
      <c r="O1" t="s">
        <v>5</v>
      </c>
      <c r="P1" t="s">
        <v>62</v>
      </c>
      <c r="Q1" t="s">
        <v>63</v>
      </c>
      <c r="R1" t="s">
        <v>13</v>
      </c>
      <c r="S1" t="s">
        <v>17</v>
      </c>
    </row>
    <row r="2" spans="1:19" x14ac:dyDescent="0.25">
      <c r="A2" t="s">
        <v>49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50</v>
      </c>
      <c r="C3">
        <v>1</v>
      </c>
      <c r="D3">
        <v>1</v>
      </c>
      <c r="F3">
        <v>1</v>
      </c>
      <c r="S3">
        <f t="shared" ref="S3:S10" si="0">SUM(B3:R3)</f>
        <v>3</v>
      </c>
    </row>
    <row r="4" spans="1:19" x14ac:dyDescent="0.25">
      <c r="A4" t="s">
        <v>51</v>
      </c>
      <c r="C4">
        <v>1</v>
      </c>
      <c r="D4">
        <v>1</v>
      </c>
      <c r="G4">
        <v>1</v>
      </c>
      <c r="H4">
        <v>1</v>
      </c>
      <c r="S4">
        <f t="shared" si="0"/>
        <v>4</v>
      </c>
    </row>
    <row r="5" spans="1:19" x14ac:dyDescent="0.25">
      <c r="A5" t="s">
        <v>52</v>
      </c>
      <c r="D5">
        <v>1</v>
      </c>
      <c r="I5">
        <v>1</v>
      </c>
      <c r="J5">
        <v>1</v>
      </c>
      <c r="K5">
        <v>1</v>
      </c>
      <c r="S5">
        <f t="shared" si="0"/>
        <v>4</v>
      </c>
    </row>
    <row r="6" spans="1:19" x14ac:dyDescent="0.25">
      <c r="A6" t="s">
        <v>53</v>
      </c>
      <c r="D6">
        <v>1</v>
      </c>
      <c r="J6">
        <v>1</v>
      </c>
      <c r="K6">
        <v>1</v>
      </c>
      <c r="L6">
        <v>1</v>
      </c>
      <c r="S6">
        <f t="shared" si="0"/>
        <v>4</v>
      </c>
    </row>
    <row r="7" spans="1:19" x14ac:dyDescent="0.25">
      <c r="A7" t="s">
        <v>54</v>
      </c>
      <c r="D7">
        <v>1</v>
      </c>
      <c r="F7">
        <v>1</v>
      </c>
      <c r="J7">
        <v>1</v>
      </c>
      <c r="K7">
        <v>1</v>
      </c>
      <c r="S7">
        <f t="shared" si="0"/>
        <v>4</v>
      </c>
    </row>
    <row r="8" spans="1:19" x14ac:dyDescent="0.25">
      <c r="A8" t="s">
        <v>55</v>
      </c>
      <c r="D8">
        <v>1</v>
      </c>
      <c r="J8">
        <v>1</v>
      </c>
      <c r="K8">
        <v>1</v>
      </c>
      <c r="M8">
        <v>1</v>
      </c>
      <c r="N8">
        <v>1</v>
      </c>
      <c r="S8">
        <f t="shared" si="0"/>
        <v>5</v>
      </c>
    </row>
    <row r="9" spans="1:19" x14ac:dyDescent="0.25">
      <c r="A9" t="s">
        <v>73</v>
      </c>
      <c r="C9">
        <v>1</v>
      </c>
      <c r="D9">
        <v>1</v>
      </c>
      <c r="O9">
        <v>1</v>
      </c>
      <c r="S9">
        <f t="shared" si="0"/>
        <v>3</v>
      </c>
    </row>
    <row r="10" spans="1:19" x14ac:dyDescent="0.25">
      <c r="A10" s="1" t="s">
        <v>61</v>
      </c>
      <c r="D10">
        <v>1</v>
      </c>
      <c r="P10">
        <v>1</v>
      </c>
      <c r="Q10">
        <v>1</v>
      </c>
      <c r="R10">
        <v>1</v>
      </c>
      <c r="S10">
        <f t="shared" si="0"/>
        <v>4</v>
      </c>
    </row>
    <row r="11" spans="1:19" x14ac:dyDescent="0.25">
      <c r="A11" t="s">
        <v>64</v>
      </c>
      <c r="B11">
        <f>COUNTIF(B2:B10,"&gt;0")</f>
        <v>1</v>
      </c>
      <c r="C11">
        <f t="shared" ref="C11:R11" si="1">COUNTIF(C2:C10,"&gt;0")</f>
        <v>4</v>
      </c>
      <c r="D11">
        <f t="shared" si="1"/>
        <v>9</v>
      </c>
      <c r="E11">
        <f t="shared" si="1"/>
        <v>1</v>
      </c>
      <c r="F11">
        <f t="shared" si="1"/>
        <v>2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4</v>
      </c>
      <c r="K11">
        <f t="shared" si="1"/>
        <v>4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</row>
    <row r="12" spans="1:19" x14ac:dyDescent="0.25">
      <c r="A12" t="s">
        <v>15</v>
      </c>
      <c r="B12">
        <f>LOG10(9/B11)</f>
        <v>0.95424250943932487</v>
      </c>
      <c r="C12">
        <f t="shared" ref="C12:R12" si="2">LOG10(9/C11)</f>
        <v>0.35218251811136247</v>
      </c>
      <c r="D12">
        <f t="shared" si="2"/>
        <v>0</v>
      </c>
      <c r="E12">
        <f t="shared" si="2"/>
        <v>0.95424250943932487</v>
      </c>
      <c r="F12">
        <f t="shared" si="2"/>
        <v>0.65321251377534373</v>
      </c>
      <c r="G12">
        <f t="shared" si="2"/>
        <v>0.95424250943932487</v>
      </c>
      <c r="H12">
        <f t="shared" si="2"/>
        <v>0.95424250943932487</v>
      </c>
      <c r="I12">
        <f t="shared" si="2"/>
        <v>0.95424250943932487</v>
      </c>
      <c r="J12">
        <f t="shared" si="2"/>
        <v>0.35218251811136247</v>
      </c>
      <c r="K12">
        <f t="shared" si="2"/>
        <v>0.35218251811136247</v>
      </c>
      <c r="L12">
        <f t="shared" si="2"/>
        <v>0.95424250943932487</v>
      </c>
      <c r="M12">
        <f t="shared" si="2"/>
        <v>0.95424250943932487</v>
      </c>
      <c r="N12">
        <f>LOG10(9/N11)</f>
        <v>0.95424250943932487</v>
      </c>
      <c r="O12">
        <f t="shared" si="2"/>
        <v>0.95424250943932487</v>
      </c>
      <c r="P12">
        <f t="shared" si="2"/>
        <v>0.95424250943932487</v>
      </c>
      <c r="Q12">
        <f t="shared" si="2"/>
        <v>0.95424250943932487</v>
      </c>
      <c r="R12">
        <f t="shared" si="2"/>
        <v>0.95424250943932487</v>
      </c>
    </row>
    <row r="14" spans="1:19" x14ac:dyDescent="0.25">
      <c r="A14" t="s">
        <v>65</v>
      </c>
      <c r="S14" t="s">
        <v>23</v>
      </c>
    </row>
    <row r="15" spans="1:19" x14ac:dyDescent="0.25">
      <c r="A15" t="s">
        <v>18</v>
      </c>
      <c r="B15">
        <f>(B2/$S2)*B$12</f>
        <v>0.23856062735983122</v>
      </c>
      <c r="C15">
        <f t="shared" ref="C15:R15" si="3">(C2/$S2)*C$12</f>
        <v>8.8045629527840619E-2</v>
      </c>
      <c r="D15">
        <f t="shared" si="3"/>
        <v>0</v>
      </c>
      <c r="E15">
        <f t="shared" si="3"/>
        <v>0.23856062735983122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>SQRT(SUMSQ(B15:R15))</f>
        <v>0.34867517653481767</v>
      </c>
    </row>
    <row r="16" spans="1:19" x14ac:dyDescent="0.25">
      <c r="A16" t="s">
        <v>19</v>
      </c>
      <c r="B16">
        <f t="shared" ref="B16:R16" si="4">(B3/$S3)*B$12</f>
        <v>0</v>
      </c>
      <c r="C16">
        <f t="shared" si="4"/>
        <v>0.11739417270378749</v>
      </c>
      <c r="D16">
        <f t="shared" si="4"/>
        <v>0</v>
      </c>
      <c r="E16">
        <f t="shared" si="4"/>
        <v>0</v>
      </c>
      <c r="F16">
        <f t="shared" si="4"/>
        <v>0.21773750459178123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ref="S16:S23" si="5">SQRT(SUMSQ(B16:R16))</f>
        <v>0.24736817234774289</v>
      </c>
    </row>
    <row r="17" spans="1:19" x14ac:dyDescent="0.25">
      <c r="A17" t="s">
        <v>20</v>
      </c>
      <c r="B17">
        <f t="shared" ref="B17:R17" si="6">(B4/$S4)*B$12</f>
        <v>0</v>
      </c>
      <c r="C17">
        <f t="shared" si="6"/>
        <v>8.8045629527840619E-2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0.23856062735983122</v>
      </c>
      <c r="H17">
        <f t="shared" si="6"/>
        <v>0.23856062735983122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5"/>
        <v>0.34867517653481767</v>
      </c>
    </row>
    <row r="18" spans="1:19" x14ac:dyDescent="0.25">
      <c r="A18" t="s">
        <v>21</v>
      </c>
      <c r="B18">
        <f t="shared" ref="B18:R18" si="7">(B5/$S5)*B$12</f>
        <v>0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0.23856062735983122</v>
      </c>
      <c r="J18">
        <f t="shared" si="7"/>
        <v>8.8045629527840619E-2</v>
      </c>
      <c r="K18">
        <f t="shared" si="7"/>
        <v>8.8045629527840619E-2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5"/>
        <v>0.26910079651354391</v>
      </c>
    </row>
    <row r="19" spans="1:19" x14ac:dyDescent="0.25">
      <c r="A19" t="s">
        <v>22</v>
      </c>
      <c r="B19">
        <f t="shared" ref="B19:R19" si="8">(B6/$S6)*B$12</f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8.8045629527840619E-2</v>
      </c>
      <c r="K19">
        <f t="shared" si="8"/>
        <v>8.8045629527840619E-2</v>
      </c>
      <c r="L19">
        <f t="shared" si="8"/>
        <v>0.23856062735983122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5"/>
        <v>0.26910079651354391</v>
      </c>
    </row>
    <row r="20" spans="1:19" x14ac:dyDescent="0.25">
      <c r="A20" t="s">
        <v>43</v>
      </c>
      <c r="B20">
        <f t="shared" ref="B20:R20" si="9">(B7/$S7)*B$12</f>
        <v>0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0.16330312844383593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8.8045629527840619E-2</v>
      </c>
      <c r="K20">
        <f t="shared" si="9"/>
        <v>8.8045629527840619E-2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5"/>
        <v>0.20535816885980332</v>
      </c>
    </row>
    <row r="21" spans="1:19" x14ac:dyDescent="0.25">
      <c r="A21" t="s">
        <v>66</v>
      </c>
      <c r="B21">
        <f t="shared" ref="B21:R21" si="10">(B8/$S8)*B$12</f>
        <v>0</v>
      </c>
      <c r="C21">
        <f t="shared" si="10"/>
        <v>0</v>
      </c>
      <c r="D21">
        <f t="shared" si="10"/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7.0436503622272495E-2</v>
      </c>
      <c r="K21">
        <f t="shared" si="10"/>
        <v>7.0436503622272495E-2</v>
      </c>
      <c r="L21">
        <f t="shared" si="10"/>
        <v>0</v>
      </c>
      <c r="M21">
        <f t="shared" si="10"/>
        <v>0.19084850188786498</v>
      </c>
      <c r="N21">
        <f t="shared" si="10"/>
        <v>0.19084850188786498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5"/>
        <v>0.28769585230021238</v>
      </c>
    </row>
    <row r="22" spans="1:19" x14ac:dyDescent="0.25">
      <c r="A22" t="s">
        <v>67</v>
      </c>
      <c r="B22">
        <f t="shared" ref="B22:R22" si="11">(B9/$S9)*B$12</f>
        <v>0</v>
      </c>
      <c r="C22">
        <f t="shared" si="11"/>
        <v>0.11739417270378749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0.31808083647977492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5"/>
        <v>0.33905281346787258</v>
      </c>
    </row>
    <row r="23" spans="1:19" x14ac:dyDescent="0.25">
      <c r="A23" t="s">
        <v>68</v>
      </c>
      <c r="B23">
        <f t="shared" ref="B23:R23" si="12">(B10/$S10)*B$12</f>
        <v>0</v>
      </c>
      <c r="C23">
        <f t="shared" si="12"/>
        <v>0</v>
      </c>
      <c r="D23">
        <f t="shared" si="12"/>
        <v>0</v>
      </c>
      <c r="E23">
        <f t="shared" si="12"/>
        <v>0</v>
      </c>
      <c r="F23">
        <f t="shared" si="12"/>
        <v>0</v>
      </c>
      <c r="G23">
        <f t="shared" si="12"/>
        <v>0</v>
      </c>
      <c r="H23">
        <f t="shared" si="12"/>
        <v>0</v>
      </c>
      <c r="I23">
        <f t="shared" si="12"/>
        <v>0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0</v>
      </c>
      <c r="O23">
        <f t="shared" si="12"/>
        <v>0</v>
      </c>
      <c r="P23">
        <f t="shared" si="12"/>
        <v>0.23856062735983122</v>
      </c>
      <c r="Q23">
        <f t="shared" si="12"/>
        <v>0.23856062735983122</v>
      </c>
      <c r="R23">
        <f t="shared" si="12"/>
        <v>0.23856062735983122</v>
      </c>
      <c r="S23">
        <f t="shared" si="5"/>
        <v>0.41319912727273367</v>
      </c>
    </row>
    <row r="25" spans="1:19" x14ac:dyDescent="0.25">
      <c r="A25" t="s">
        <v>69</v>
      </c>
    </row>
    <row r="26" spans="1:19" x14ac:dyDescent="0.25">
      <c r="A26" t="s">
        <v>19</v>
      </c>
      <c r="B26">
        <f>(SUMPRODUCT($B$15:$R$15,B16:R16)/($S$15*S16))</f>
        <v>0.11983660389070357</v>
      </c>
      <c r="D26">
        <v>0.19661138755800142</v>
      </c>
    </row>
    <row r="27" spans="1:19" x14ac:dyDescent="0.25">
      <c r="A27" t="s">
        <v>20</v>
      </c>
      <c r="B27">
        <f t="shared" ref="B27:B33" si="13">(SUMPRODUCT($B$15:$R$15,B17:R17)/($S$15*S17))</f>
        <v>6.3763705476700933E-2</v>
      </c>
      <c r="D27">
        <v>0</v>
      </c>
    </row>
    <row r="28" spans="1:19" x14ac:dyDescent="0.25">
      <c r="A28" t="s">
        <v>21</v>
      </c>
      <c r="B28">
        <f t="shared" si="13"/>
        <v>0</v>
      </c>
      <c r="D28">
        <v>0</v>
      </c>
    </row>
    <row r="29" spans="1:19" x14ac:dyDescent="0.25">
      <c r="A29" t="s">
        <v>22</v>
      </c>
      <c r="B29">
        <f t="shared" si="13"/>
        <v>0</v>
      </c>
      <c r="D29">
        <v>0.64215249846663691</v>
      </c>
    </row>
    <row r="30" spans="1:19" x14ac:dyDescent="0.25">
      <c r="A30" t="s">
        <v>43</v>
      </c>
      <c r="B30">
        <f t="shared" si="13"/>
        <v>0</v>
      </c>
      <c r="D30">
        <v>0</v>
      </c>
    </row>
    <row r="31" spans="1:19" x14ac:dyDescent="0.25">
      <c r="A31" t="s">
        <v>66</v>
      </c>
      <c r="B31">
        <f t="shared" si="13"/>
        <v>0</v>
      </c>
      <c r="D31">
        <v>0</v>
      </c>
    </row>
    <row r="32" spans="1:19" x14ac:dyDescent="0.25">
      <c r="A32" t="s">
        <v>67</v>
      </c>
      <c r="B32">
        <f t="shared" si="13"/>
        <v>8.7431103672622051E-2</v>
      </c>
      <c r="D32">
        <v>0</v>
      </c>
    </row>
    <row r="33" spans="1:17" x14ac:dyDescent="0.25">
      <c r="A33" t="s">
        <v>68</v>
      </c>
      <c r="B33">
        <f t="shared" si="13"/>
        <v>0</v>
      </c>
    </row>
    <row r="34" spans="1:17" x14ac:dyDescent="0.25">
      <c r="A34" t="s">
        <v>46</v>
      </c>
    </row>
    <row r="35" spans="1:17" x14ac:dyDescent="0.25">
      <c r="A35" t="s">
        <v>20</v>
      </c>
      <c r="B35">
        <f>(SUMPRODUCT($B$16:$R$16,B17:R17)/($S$16*S17))</f>
        <v>0.11983660389070357</v>
      </c>
    </row>
    <row r="36" spans="1:17" x14ac:dyDescent="0.25">
      <c r="A36" t="s">
        <v>21</v>
      </c>
      <c r="B36">
        <f t="shared" ref="B36:B41" si="14">(SUMPRODUCT($B$16:$R$16,B18:R18)/($S$16*S18))</f>
        <v>0</v>
      </c>
      <c r="E36" t="s">
        <v>28</v>
      </c>
      <c r="N36" t="s">
        <v>29</v>
      </c>
      <c r="O36" t="s">
        <v>30</v>
      </c>
      <c r="P36" t="s">
        <v>31</v>
      </c>
      <c r="Q36" t="s">
        <v>32</v>
      </c>
    </row>
    <row r="37" spans="1:17" x14ac:dyDescent="0.25">
      <c r="A37" t="s">
        <v>22</v>
      </c>
      <c r="B37">
        <f t="shared" si="14"/>
        <v>0</v>
      </c>
      <c r="E37" t="s">
        <v>18</v>
      </c>
      <c r="F37">
        <v>0.19661138755800142</v>
      </c>
      <c r="G37">
        <v>0.1111111111111111</v>
      </c>
      <c r="H37">
        <v>0</v>
      </c>
      <c r="I37">
        <v>0</v>
      </c>
      <c r="J37">
        <v>0</v>
      </c>
      <c r="K37">
        <v>0</v>
      </c>
      <c r="L37">
        <v>8.7431103672622051E-2</v>
      </c>
      <c r="M37">
        <v>0</v>
      </c>
      <c r="N37" s="2">
        <f>AVERAGE(F37:M37)</f>
        <v>4.9394200292716822E-2</v>
      </c>
      <c r="O37" s="2">
        <f>_xlfn.STDEV.S(F37:M37)</f>
        <v>7.4764027292336721E-2</v>
      </c>
      <c r="P37" s="2">
        <f>MAX(F37:M37)</f>
        <v>0.19661138755800142</v>
      </c>
      <c r="Q37" s="2">
        <v>0</v>
      </c>
    </row>
    <row r="38" spans="1:17" x14ac:dyDescent="0.25">
      <c r="A38" t="s">
        <v>43</v>
      </c>
      <c r="B38">
        <f>(SUMPRODUCT($B$16:$R$16,B20:R20)/($S$16*S20))</f>
        <v>0.69995793711042931</v>
      </c>
      <c r="E38" t="s">
        <v>19</v>
      </c>
      <c r="F38">
        <v>0.19661138755800142</v>
      </c>
      <c r="G38">
        <v>0.19661138755800142</v>
      </c>
      <c r="H38">
        <v>0</v>
      </c>
      <c r="I38">
        <v>0</v>
      </c>
      <c r="J38">
        <v>0.64215249846663691</v>
      </c>
      <c r="K38">
        <v>0</v>
      </c>
      <c r="L38">
        <v>0.16431677645163634</v>
      </c>
      <c r="M38">
        <v>0</v>
      </c>
      <c r="N38" s="2">
        <f t="shared" ref="N38:N45" si="15">AVERAGE(F38:M38)</f>
        <v>0.1499615062542845</v>
      </c>
      <c r="O38" s="2">
        <f t="shared" ref="O38:O45" si="16">_xlfn.STDEV.S(F38:M38)</f>
        <v>0.219338057045979</v>
      </c>
      <c r="P38" s="2">
        <f t="shared" ref="P38:P45" si="17">MAX(F38:M38)</f>
        <v>0.64215249846663691</v>
      </c>
      <c r="Q38" s="2">
        <v>0</v>
      </c>
    </row>
    <row r="39" spans="1:17" x14ac:dyDescent="0.25">
      <c r="A39" t="s">
        <v>66</v>
      </c>
      <c r="B39">
        <f t="shared" si="14"/>
        <v>0</v>
      </c>
      <c r="E39" t="s">
        <v>20</v>
      </c>
      <c r="F39">
        <v>0.1111111111111111</v>
      </c>
      <c r="G39">
        <v>0.19661138755800142</v>
      </c>
      <c r="H39">
        <v>0</v>
      </c>
      <c r="I39">
        <v>0</v>
      </c>
      <c r="J39">
        <v>0</v>
      </c>
      <c r="K39">
        <v>0</v>
      </c>
      <c r="L39">
        <v>8.7431103672622051E-2</v>
      </c>
      <c r="M39">
        <v>0</v>
      </c>
      <c r="N39" s="2">
        <f t="shared" si="15"/>
        <v>4.9394200292716822E-2</v>
      </c>
      <c r="O39" s="2">
        <f t="shared" si="16"/>
        <v>7.4764027292336721E-2</v>
      </c>
      <c r="P39" s="2">
        <f t="shared" si="17"/>
        <v>0.19661138755800142</v>
      </c>
      <c r="Q39" s="2">
        <v>0</v>
      </c>
    </row>
    <row r="40" spans="1:17" x14ac:dyDescent="0.25">
      <c r="A40" t="s">
        <v>67</v>
      </c>
      <c r="B40">
        <f t="shared" si="14"/>
        <v>0.16431677645163634</v>
      </c>
      <c r="E40" t="s">
        <v>21</v>
      </c>
      <c r="F40">
        <v>0</v>
      </c>
      <c r="G40">
        <v>0</v>
      </c>
      <c r="H40">
        <v>0</v>
      </c>
      <c r="I40">
        <v>0.21409949120674793</v>
      </c>
      <c r="J40">
        <v>0.28055540199237605</v>
      </c>
      <c r="K40">
        <v>0.16020903507989245</v>
      </c>
      <c r="L40">
        <v>0</v>
      </c>
      <c r="M40">
        <v>0</v>
      </c>
      <c r="N40" s="2">
        <f t="shared" si="15"/>
        <v>8.1857991034877051E-2</v>
      </c>
      <c r="O40" s="2">
        <f t="shared" si="16"/>
        <v>0.11748009866307094</v>
      </c>
      <c r="P40" s="2">
        <f t="shared" si="17"/>
        <v>0.28055540199237605</v>
      </c>
      <c r="Q40" s="2">
        <v>0</v>
      </c>
    </row>
    <row r="41" spans="1:17" x14ac:dyDescent="0.25">
      <c r="A41" t="s">
        <v>68</v>
      </c>
      <c r="B41">
        <f t="shared" si="14"/>
        <v>0</v>
      </c>
      <c r="E41" t="s">
        <v>22</v>
      </c>
      <c r="F41">
        <v>0</v>
      </c>
      <c r="G41">
        <v>0</v>
      </c>
      <c r="H41">
        <v>0</v>
      </c>
      <c r="I41">
        <v>0.21409949120674793</v>
      </c>
      <c r="J41">
        <v>0.28055540199237605</v>
      </c>
      <c r="K41">
        <v>0.16020903507989245</v>
      </c>
      <c r="L41">
        <v>0</v>
      </c>
      <c r="M41">
        <v>0</v>
      </c>
      <c r="N41" s="2">
        <f t="shared" si="15"/>
        <v>8.1857991034877051E-2</v>
      </c>
      <c r="O41" s="2">
        <f t="shared" si="16"/>
        <v>0.11748009866307094</v>
      </c>
      <c r="P41" s="2">
        <f t="shared" si="17"/>
        <v>0.28055540199237605</v>
      </c>
      <c r="Q41" s="2">
        <v>0</v>
      </c>
    </row>
    <row r="42" spans="1:17" x14ac:dyDescent="0.25">
      <c r="A42" t="s">
        <v>47</v>
      </c>
      <c r="E42" t="s">
        <v>43</v>
      </c>
      <c r="F42">
        <v>0</v>
      </c>
      <c r="G42">
        <v>0.64215249846663691</v>
      </c>
      <c r="H42">
        <v>0</v>
      </c>
      <c r="I42">
        <v>0.28055540199237605</v>
      </c>
      <c r="J42">
        <v>0.28055540199237605</v>
      </c>
      <c r="K42">
        <v>0.20993749208047283</v>
      </c>
      <c r="L42">
        <v>0</v>
      </c>
      <c r="M42">
        <v>0</v>
      </c>
      <c r="N42" s="2">
        <f t="shared" si="15"/>
        <v>0.17665009931648273</v>
      </c>
      <c r="O42" s="2">
        <f t="shared" si="16"/>
        <v>0.22810216643738657</v>
      </c>
      <c r="P42" s="2">
        <f t="shared" si="17"/>
        <v>0.64215249846663691</v>
      </c>
      <c r="Q42" s="2">
        <v>0</v>
      </c>
    </row>
    <row r="43" spans="1:17" x14ac:dyDescent="0.25">
      <c r="A43" t="s">
        <v>21</v>
      </c>
      <c r="B43">
        <f>(SUMPRODUCT($B$17:$R$17,B18:R18)/($S$17*S18))</f>
        <v>0</v>
      </c>
      <c r="E43" t="s">
        <v>66</v>
      </c>
      <c r="F43">
        <v>0</v>
      </c>
      <c r="G43">
        <v>0</v>
      </c>
      <c r="H43">
        <v>0</v>
      </c>
      <c r="I43">
        <v>0.16020903507989245</v>
      </c>
      <c r="J43">
        <v>0.16020903507989245</v>
      </c>
      <c r="K43">
        <v>0.20993749208047283</v>
      </c>
      <c r="L43">
        <v>0</v>
      </c>
      <c r="M43">
        <v>0</v>
      </c>
      <c r="N43" s="2">
        <f t="shared" si="15"/>
        <v>6.6294445280032213E-2</v>
      </c>
      <c r="O43" s="2">
        <f t="shared" si="16"/>
        <v>9.2773143145448794E-2</v>
      </c>
      <c r="P43" s="2">
        <f t="shared" si="17"/>
        <v>0.20993749208047283</v>
      </c>
      <c r="Q43" s="2">
        <v>0</v>
      </c>
    </row>
    <row r="44" spans="1:17" x14ac:dyDescent="0.25">
      <c r="A44" t="s">
        <v>22</v>
      </c>
      <c r="B44">
        <f t="shared" ref="B44:B48" si="18">(SUMPRODUCT($B$17:$R$17,B19:R19)/($S$17*S19))</f>
        <v>0</v>
      </c>
      <c r="E44" t="s">
        <v>67</v>
      </c>
      <c r="F44">
        <v>8.7431103672622051E-2</v>
      </c>
      <c r="G44">
        <v>0.16431677645163634</v>
      </c>
      <c r="H44">
        <v>8.7431103672622051E-2</v>
      </c>
      <c r="I44">
        <v>0</v>
      </c>
      <c r="J44">
        <v>0</v>
      </c>
      <c r="K44">
        <v>0</v>
      </c>
      <c r="L44">
        <v>0</v>
      </c>
      <c r="M44">
        <v>0</v>
      </c>
      <c r="N44" s="2">
        <f t="shared" si="15"/>
        <v>4.2397372974610062E-2</v>
      </c>
      <c r="O44" s="2">
        <f t="shared" si="16"/>
        <v>6.3141678471170845E-2</v>
      </c>
      <c r="P44" s="2">
        <f t="shared" si="17"/>
        <v>0.16431677645163634</v>
      </c>
      <c r="Q44" s="2">
        <v>0</v>
      </c>
    </row>
    <row r="45" spans="1:17" x14ac:dyDescent="0.25">
      <c r="A45" t="s">
        <v>43</v>
      </c>
      <c r="B45">
        <f t="shared" si="18"/>
        <v>0</v>
      </c>
      <c r="E45" t="s">
        <v>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">
        <f t="shared" si="15"/>
        <v>0</v>
      </c>
      <c r="O45" s="2">
        <f t="shared" si="16"/>
        <v>0</v>
      </c>
      <c r="P45" s="2">
        <f t="shared" si="17"/>
        <v>0</v>
      </c>
      <c r="Q45" s="2">
        <v>1</v>
      </c>
    </row>
    <row r="46" spans="1:17" x14ac:dyDescent="0.25">
      <c r="A46" t="s">
        <v>66</v>
      </c>
      <c r="B46">
        <f t="shared" si="18"/>
        <v>0</v>
      </c>
    </row>
    <row r="47" spans="1:17" x14ac:dyDescent="0.25">
      <c r="A47" t="s">
        <v>67</v>
      </c>
      <c r="B47">
        <f t="shared" si="18"/>
        <v>8.7431103672622051E-2</v>
      </c>
    </row>
    <row r="48" spans="1:17" x14ac:dyDescent="0.25">
      <c r="A48" t="s">
        <v>68</v>
      </c>
      <c r="B48">
        <f t="shared" si="18"/>
        <v>0</v>
      </c>
    </row>
    <row r="49" spans="1:6" x14ac:dyDescent="0.25">
      <c r="A49" t="s">
        <v>27</v>
      </c>
    </row>
    <row r="50" spans="1:6" x14ac:dyDescent="0.25">
      <c r="A50" t="s">
        <v>22</v>
      </c>
      <c r="B50">
        <f>(SUMPRODUCT($B$18:$R$18,B19:R19)/($S$18*S19))</f>
        <v>0.21409949120674793</v>
      </c>
      <c r="F50">
        <v>0.28055540199237605</v>
      </c>
    </row>
    <row r="51" spans="1:6" x14ac:dyDescent="0.25">
      <c r="A51" t="s">
        <v>43</v>
      </c>
      <c r="B51">
        <f t="shared" ref="B51:B54" si="19">(SUMPRODUCT($B$18:$R$18,B20:R20)/($S$18*S20))</f>
        <v>0.28055540199237605</v>
      </c>
      <c r="F51">
        <v>0.16020903507989245</v>
      </c>
    </row>
    <row r="52" spans="1:6" x14ac:dyDescent="0.25">
      <c r="A52" t="s">
        <v>66</v>
      </c>
      <c r="B52">
        <f t="shared" si="19"/>
        <v>0.16020903507989245</v>
      </c>
      <c r="F52">
        <v>0</v>
      </c>
    </row>
    <row r="53" spans="1:6" x14ac:dyDescent="0.25">
      <c r="A53" t="s">
        <v>67</v>
      </c>
      <c r="B53">
        <f t="shared" si="19"/>
        <v>0</v>
      </c>
      <c r="F53">
        <v>0</v>
      </c>
    </row>
    <row r="54" spans="1:6" x14ac:dyDescent="0.25">
      <c r="A54" t="s">
        <v>68</v>
      </c>
      <c r="B54">
        <f t="shared" si="19"/>
        <v>0</v>
      </c>
      <c r="F54">
        <v>0</v>
      </c>
    </row>
    <row r="55" spans="1:6" x14ac:dyDescent="0.25">
      <c r="A55" t="s">
        <v>48</v>
      </c>
    </row>
    <row r="56" spans="1:6" x14ac:dyDescent="0.25">
      <c r="A56" t="s">
        <v>43</v>
      </c>
      <c r="B56">
        <f>(SUMPRODUCT($B$19:$R$19,B20:R20)/($S$19*S20))</f>
        <v>0.28055540199237605</v>
      </c>
    </row>
    <row r="57" spans="1:6" x14ac:dyDescent="0.25">
      <c r="A57" t="s">
        <v>66</v>
      </c>
      <c r="B57">
        <f t="shared" ref="B57:B59" si="20">(SUMPRODUCT($B$19:$R$19,B21:R21)/($S$19*S21))</f>
        <v>0.16020903507989245</v>
      </c>
    </row>
    <row r="58" spans="1:6" x14ac:dyDescent="0.25">
      <c r="A58" t="s">
        <v>67</v>
      </c>
      <c r="B58">
        <f t="shared" si="20"/>
        <v>0</v>
      </c>
    </row>
    <row r="59" spans="1:6" x14ac:dyDescent="0.25">
      <c r="A59" t="s">
        <v>68</v>
      </c>
      <c r="B59">
        <f t="shared" si="20"/>
        <v>0</v>
      </c>
    </row>
    <row r="60" spans="1:6" x14ac:dyDescent="0.25">
      <c r="A60" t="s">
        <v>70</v>
      </c>
    </row>
    <row r="61" spans="1:6" x14ac:dyDescent="0.25">
      <c r="A61" t="s">
        <v>66</v>
      </c>
      <c r="B61">
        <f>(SUMPRODUCT($B$20:$R$20,B21:R21)/($S$20*S21))</f>
        <v>0.20993749208047283</v>
      </c>
    </row>
    <row r="62" spans="1:6" x14ac:dyDescent="0.25">
      <c r="A62" t="s">
        <v>67</v>
      </c>
      <c r="B62">
        <f t="shared" ref="B62:B63" si="21">(SUMPRODUCT($B$20:$R$20,B22:R22)/($S$20*S22))</f>
        <v>0</v>
      </c>
    </row>
    <row r="63" spans="1:6" x14ac:dyDescent="0.25">
      <c r="A63" t="s">
        <v>68</v>
      </c>
      <c r="B63">
        <f t="shared" si="21"/>
        <v>0</v>
      </c>
    </row>
    <row r="64" spans="1:6" x14ac:dyDescent="0.25">
      <c r="A64" t="s">
        <v>71</v>
      </c>
    </row>
    <row r="65" spans="1:2" x14ac:dyDescent="0.25">
      <c r="A65" t="s">
        <v>67</v>
      </c>
      <c r="B65">
        <f>(SUMPRODUCT($B$21:$R$21,B22:R22)/($S$21*S22))</f>
        <v>0</v>
      </c>
    </row>
    <row r="66" spans="1:2" x14ac:dyDescent="0.25">
      <c r="A66" t="s">
        <v>68</v>
      </c>
      <c r="B66">
        <f>(SUMPRODUCT($B$21:$R$21,B23:R23)/($S$21*S23))</f>
        <v>0</v>
      </c>
    </row>
    <row r="67" spans="1:2" x14ac:dyDescent="0.25">
      <c r="A67" t="s">
        <v>72</v>
      </c>
    </row>
    <row r="68" spans="1:2" x14ac:dyDescent="0.25">
      <c r="A68" t="s">
        <v>68</v>
      </c>
      <c r="B68">
        <f>(SUMPRODUCT($B$22:$R$22,B23:R23)/($S$22*S23))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3049-2CCD-4834-B543-67CBD9F6FBE5}">
  <dimension ref="A1:S52"/>
  <sheetViews>
    <sheetView tabSelected="1" workbookViewId="0">
      <selection activeCell="A2" sqref="A2"/>
    </sheetView>
  </sheetViews>
  <sheetFormatPr defaultRowHeight="15" x14ac:dyDescent="0.25"/>
  <cols>
    <col min="1" max="1" width="41.140625" bestFit="1" customWidth="1"/>
    <col min="3" max="4" width="5.28515625" bestFit="1" customWidth="1"/>
    <col min="5" max="5" width="5" bestFit="1" customWidth="1"/>
    <col min="6" max="6" width="4.5703125" bestFit="1" customWidth="1"/>
    <col min="7" max="7" width="5.85546875" bestFit="1" customWidth="1"/>
    <col min="8" max="8" width="5.5703125" bestFit="1" customWidth="1"/>
    <col min="9" max="9" width="5.7109375" bestFit="1" customWidth="1"/>
    <col min="10" max="10" width="7" bestFit="1" customWidth="1"/>
    <col min="11" max="11" width="6.42578125" bestFit="1" customWidth="1"/>
    <col min="12" max="13" width="6.140625" bestFit="1" customWidth="1"/>
    <col min="14" max="14" width="7.28515625" bestFit="1" customWidth="1"/>
    <col min="15" max="15" width="5.85546875" bestFit="1" customWidth="1"/>
    <col min="16" max="16" width="6.28515625" bestFit="1" customWidth="1"/>
    <col min="17" max="17" width="4.5703125" bestFit="1" customWidth="1"/>
    <col min="18" max="18" width="7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56</v>
      </c>
      <c r="D1" t="s">
        <v>9</v>
      </c>
      <c r="E1" t="s">
        <v>10</v>
      </c>
      <c r="F1" t="s">
        <v>11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42</v>
      </c>
      <c r="M1" t="s">
        <v>97</v>
      </c>
      <c r="N1" t="s">
        <v>98</v>
      </c>
      <c r="O1" t="s">
        <v>99</v>
      </c>
      <c r="P1" t="s">
        <v>57</v>
      </c>
      <c r="Q1" t="s">
        <v>100</v>
      </c>
      <c r="R1" t="s">
        <v>101</v>
      </c>
      <c r="S1" t="s">
        <v>17</v>
      </c>
    </row>
    <row r="2" spans="1:19" x14ac:dyDescent="0.25">
      <c r="A2" t="s">
        <v>85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86</v>
      </c>
      <c r="D3">
        <v>1</v>
      </c>
      <c r="F3">
        <v>1</v>
      </c>
      <c r="G3">
        <v>1</v>
      </c>
      <c r="S3">
        <f t="shared" ref="S3:S8" si="0">SUM(B3:R3)</f>
        <v>3</v>
      </c>
    </row>
    <row r="4" spans="1:19" x14ac:dyDescent="0.25">
      <c r="A4" t="s">
        <v>87</v>
      </c>
      <c r="H4">
        <v>1</v>
      </c>
      <c r="I4">
        <v>1</v>
      </c>
      <c r="J4">
        <v>1</v>
      </c>
      <c r="S4">
        <f t="shared" si="0"/>
        <v>3</v>
      </c>
    </row>
    <row r="5" spans="1:19" x14ac:dyDescent="0.25">
      <c r="A5" t="s">
        <v>88</v>
      </c>
      <c r="H5">
        <v>1</v>
      </c>
      <c r="J5">
        <v>1</v>
      </c>
      <c r="K5">
        <v>1</v>
      </c>
      <c r="S5">
        <f t="shared" si="0"/>
        <v>3</v>
      </c>
    </row>
    <row r="6" spans="1:19" x14ac:dyDescent="0.25">
      <c r="A6" s="1" t="s">
        <v>89</v>
      </c>
      <c r="L6">
        <v>1</v>
      </c>
      <c r="M6">
        <v>1</v>
      </c>
      <c r="N6">
        <v>1</v>
      </c>
      <c r="O6">
        <v>1</v>
      </c>
      <c r="S6">
        <f t="shared" si="0"/>
        <v>4</v>
      </c>
    </row>
    <row r="7" spans="1:19" x14ac:dyDescent="0.25">
      <c r="A7" t="s">
        <v>90</v>
      </c>
      <c r="C7">
        <v>1</v>
      </c>
      <c r="D7">
        <v>1</v>
      </c>
      <c r="P7">
        <v>1</v>
      </c>
      <c r="S7">
        <f t="shared" si="0"/>
        <v>3</v>
      </c>
    </row>
    <row r="8" spans="1:19" x14ac:dyDescent="0.25">
      <c r="A8" s="1" t="s">
        <v>91</v>
      </c>
      <c r="Q8">
        <v>1</v>
      </c>
      <c r="R8">
        <v>1</v>
      </c>
      <c r="S8">
        <f t="shared" si="0"/>
        <v>2</v>
      </c>
    </row>
    <row r="9" spans="1:19" x14ac:dyDescent="0.25">
      <c r="A9" t="s">
        <v>102</v>
      </c>
      <c r="B9">
        <f>COUNTIF(B2:B8,"&gt;0")</f>
        <v>1</v>
      </c>
      <c r="C9">
        <f t="shared" ref="C9:R9" si="1">COUNTIF(C2:C8,"&gt;0")</f>
        <v>2</v>
      </c>
      <c r="D9">
        <f t="shared" si="1"/>
        <v>3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2</v>
      </c>
      <c r="I9">
        <f t="shared" si="1"/>
        <v>1</v>
      </c>
      <c r="J9">
        <f t="shared" si="1"/>
        <v>2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</row>
    <row r="10" spans="1:19" x14ac:dyDescent="0.25">
      <c r="A10" t="s">
        <v>15</v>
      </c>
      <c r="B10">
        <f>LOG10(7/B9)</f>
        <v>0.84509804001425681</v>
      </c>
      <c r="C10">
        <f t="shared" ref="C10:R10" si="2">LOG10(7/C9)</f>
        <v>0.54406804435027567</v>
      </c>
      <c r="D10">
        <f t="shared" si="2"/>
        <v>0.36797678529459443</v>
      </c>
      <c r="E10">
        <f t="shared" si="2"/>
        <v>0.84509804001425681</v>
      </c>
      <c r="F10">
        <f t="shared" si="2"/>
        <v>0.84509804001425681</v>
      </c>
      <c r="G10">
        <f t="shared" si="2"/>
        <v>0.84509804001425681</v>
      </c>
      <c r="H10">
        <f t="shared" si="2"/>
        <v>0.54406804435027567</v>
      </c>
      <c r="I10">
        <f t="shared" si="2"/>
        <v>0.84509804001425681</v>
      </c>
      <c r="J10">
        <f t="shared" si="2"/>
        <v>0.54406804435027567</v>
      </c>
      <c r="K10">
        <f t="shared" si="2"/>
        <v>0.84509804001425681</v>
      </c>
      <c r="L10">
        <f t="shared" si="2"/>
        <v>0.84509804001425681</v>
      </c>
      <c r="M10">
        <f t="shared" si="2"/>
        <v>0.84509804001425681</v>
      </c>
      <c r="N10">
        <f t="shared" si="2"/>
        <v>0.84509804001425681</v>
      </c>
      <c r="O10">
        <f t="shared" si="2"/>
        <v>0.84509804001425681</v>
      </c>
      <c r="P10">
        <f t="shared" si="2"/>
        <v>0.84509804001425681</v>
      </c>
      <c r="Q10">
        <f t="shared" si="2"/>
        <v>0.84509804001425681</v>
      </c>
      <c r="R10">
        <f t="shared" si="2"/>
        <v>0.84509804001425681</v>
      </c>
    </row>
    <row r="12" spans="1:19" x14ac:dyDescent="0.25">
      <c r="A12" t="s">
        <v>65</v>
      </c>
      <c r="S12" t="s">
        <v>44</v>
      </c>
    </row>
    <row r="13" spans="1:19" x14ac:dyDescent="0.25">
      <c r="A13" t="s">
        <v>18</v>
      </c>
      <c r="B13">
        <f>(B2/$S2)*B$10</f>
        <v>0.2112745100035642</v>
      </c>
      <c r="C13">
        <f t="shared" ref="C13:R13" si="3">(C2/$S2)*C$10</f>
        <v>0.13601701108756892</v>
      </c>
      <c r="D13">
        <f t="shared" si="3"/>
        <v>9.1994196323648608E-2</v>
      </c>
      <c r="E13">
        <f t="shared" si="3"/>
        <v>0.2112745100035642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>SQRT(SUMSQ(B13:R13))</f>
        <v>0.34093605942598998</v>
      </c>
    </row>
    <row r="14" spans="1:19" x14ac:dyDescent="0.25">
      <c r="A14" t="s">
        <v>19</v>
      </c>
      <c r="B14">
        <f>(B3/$S3)*B$10</f>
        <v>0</v>
      </c>
      <c r="C14">
        <f>(C3/$S3)*C$10</f>
        <v>0</v>
      </c>
      <c r="D14">
        <f>(D3/$S3)*D$10</f>
        <v>0.12265892843153148</v>
      </c>
      <c r="E14">
        <f t="shared" ref="E14:R14" si="4">(E3/$S3)*E$10</f>
        <v>0</v>
      </c>
      <c r="F14">
        <f t="shared" si="4"/>
        <v>0.28169934667141894</v>
      </c>
      <c r="G14">
        <f t="shared" si="4"/>
        <v>0.28169934667141894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ref="S14:S19" si="5">SQRT(SUMSQ(B14:R14))</f>
        <v>0.41683840580515141</v>
      </c>
    </row>
    <row r="15" spans="1:19" x14ac:dyDescent="0.25">
      <c r="A15" t="s">
        <v>20</v>
      </c>
      <c r="B15">
        <f t="shared" ref="B15:R15" si="6">(B4/$S4)*B$10</f>
        <v>0</v>
      </c>
      <c r="C15">
        <f t="shared" si="6"/>
        <v>0</v>
      </c>
      <c r="D15">
        <f t="shared" si="6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0.18135601478342522</v>
      </c>
      <c r="I15">
        <f t="shared" si="6"/>
        <v>0.28169934667141894</v>
      </c>
      <c r="J15">
        <f t="shared" si="6"/>
        <v>0.18135601478342522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5"/>
        <v>0.38096526102960643</v>
      </c>
    </row>
    <row r="16" spans="1:19" x14ac:dyDescent="0.25">
      <c r="A16" t="s">
        <v>21</v>
      </c>
      <c r="B16">
        <f t="shared" ref="B16:R16" si="7">(B5/$S5)*B$10</f>
        <v>0</v>
      </c>
      <c r="C16">
        <f t="shared" si="7"/>
        <v>0</v>
      </c>
      <c r="D16">
        <f t="shared" si="7"/>
        <v>0</v>
      </c>
      <c r="E16">
        <f t="shared" si="7"/>
        <v>0</v>
      </c>
      <c r="F16">
        <f t="shared" si="7"/>
        <v>0</v>
      </c>
      <c r="G16">
        <f t="shared" si="7"/>
        <v>0</v>
      </c>
      <c r="H16">
        <f t="shared" si="7"/>
        <v>0.18135601478342522</v>
      </c>
      <c r="I16">
        <f t="shared" si="7"/>
        <v>0</v>
      </c>
      <c r="J16">
        <f t="shared" si="7"/>
        <v>0.18135601478342522</v>
      </c>
      <c r="K16">
        <f t="shared" si="7"/>
        <v>0.28169934667141894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5"/>
        <v>0.38096526102960643</v>
      </c>
    </row>
    <row r="17" spans="1:19" x14ac:dyDescent="0.25">
      <c r="A17" t="s">
        <v>22</v>
      </c>
      <c r="B17">
        <f t="shared" ref="B17:R17" si="8">(B6/$S6)*B$10</f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0.2112745100035642</v>
      </c>
      <c r="M17">
        <f t="shared" si="8"/>
        <v>0.2112745100035642</v>
      </c>
      <c r="N17">
        <f t="shared" si="8"/>
        <v>0.2112745100035642</v>
      </c>
      <c r="O17">
        <f t="shared" si="8"/>
        <v>0.2112745100035642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5"/>
        <v>0.42254902000712841</v>
      </c>
    </row>
    <row r="18" spans="1:19" x14ac:dyDescent="0.25">
      <c r="A18" t="s">
        <v>43</v>
      </c>
      <c r="B18">
        <f t="shared" ref="B18:R18" si="9">(B7/$S7)*B$10</f>
        <v>0</v>
      </c>
      <c r="C18">
        <f t="shared" si="9"/>
        <v>0.18135601478342522</v>
      </c>
      <c r="D18">
        <f t="shared" si="9"/>
        <v>0.12265892843153148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0.28169934667141894</v>
      </c>
      <c r="Q18">
        <f t="shared" si="9"/>
        <v>0</v>
      </c>
      <c r="R18">
        <f t="shared" si="9"/>
        <v>0</v>
      </c>
      <c r="S18">
        <f t="shared" si="5"/>
        <v>0.35677687528370133</v>
      </c>
    </row>
    <row r="19" spans="1:19" x14ac:dyDescent="0.25">
      <c r="A19" t="s">
        <v>66</v>
      </c>
      <c r="B19">
        <f t="shared" ref="B19:R19" si="10">(B8/$S8)*B$10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>
        <f t="shared" si="10"/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0.42254902000712841</v>
      </c>
      <c r="R19">
        <f t="shared" si="10"/>
        <v>0.42254902000712841</v>
      </c>
      <c r="S19">
        <f t="shared" si="5"/>
        <v>0.59757455486154132</v>
      </c>
    </row>
    <row r="21" spans="1:19" x14ac:dyDescent="0.25">
      <c r="A21" t="s">
        <v>69</v>
      </c>
    </row>
    <row r="22" spans="1:19" x14ac:dyDescent="0.25">
      <c r="A22" t="s">
        <v>19</v>
      </c>
      <c r="B22">
        <f>(SUMPRODUCT($B$13:$R$13,B14:R14)/($S$13*S14))</f>
        <v>7.9399712977057516E-2</v>
      </c>
      <c r="D22">
        <v>7.9399712977057516E-2</v>
      </c>
    </row>
    <row r="23" spans="1:19" x14ac:dyDescent="0.25">
      <c r="A23" t="s">
        <v>20</v>
      </c>
      <c r="B23">
        <f t="shared" ref="B23:B27" si="11">(SUMPRODUCT($B$13:$R$13,B15:R15)/($S$13*S15))</f>
        <v>0</v>
      </c>
      <c r="D23">
        <v>0</v>
      </c>
    </row>
    <row r="24" spans="1:19" x14ac:dyDescent="0.25">
      <c r="A24" t="s">
        <v>21</v>
      </c>
      <c r="B24">
        <f t="shared" si="11"/>
        <v>0</v>
      </c>
      <c r="D24">
        <v>0</v>
      </c>
    </row>
    <row r="25" spans="1:19" x14ac:dyDescent="0.25">
      <c r="A25" t="s">
        <v>22</v>
      </c>
      <c r="B25">
        <f t="shared" si="11"/>
        <v>0</v>
      </c>
      <c r="D25">
        <v>0</v>
      </c>
    </row>
    <row r="26" spans="1:19" x14ac:dyDescent="0.25">
      <c r="A26" t="s">
        <v>43</v>
      </c>
      <c r="B26">
        <f t="shared" si="11"/>
        <v>0.29556045383134949</v>
      </c>
      <c r="D26">
        <v>0.29556045383134949</v>
      </c>
    </row>
    <row r="27" spans="1:19" x14ac:dyDescent="0.25">
      <c r="A27" t="s">
        <v>66</v>
      </c>
      <c r="B27">
        <f t="shared" si="11"/>
        <v>0</v>
      </c>
      <c r="D27">
        <v>0</v>
      </c>
    </row>
    <row r="29" spans="1:19" x14ac:dyDescent="0.25">
      <c r="A29" t="s">
        <v>46</v>
      </c>
    </row>
    <row r="30" spans="1:19" x14ac:dyDescent="0.25">
      <c r="A30" t="s">
        <v>20</v>
      </c>
      <c r="B30">
        <f>(SUMPRODUCT($B$14:$R$14,B15:R15)/($S$14*S15))</f>
        <v>0</v>
      </c>
      <c r="D30">
        <v>0</v>
      </c>
    </row>
    <row r="31" spans="1:19" x14ac:dyDescent="0.25">
      <c r="A31" t="s">
        <v>21</v>
      </c>
      <c r="B31">
        <f t="shared" ref="B31:B34" si="12">(SUMPRODUCT($B$14:$R$14,B16:R16)/($S$14*S16))</f>
        <v>0</v>
      </c>
      <c r="D31">
        <v>0</v>
      </c>
    </row>
    <row r="32" spans="1:19" x14ac:dyDescent="0.25">
      <c r="A32" t="s">
        <v>22</v>
      </c>
      <c r="B32">
        <f t="shared" si="12"/>
        <v>0</v>
      </c>
      <c r="D32">
        <v>0</v>
      </c>
    </row>
    <row r="33" spans="1:18" x14ac:dyDescent="0.25">
      <c r="A33" t="s">
        <v>43</v>
      </c>
      <c r="B33">
        <f t="shared" si="12"/>
        <v>0.10116584392949407</v>
      </c>
      <c r="D33">
        <v>0.10116584392949407</v>
      </c>
    </row>
    <row r="34" spans="1:18" x14ac:dyDescent="0.25">
      <c r="A34" t="s">
        <v>66</v>
      </c>
      <c r="B34">
        <f t="shared" si="12"/>
        <v>0</v>
      </c>
      <c r="D34">
        <v>0</v>
      </c>
    </row>
    <row r="36" spans="1:18" x14ac:dyDescent="0.25">
      <c r="A36" t="s">
        <v>47</v>
      </c>
      <c r="H36" t="s">
        <v>28</v>
      </c>
      <c r="O36" t="s">
        <v>29</v>
      </c>
      <c r="P36" t="s">
        <v>30</v>
      </c>
      <c r="Q36" t="s">
        <v>31</v>
      </c>
      <c r="R36" t="s">
        <v>32</v>
      </c>
    </row>
    <row r="37" spans="1:18" x14ac:dyDescent="0.25">
      <c r="A37" t="s">
        <v>21</v>
      </c>
      <c r="B37">
        <f>(SUMPRODUCT($B$15:$R$15,B16:R16)/($S$15*S16))</f>
        <v>0.45323472054363229</v>
      </c>
      <c r="D37">
        <v>0.45323472054363229</v>
      </c>
      <c r="H37" t="s">
        <v>18</v>
      </c>
      <c r="I37">
        <v>7.9399712977057516E-2</v>
      </c>
      <c r="J37">
        <v>0</v>
      </c>
      <c r="K37">
        <v>0</v>
      </c>
      <c r="L37">
        <v>0</v>
      </c>
      <c r="M37">
        <v>0.29556045383134949</v>
      </c>
      <c r="N37">
        <v>0</v>
      </c>
      <c r="O37" s="2">
        <f t="shared" ref="O37:O43" si="13">AVERAGE(I37:N37)</f>
        <v>6.2493361134734499E-2</v>
      </c>
      <c r="P37" s="2">
        <f t="shared" ref="P37:P43" si="14">_xlfn.STDEV.S(I37:N37)</f>
        <v>0.11851394447433966</v>
      </c>
      <c r="Q37" s="2">
        <f t="shared" ref="Q37:Q43" si="15">MAX(I37:N37)</f>
        <v>0.29556045383134949</v>
      </c>
      <c r="R37" s="2">
        <v>0</v>
      </c>
    </row>
    <row r="38" spans="1:18" x14ac:dyDescent="0.25">
      <c r="A38" t="s">
        <v>22</v>
      </c>
      <c r="B38">
        <f t="shared" ref="B38:B40" si="16">(SUMPRODUCT($B$15:$R$15,B17:R17)/($S$15*S17))</f>
        <v>0</v>
      </c>
      <c r="D38">
        <v>0</v>
      </c>
      <c r="H38" t="s">
        <v>19</v>
      </c>
      <c r="I38">
        <v>7.9399712977057516E-2</v>
      </c>
      <c r="J38">
        <v>0</v>
      </c>
      <c r="K38">
        <v>0</v>
      </c>
      <c r="L38">
        <v>0</v>
      </c>
      <c r="M38">
        <v>0.10116584392949407</v>
      </c>
      <c r="N38">
        <v>0</v>
      </c>
      <c r="O38" s="2">
        <f t="shared" si="13"/>
        <v>3.0094259484425262E-2</v>
      </c>
      <c r="P38" s="2">
        <f t="shared" si="14"/>
        <v>4.7127180427669023E-2</v>
      </c>
      <c r="Q38" s="2">
        <f t="shared" si="15"/>
        <v>0.10116584392949407</v>
      </c>
      <c r="R38" s="2">
        <v>0</v>
      </c>
    </row>
    <row r="39" spans="1:18" x14ac:dyDescent="0.25">
      <c r="A39" t="s">
        <v>43</v>
      </c>
      <c r="B39">
        <f t="shared" si="16"/>
        <v>0</v>
      </c>
      <c r="D39">
        <v>0</v>
      </c>
      <c r="H39" t="s">
        <v>20</v>
      </c>
      <c r="I39">
        <v>0</v>
      </c>
      <c r="J39">
        <v>0</v>
      </c>
      <c r="K39">
        <v>0.45323472054363229</v>
      </c>
      <c r="L39">
        <v>0</v>
      </c>
      <c r="M39">
        <v>0</v>
      </c>
      <c r="N39">
        <v>0</v>
      </c>
      <c r="O39" s="2">
        <f t="shared" si="13"/>
        <v>7.5539120090605386E-2</v>
      </c>
      <c r="P39" s="2">
        <f t="shared" si="14"/>
        <v>0.1850322998408046</v>
      </c>
      <c r="Q39" s="2">
        <f t="shared" si="15"/>
        <v>0.45323472054363229</v>
      </c>
      <c r="R39" s="2">
        <v>0</v>
      </c>
    </row>
    <row r="40" spans="1:18" x14ac:dyDescent="0.25">
      <c r="A40" t="s">
        <v>66</v>
      </c>
      <c r="B40">
        <f t="shared" si="16"/>
        <v>0</v>
      </c>
      <c r="D40">
        <v>0</v>
      </c>
      <c r="H40" t="s">
        <v>21</v>
      </c>
      <c r="I40">
        <v>0</v>
      </c>
      <c r="J40">
        <v>0</v>
      </c>
      <c r="K40">
        <v>0.45323472054363229</v>
      </c>
      <c r="L40">
        <v>0</v>
      </c>
      <c r="M40">
        <v>0</v>
      </c>
      <c r="N40">
        <v>0</v>
      </c>
      <c r="O40" s="2">
        <f t="shared" si="13"/>
        <v>7.5539120090605386E-2</v>
      </c>
      <c r="P40" s="2">
        <f t="shared" si="14"/>
        <v>0.1850322998408046</v>
      </c>
      <c r="Q40" s="2">
        <f t="shared" si="15"/>
        <v>0.45323472054363229</v>
      </c>
      <c r="R40" s="2">
        <v>0</v>
      </c>
    </row>
    <row r="41" spans="1:18" x14ac:dyDescent="0.25">
      <c r="H41" t="s">
        <v>22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>
        <f t="shared" si="13"/>
        <v>0</v>
      </c>
      <c r="P41" s="2">
        <f t="shared" si="14"/>
        <v>0</v>
      </c>
      <c r="Q41" s="2">
        <f t="shared" si="15"/>
        <v>0</v>
      </c>
      <c r="R41" s="2">
        <v>1</v>
      </c>
    </row>
    <row r="42" spans="1:18" x14ac:dyDescent="0.25">
      <c r="A42" t="s">
        <v>27</v>
      </c>
      <c r="H42" t="s">
        <v>43</v>
      </c>
      <c r="I42">
        <v>0.29556045383134949</v>
      </c>
      <c r="J42">
        <v>0.10116584392949407</v>
      </c>
      <c r="K42">
        <v>0</v>
      </c>
      <c r="L42">
        <v>0</v>
      </c>
      <c r="M42">
        <v>0</v>
      </c>
      <c r="N42">
        <v>0</v>
      </c>
      <c r="O42" s="2">
        <f t="shared" si="13"/>
        <v>6.612104962680726E-2</v>
      </c>
      <c r="P42" s="2">
        <f t="shared" si="14"/>
        <v>0.11946426296131893</v>
      </c>
      <c r="Q42" s="2">
        <f t="shared" si="15"/>
        <v>0.29556045383134949</v>
      </c>
      <c r="R42" s="2">
        <v>0</v>
      </c>
    </row>
    <row r="43" spans="1:18" x14ac:dyDescent="0.25">
      <c r="A43" t="s">
        <v>22</v>
      </c>
      <c r="B43">
        <f>(SUMPRODUCT($B$16:$R$16,B17:R17)/($S$16*S17))</f>
        <v>0</v>
      </c>
      <c r="H43" t="s">
        <v>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>
        <f t="shared" si="13"/>
        <v>0</v>
      </c>
      <c r="P43" s="2">
        <f t="shared" si="14"/>
        <v>0</v>
      </c>
      <c r="Q43" s="2">
        <f t="shared" si="15"/>
        <v>0</v>
      </c>
      <c r="R43" s="2">
        <v>1</v>
      </c>
    </row>
    <row r="44" spans="1:18" x14ac:dyDescent="0.25">
      <c r="A44" t="s">
        <v>43</v>
      </c>
      <c r="B44">
        <f t="shared" ref="B44:B45" si="17">(SUMPRODUCT($B$16:$R$16,B18:R18)/($S$16*S18))</f>
        <v>0</v>
      </c>
    </row>
    <row r="45" spans="1:18" x14ac:dyDescent="0.25">
      <c r="A45" t="s">
        <v>66</v>
      </c>
      <c r="B45">
        <f t="shared" si="17"/>
        <v>0</v>
      </c>
    </row>
    <row r="47" spans="1:18" x14ac:dyDescent="0.25">
      <c r="A47" t="s">
        <v>48</v>
      </c>
    </row>
    <row r="48" spans="1:18" x14ac:dyDescent="0.25">
      <c r="A48" t="s">
        <v>43</v>
      </c>
      <c r="B48">
        <f>(SUMPRODUCT($B$17:$R$17,B18:R18)/($S$17*S18))</f>
        <v>0</v>
      </c>
    </row>
    <row r="49" spans="1:2" x14ac:dyDescent="0.25">
      <c r="A49" t="s">
        <v>66</v>
      </c>
      <c r="B49">
        <f>(SUMPRODUCT($B$17:$R$17,B19:R19)/($S$17*S19))</f>
        <v>0</v>
      </c>
    </row>
    <row r="51" spans="1:2" x14ac:dyDescent="0.25">
      <c r="A51" t="s">
        <v>70</v>
      </c>
    </row>
    <row r="52" spans="1:2" x14ac:dyDescent="0.25">
      <c r="A52" t="s">
        <v>66</v>
      </c>
      <c r="B52">
        <f>(SUMPRODUCT($B$18:$R$18,B19:R19)/($S$18*S19))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SKPL-1</vt:lpstr>
      <vt:lpstr>SKPL-2</vt:lpstr>
      <vt:lpstr>SKPL-3</vt:lpstr>
      <vt:lpstr>SKPL-4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2018-02-12T04:23:55Z</dcterms:created>
  <dcterms:modified xsi:type="dcterms:W3CDTF">2018-02-13T03:37:44Z</dcterms:modified>
</cp:coreProperties>
</file>