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smillahtesis\"/>
    </mc:Choice>
  </mc:AlternateContent>
  <xr:revisionPtr revIDLastSave="0" documentId="13_ncr:1_{2B12F41B-86D6-42BF-9818-E8741BB74343}" xr6:coauthVersionLast="43" xr6:coauthVersionMax="43" xr10:uidLastSave="{00000000-0000-0000-0000-000000000000}"/>
  <bookViews>
    <workbookView xWindow="-120" yWindow="-120" windowWidth="20730" windowHeight="11160" xr2:uid="{F5712EEC-BBCF-4C01-98FD-C3C7C79CD6F9}"/>
  </bookViews>
  <sheets>
    <sheet name="SKPL-1" sheetId="1" r:id="rId1"/>
    <sheet name="SKPL-2" sheetId="3" r:id="rId2"/>
    <sheet name="SKPL-3" sheetId="5" r:id="rId3"/>
    <sheet name="SKPL-4" sheetId="6" r:id="rId4"/>
    <sheet name="Label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" i="1" l="1"/>
  <c r="D51" i="1"/>
  <c r="D52" i="1"/>
  <c r="D53" i="1"/>
  <c r="D54" i="1"/>
  <c r="D49" i="1"/>
  <c r="C49" i="1"/>
  <c r="C50" i="1"/>
  <c r="C51" i="1"/>
  <c r="C52" i="1"/>
  <c r="C53" i="1"/>
  <c r="C54" i="1"/>
  <c r="B50" i="1"/>
  <c r="B51" i="1"/>
  <c r="B52" i="1"/>
  <c r="B53" i="1"/>
  <c r="B54" i="1"/>
  <c r="D70" i="6" l="1"/>
  <c r="C70" i="6"/>
  <c r="B70" i="6"/>
  <c r="D69" i="6"/>
  <c r="C69" i="6"/>
  <c r="B69" i="6"/>
  <c r="D68" i="6"/>
  <c r="C68" i="6"/>
  <c r="B68" i="6"/>
  <c r="D67" i="6"/>
  <c r="C67" i="6"/>
  <c r="B67" i="6"/>
  <c r="D66" i="6"/>
  <c r="C66" i="6"/>
  <c r="B66" i="6"/>
  <c r="D65" i="6"/>
  <c r="C65" i="6"/>
  <c r="B65" i="6"/>
  <c r="D64" i="6"/>
  <c r="C64" i="6"/>
  <c r="B64" i="6"/>
  <c r="C9" i="6"/>
  <c r="C10" i="6" s="1"/>
  <c r="D9" i="6"/>
  <c r="D10" i="6" s="1"/>
  <c r="E9" i="6"/>
  <c r="E10" i="6" s="1"/>
  <c r="F9" i="6"/>
  <c r="F10" i="6" s="1"/>
  <c r="G9" i="6"/>
  <c r="G10" i="6" s="1"/>
  <c r="H9" i="6"/>
  <c r="H10" i="6" s="1"/>
  <c r="I9" i="6"/>
  <c r="I10" i="6" s="1"/>
  <c r="J9" i="6"/>
  <c r="J10" i="6" s="1"/>
  <c r="K9" i="6"/>
  <c r="K10" i="6" s="1"/>
  <c r="L9" i="6"/>
  <c r="L10" i="6" s="1"/>
  <c r="M9" i="6"/>
  <c r="M10" i="6" s="1"/>
  <c r="N9" i="6"/>
  <c r="N10" i="6" s="1"/>
  <c r="O9" i="6"/>
  <c r="O10" i="6" s="1"/>
  <c r="P9" i="6"/>
  <c r="P10" i="6" s="1"/>
  <c r="Q9" i="6"/>
  <c r="Q10" i="6" s="1"/>
  <c r="R9" i="6"/>
  <c r="R10" i="6" s="1"/>
  <c r="B9" i="6"/>
  <c r="B10" i="6" s="1"/>
  <c r="S3" i="6"/>
  <c r="D14" i="6" s="1"/>
  <c r="S4" i="6"/>
  <c r="L15" i="6" s="1"/>
  <c r="S5" i="6"/>
  <c r="S6" i="6"/>
  <c r="S7" i="6"/>
  <c r="P18" i="6" s="1"/>
  <c r="S8" i="6"/>
  <c r="S2" i="6"/>
  <c r="B14" i="6" l="1"/>
  <c r="N17" i="6"/>
  <c r="F17" i="6"/>
  <c r="C19" i="6"/>
  <c r="R17" i="6"/>
  <c r="Q17" i="6"/>
  <c r="D17" i="6"/>
  <c r="G13" i="6"/>
  <c r="O16" i="6"/>
  <c r="L19" i="6"/>
  <c r="M18" i="6"/>
  <c r="P15" i="6"/>
  <c r="C17" i="6"/>
  <c r="O13" i="6"/>
  <c r="G19" i="6"/>
  <c r="H18" i="6"/>
  <c r="L18" i="6"/>
  <c r="J17" i="6"/>
  <c r="D19" i="6"/>
  <c r="E18" i="6"/>
  <c r="Q14" i="6"/>
  <c r="M17" i="6"/>
  <c r="I17" i="6"/>
  <c r="E17" i="6"/>
  <c r="O19" i="6"/>
  <c r="M14" i="6"/>
  <c r="E13" i="6"/>
  <c r="I13" i="6"/>
  <c r="M13" i="6"/>
  <c r="Q13" i="6"/>
  <c r="F13" i="6"/>
  <c r="J13" i="6"/>
  <c r="N13" i="6"/>
  <c r="R13" i="6"/>
  <c r="D16" i="6"/>
  <c r="H16" i="6"/>
  <c r="L16" i="6"/>
  <c r="P16" i="6"/>
  <c r="E16" i="6"/>
  <c r="I16" i="6"/>
  <c r="M16" i="6"/>
  <c r="Q16" i="6"/>
  <c r="B16" i="6"/>
  <c r="F16" i="6"/>
  <c r="J16" i="6"/>
  <c r="N16" i="6"/>
  <c r="R16" i="6"/>
  <c r="E15" i="6"/>
  <c r="I15" i="6"/>
  <c r="M15" i="6"/>
  <c r="Q15" i="6"/>
  <c r="B15" i="6"/>
  <c r="F15" i="6"/>
  <c r="J15" i="6"/>
  <c r="N15" i="6"/>
  <c r="R15" i="6"/>
  <c r="C15" i="6"/>
  <c r="G15" i="6"/>
  <c r="K15" i="6"/>
  <c r="O15" i="6"/>
  <c r="B13" i="6"/>
  <c r="K13" i="6"/>
  <c r="C13" i="6"/>
  <c r="K19" i="6"/>
  <c r="D18" i="6"/>
  <c r="G16" i="6"/>
  <c r="H15" i="6"/>
  <c r="I14" i="6"/>
  <c r="L13" i="6"/>
  <c r="D13" i="6"/>
  <c r="K16" i="6"/>
  <c r="E19" i="6"/>
  <c r="I19" i="6"/>
  <c r="M19" i="6"/>
  <c r="Q19" i="6"/>
  <c r="B19" i="6"/>
  <c r="F19" i="6"/>
  <c r="J19" i="6"/>
  <c r="N19" i="6"/>
  <c r="R19" i="6"/>
  <c r="B18" i="6"/>
  <c r="P17" i="6"/>
  <c r="P14" i="6"/>
  <c r="L17" i="6"/>
  <c r="L14" i="6"/>
  <c r="H17" i="6"/>
  <c r="H14" i="6"/>
  <c r="P13" i="6"/>
  <c r="H13" i="6"/>
  <c r="P19" i="6"/>
  <c r="H19" i="6"/>
  <c r="Q18" i="6"/>
  <c r="I18" i="6"/>
  <c r="B17" i="6"/>
  <c r="C16" i="6"/>
  <c r="D15" i="6"/>
  <c r="E14" i="6"/>
  <c r="O18" i="6"/>
  <c r="K18" i="6"/>
  <c r="G18" i="6"/>
  <c r="C18" i="6"/>
  <c r="O14" i="6"/>
  <c r="K14" i="6"/>
  <c r="G14" i="6"/>
  <c r="C14" i="6"/>
  <c r="R18" i="6"/>
  <c r="N18" i="6"/>
  <c r="J18" i="6"/>
  <c r="F18" i="6"/>
  <c r="O17" i="6"/>
  <c r="K17" i="6"/>
  <c r="G17" i="6"/>
  <c r="R14" i="6"/>
  <c r="N14" i="6"/>
  <c r="J14" i="6"/>
  <c r="F14" i="6"/>
  <c r="D83" i="5"/>
  <c r="D84" i="5"/>
  <c r="D85" i="5"/>
  <c r="D86" i="5"/>
  <c r="D87" i="5"/>
  <c r="D88" i="5"/>
  <c r="D89" i="5"/>
  <c r="D90" i="5"/>
  <c r="D82" i="5"/>
  <c r="C83" i="5"/>
  <c r="C84" i="5"/>
  <c r="C85" i="5"/>
  <c r="C86" i="5"/>
  <c r="C87" i="5"/>
  <c r="C88" i="5"/>
  <c r="C89" i="5"/>
  <c r="C90" i="5"/>
  <c r="C82" i="5"/>
  <c r="B83" i="5"/>
  <c r="B84" i="5"/>
  <c r="B85" i="5"/>
  <c r="B86" i="5"/>
  <c r="B87" i="5"/>
  <c r="B88" i="5"/>
  <c r="B89" i="5"/>
  <c r="B90" i="5"/>
  <c r="B82" i="5"/>
  <c r="C11" i="5"/>
  <c r="C12" i="5" s="1"/>
  <c r="D11" i="5"/>
  <c r="D12" i="5" s="1"/>
  <c r="E11" i="5"/>
  <c r="E12" i="5" s="1"/>
  <c r="F11" i="5"/>
  <c r="F12" i="5" s="1"/>
  <c r="G11" i="5"/>
  <c r="G12" i="5" s="1"/>
  <c r="H11" i="5"/>
  <c r="H12" i="5" s="1"/>
  <c r="I11" i="5"/>
  <c r="I12" i="5" s="1"/>
  <c r="J11" i="5"/>
  <c r="J12" i="5" s="1"/>
  <c r="K11" i="5"/>
  <c r="K12" i="5" s="1"/>
  <c r="L11" i="5"/>
  <c r="L12" i="5" s="1"/>
  <c r="M11" i="5"/>
  <c r="M12" i="5" s="1"/>
  <c r="N11" i="5"/>
  <c r="N12" i="5" s="1"/>
  <c r="O11" i="5"/>
  <c r="O12" i="5" s="1"/>
  <c r="P11" i="5"/>
  <c r="P12" i="5" s="1"/>
  <c r="Q11" i="5"/>
  <c r="Q12" i="5" s="1"/>
  <c r="R11" i="5"/>
  <c r="R12" i="5" s="1"/>
  <c r="B11" i="5"/>
  <c r="B12" i="5" s="1"/>
  <c r="S3" i="5"/>
  <c r="F16" i="5" s="1"/>
  <c r="S4" i="5"/>
  <c r="S5" i="5"/>
  <c r="S6" i="5"/>
  <c r="S7" i="5"/>
  <c r="S8" i="5"/>
  <c r="S9" i="5"/>
  <c r="S10" i="5"/>
  <c r="S2" i="5"/>
  <c r="B49" i="1"/>
  <c r="C8" i="1"/>
  <c r="C9" i="1" s="1"/>
  <c r="D8" i="1"/>
  <c r="D9" i="1" s="1"/>
  <c r="E8" i="1"/>
  <c r="E9" i="1" s="1"/>
  <c r="F8" i="1"/>
  <c r="F9" i="1" s="1"/>
  <c r="G8" i="1"/>
  <c r="G9" i="1" s="1"/>
  <c r="H8" i="1"/>
  <c r="H9" i="1" s="1"/>
  <c r="I8" i="1"/>
  <c r="I9" i="1" s="1"/>
  <c r="J8" i="1"/>
  <c r="J9" i="1" s="1"/>
  <c r="K8" i="1"/>
  <c r="K9" i="1" s="1"/>
  <c r="L8" i="1"/>
  <c r="L9" i="1" s="1"/>
  <c r="M8" i="1"/>
  <c r="M9" i="1" s="1"/>
  <c r="N8" i="1"/>
  <c r="N9" i="1" s="1"/>
  <c r="O8" i="1"/>
  <c r="O9" i="1" s="1"/>
  <c r="B8" i="1"/>
  <c r="B9" i="1" s="1"/>
  <c r="B7" i="3"/>
  <c r="B8" i="3" s="1"/>
  <c r="P3" i="1"/>
  <c r="P4" i="1"/>
  <c r="P5" i="1"/>
  <c r="M15" i="1" s="1"/>
  <c r="P6" i="1"/>
  <c r="P7" i="1"/>
  <c r="P2" i="1"/>
  <c r="D42" i="3"/>
  <c r="D43" i="3"/>
  <c r="D44" i="3"/>
  <c r="D45" i="3"/>
  <c r="D41" i="3"/>
  <c r="C42" i="3"/>
  <c r="C43" i="3"/>
  <c r="C44" i="3"/>
  <c r="C45" i="3"/>
  <c r="C41" i="3"/>
  <c r="B42" i="3"/>
  <c r="B43" i="3"/>
  <c r="B44" i="3"/>
  <c r="B45" i="3"/>
  <c r="B41" i="3"/>
  <c r="O3" i="3"/>
  <c r="O4" i="3"/>
  <c r="O5" i="3"/>
  <c r="O6" i="3"/>
  <c r="O2" i="3"/>
  <c r="C7" i="3"/>
  <c r="C8" i="3" s="1"/>
  <c r="D7" i="3"/>
  <c r="D8" i="3" s="1"/>
  <c r="D13" i="3" s="1"/>
  <c r="E7" i="3"/>
  <c r="E8" i="3" s="1"/>
  <c r="F7" i="3"/>
  <c r="F8" i="3" s="1"/>
  <c r="G7" i="3"/>
  <c r="G8" i="3" s="1"/>
  <c r="H7" i="3"/>
  <c r="H8" i="3" s="1"/>
  <c r="H13" i="3" s="1"/>
  <c r="I7" i="3"/>
  <c r="I8" i="3" s="1"/>
  <c r="J7" i="3"/>
  <c r="J8" i="3" s="1"/>
  <c r="K7" i="3"/>
  <c r="K8" i="3" s="1"/>
  <c r="L7" i="3"/>
  <c r="L8" i="3" s="1"/>
  <c r="L13" i="3" s="1"/>
  <c r="M7" i="3"/>
  <c r="M8" i="3" s="1"/>
  <c r="N7" i="3"/>
  <c r="N8" i="3" s="1"/>
  <c r="H12" i="1" l="1"/>
  <c r="O14" i="1"/>
  <c r="D16" i="1"/>
  <c r="M17" i="1"/>
  <c r="B15" i="3"/>
  <c r="I13" i="1"/>
  <c r="E13" i="1"/>
  <c r="B12" i="1"/>
  <c r="B20" i="5"/>
  <c r="D12" i="1"/>
  <c r="G16" i="1"/>
  <c r="C14" i="1"/>
  <c r="O16" i="1"/>
  <c r="K16" i="1"/>
  <c r="G14" i="1"/>
  <c r="L12" i="1"/>
  <c r="C16" i="1"/>
  <c r="M12" i="3"/>
  <c r="I12" i="3"/>
  <c r="E12" i="3"/>
  <c r="B17" i="1"/>
  <c r="B13" i="1"/>
  <c r="E15" i="1"/>
  <c r="I17" i="1"/>
  <c r="H22" i="5"/>
  <c r="D15" i="5"/>
  <c r="M16" i="5"/>
  <c r="I16" i="5"/>
  <c r="E16" i="5"/>
  <c r="B15" i="5"/>
  <c r="O15" i="5"/>
  <c r="K15" i="5"/>
  <c r="G15" i="5"/>
  <c r="B23" i="5"/>
  <c r="G23" i="5"/>
  <c r="K23" i="5"/>
  <c r="O23" i="5"/>
  <c r="N23" i="5"/>
  <c r="D23" i="5"/>
  <c r="H23" i="5"/>
  <c r="L23" i="5"/>
  <c r="P23" i="5"/>
  <c r="F23" i="5"/>
  <c r="R23" i="5"/>
  <c r="E23" i="5"/>
  <c r="I23" i="5"/>
  <c r="M23" i="5"/>
  <c r="Q23" i="5"/>
  <c r="J23" i="5"/>
  <c r="B19" i="5"/>
  <c r="G19" i="5"/>
  <c r="K19" i="5"/>
  <c r="O19" i="5"/>
  <c r="J19" i="5"/>
  <c r="D19" i="5"/>
  <c r="H19" i="5"/>
  <c r="L19" i="5"/>
  <c r="P19" i="5"/>
  <c r="F19" i="5"/>
  <c r="R19" i="5"/>
  <c r="E19" i="5"/>
  <c r="I19" i="5"/>
  <c r="M19" i="5"/>
  <c r="Q19" i="5"/>
  <c r="N19" i="5"/>
  <c r="E17" i="1"/>
  <c r="K14" i="1"/>
  <c r="B18" i="5"/>
  <c r="R16" i="5"/>
  <c r="R18" i="5"/>
  <c r="R22" i="5"/>
  <c r="R17" i="5"/>
  <c r="R20" i="5"/>
  <c r="R21" i="5"/>
  <c r="N22" i="5"/>
  <c r="N20" i="5"/>
  <c r="N21" i="5"/>
  <c r="N17" i="5"/>
  <c r="N18" i="5"/>
  <c r="J17" i="5"/>
  <c r="J20" i="5"/>
  <c r="J21" i="5"/>
  <c r="J18" i="5"/>
  <c r="F18" i="5"/>
  <c r="F20" i="5"/>
  <c r="F21" i="5"/>
  <c r="F17" i="5"/>
  <c r="M13" i="1"/>
  <c r="B15" i="1"/>
  <c r="F15" i="1"/>
  <c r="J15" i="1"/>
  <c r="N15" i="1"/>
  <c r="C15" i="1"/>
  <c r="G15" i="1"/>
  <c r="K15" i="1"/>
  <c r="O15" i="1"/>
  <c r="D15" i="1"/>
  <c r="H15" i="1"/>
  <c r="L15" i="1"/>
  <c r="E12" i="1"/>
  <c r="D14" i="1"/>
  <c r="I15" i="1"/>
  <c r="B21" i="5"/>
  <c r="B17" i="5"/>
  <c r="O12" i="1"/>
  <c r="K12" i="1"/>
  <c r="G12" i="1"/>
  <c r="C12" i="1"/>
  <c r="L17" i="1"/>
  <c r="H17" i="1"/>
  <c r="D17" i="1"/>
  <c r="N16" i="1"/>
  <c r="J16" i="1"/>
  <c r="F16" i="1"/>
  <c r="B16" i="1"/>
  <c r="N14" i="1"/>
  <c r="J14" i="1"/>
  <c r="F14" i="1"/>
  <c r="B14" i="1"/>
  <c r="L13" i="1"/>
  <c r="H13" i="1"/>
  <c r="D13" i="1"/>
  <c r="C22" i="5"/>
  <c r="R15" i="5"/>
  <c r="N15" i="5"/>
  <c r="J15" i="5"/>
  <c r="F15" i="5"/>
  <c r="P22" i="5"/>
  <c r="F22" i="5"/>
  <c r="Q21" i="5"/>
  <c r="M21" i="5"/>
  <c r="I21" i="5"/>
  <c r="E21" i="5"/>
  <c r="Q20" i="5"/>
  <c r="M20" i="5"/>
  <c r="I20" i="5"/>
  <c r="E20" i="5"/>
  <c r="Q18" i="5"/>
  <c r="M18" i="5"/>
  <c r="I18" i="5"/>
  <c r="E18" i="5"/>
  <c r="Q17" i="5"/>
  <c r="M17" i="5"/>
  <c r="I17" i="5"/>
  <c r="E17" i="5"/>
  <c r="Q16" i="5"/>
  <c r="L16" i="5"/>
  <c r="H16" i="5"/>
  <c r="D16" i="5"/>
  <c r="C15" i="3"/>
  <c r="N12" i="1"/>
  <c r="J12" i="1"/>
  <c r="F12" i="1"/>
  <c r="O17" i="1"/>
  <c r="K17" i="1"/>
  <c r="G17" i="1"/>
  <c r="C17" i="1"/>
  <c r="M16" i="1"/>
  <c r="I16" i="1"/>
  <c r="E16" i="1"/>
  <c r="M14" i="1"/>
  <c r="I14" i="1"/>
  <c r="E14" i="1"/>
  <c r="O13" i="1"/>
  <c r="K13" i="1"/>
  <c r="G13" i="1"/>
  <c r="C13" i="1"/>
  <c r="Q15" i="5"/>
  <c r="M15" i="5"/>
  <c r="I15" i="5"/>
  <c r="E15" i="5"/>
  <c r="L22" i="5"/>
  <c r="D22" i="5"/>
  <c r="P21" i="5"/>
  <c r="L21" i="5"/>
  <c r="H21" i="5"/>
  <c r="D21" i="5"/>
  <c r="P20" i="5"/>
  <c r="L20" i="5"/>
  <c r="H20" i="5"/>
  <c r="D20" i="5"/>
  <c r="P18" i="5"/>
  <c r="L18" i="5"/>
  <c r="H18" i="5"/>
  <c r="D18" i="5"/>
  <c r="P17" i="5"/>
  <c r="L17" i="5"/>
  <c r="H17" i="5"/>
  <c r="D17" i="5"/>
  <c r="P16" i="5"/>
  <c r="K16" i="5"/>
  <c r="G16" i="5"/>
  <c r="B16" i="5"/>
  <c r="D14" i="3"/>
  <c r="M12" i="1"/>
  <c r="I12" i="1"/>
  <c r="N17" i="1"/>
  <c r="J17" i="1"/>
  <c r="F17" i="1"/>
  <c r="L16" i="1"/>
  <c r="H16" i="1"/>
  <c r="L14" i="1"/>
  <c r="H14" i="1"/>
  <c r="N13" i="1"/>
  <c r="J13" i="1"/>
  <c r="F13" i="1"/>
  <c r="P15" i="5"/>
  <c r="L15" i="5"/>
  <c r="H15" i="5"/>
  <c r="J22" i="5"/>
  <c r="B22" i="5"/>
  <c r="O21" i="5"/>
  <c r="K21" i="5"/>
  <c r="G21" i="5"/>
  <c r="O20" i="5"/>
  <c r="K20" i="5"/>
  <c r="G20" i="5"/>
  <c r="O18" i="5"/>
  <c r="K18" i="5"/>
  <c r="G18" i="5"/>
  <c r="O17" i="5"/>
  <c r="K17" i="5"/>
  <c r="G17" i="5"/>
  <c r="O16" i="5"/>
  <c r="J16" i="5"/>
  <c r="S17" i="6"/>
  <c r="S18" i="6"/>
  <c r="S13" i="6"/>
  <c r="B25" i="6" s="1"/>
  <c r="S14" i="6"/>
  <c r="S19" i="6"/>
  <c r="B52" i="6" s="1"/>
  <c r="S15" i="6"/>
  <c r="B37" i="6" s="1"/>
  <c r="S16" i="6"/>
  <c r="N16" i="5"/>
  <c r="C17" i="5"/>
  <c r="C18" i="5"/>
  <c r="C23" i="5"/>
  <c r="C15" i="5"/>
  <c r="C19" i="5"/>
  <c r="C16" i="5"/>
  <c r="C20" i="5"/>
  <c r="C21" i="5"/>
  <c r="Q22" i="5"/>
  <c r="M22" i="5"/>
  <c r="I22" i="5"/>
  <c r="E22" i="5"/>
  <c r="O22" i="5"/>
  <c r="K22" i="5"/>
  <c r="G22" i="5"/>
  <c r="N15" i="3"/>
  <c r="N11" i="3"/>
  <c r="F11" i="3"/>
  <c r="F15" i="3"/>
  <c r="J15" i="3"/>
  <c r="J11" i="3"/>
  <c r="E13" i="3"/>
  <c r="C11" i="3"/>
  <c r="B12" i="3"/>
  <c r="K14" i="3"/>
  <c r="M11" i="3"/>
  <c r="I11" i="3"/>
  <c r="E11" i="3"/>
  <c r="M15" i="3"/>
  <c r="I15" i="3"/>
  <c r="E15" i="3"/>
  <c r="N14" i="3"/>
  <c r="J14" i="3"/>
  <c r="F14" i="3"/>
  <c r="B14" i="3"/>
  <c r="K13" i="3"/>
  <c r="G13" i="3"/>
  <c r="C13" i="3"/>
  <c r="L12" i="3"/>
  <c r="H12" i="3"/>
  <c r="D12" i="3"/>
  <c r="C14" i="3"/>
  <c r="L11" i="3"/>
  <c r="H11" i="3"/>
  <c r="D11" i="3"/>
  <c r="L15" i="3"/>
  <c r="H15" i="3"/>
  <c r="D15" i="3"/>
  <c r="M14" i="3"/>
  <c r="I14" i="3"/>
  <c r="E14" i="3"/>
  <c r="N13" i="3"/>
  <c r="J13" i="3"/>
  <c r="F13" i="3"/>
  <c r="B13" i="3"/>
  <c r="K12" i="3"/>
  <c r="G12" i="3"/>
  <c r="C12" i="3"/>
  <c r="G14" i="3"/>
  <c r="B11" i="3"/>
  <c r="K11" i="3"/>
  <c r="G11" i="3"/>
  <c r="K15" i="3"/>
  <c r="G15" i="3"/>
  <c r="L14" i="3"/>
  <c r="H14" i="3"/>
  <c r="M13" i="3"/>
  <c r="I13" i="3"/>
  <c r="N12" i="3"/>
  <c r="J12" i="3"/>
  <c r="F12" i="3"/>
  <c r="B24" i="6" l="1"/>
  <c r="P13" i="1"/>
  <c r="P12" i="1"/>
  <c r="B24" i="1" s="1"/>
  <c r="B23" i="6"/>
  <c r="P17" i="1"/>
  <c r="B29" i="1"/>
  <c r="B49" i="6"/>
  <c r="P14" i="1"/>
  <c r="B32" i="1" s="1"/>
  <c r="P16" i="1"/>
  <c r="B23" i="1" s="1"/>
  <c r="B43" i="6"/>
  <c r="B44" i="6"/>
  <c r="B34" i="6"/>
  <c r="O15" i="3"/>
  <c r="B31" i="6"/>
  <c r="B40" i="6"/>
  <c r="B32" i="6"/>
  <c r="B27" i="6"/>
  <c r="S22" i="5"/>
  <c r="S23" i="5"/>
  <c r="B30" i="6"/>
  <c r="B45" i="6"/>
  <c r="B39" i="6"/>
  <c r="B26" i="6"/>
  <c r="P15" i="1"/>
  <c r="B22" i="1" s="1"/>
  <c r="B38" i="6"/>
  <c r="B22" i="6"/>
  <c r="B48" i="6"/>
  <c r="B33" i="6"/>
  <c r="S21" i="5"/>
  <c r="S20" i="5"/>
  <c r="S15" i="5"/>
  <c r="B31" i="5" s="1"/>
  <c r="S16" i="5"/>
  <c r="B41" i="5" s="1"/>
  <c r="S18" i="5"/>
  <c r="S19" i="5"/>
  <c r="S17" i="5"/>
  <c r="O11" i="3"/>
  <c r="O12" i="3"/>
  <c r="O13" i="3"/>
  <c r="O14" i="3"/>
  <c r="B30" i="3" s="1"/>
  <c r="B35" i="1" l="1"/>
  <c r="B32" i="5"/>
  <c r="B62" i="5"/>
  <c r="B36" i="1"/>
  <c r="B20" i="1"/>
  <c r="B65" i="5"/>
  <c r="B33" i="1"/>
  <c r="B29" i="5"/>
  <c r="B66" i="5"/>
  <c r="B25" i="3"/>
  <c r="B38" i="1"/>
  <c r="B48" i="5"/>
  <c r="B40" i="5"/>
  <c r="B68" i="5"/>
  <c r="B31" i="1"/>
  <c r="B28" i="1"/>
  <c r="B35" i="5"/>
  <c r="B27" i="1"/>
  <c r="B51" i="5"/>
  <c r="B33" i="5"/>
  <c r="B26" i="1"/>
  <c r="B21" i="1"/>
  <c r="B59" i="5"/>
  <c r="B37" i="5"/>
  <c r="B57" i="5"/>
  <c r="B50" i="5"/>
  <c r="B36" i="5"/>
  <c r="B56" i="5"/>
  <c r="B52" i="5"/>
  <c r="B39" i="5"/>
  <c r="B28" i="5"/>
  <c r="B47" i="5"/>
  <c r="B45" i="5"/>
  <c r="B46" i="5"/>
  <c r="B54" i="5"/>
  <c r="B38" i="5"/>
  <c r="B61" i="5"/>
  <c r="B53" i="5"/>
  <c r="B30" i="5"/>
  <c r="B43" i="5"/>
  <c r="B27" i="5"/>
  <c r="B63" i="5"/>
  <c r="B44" i="5"/>
  <c r="B26" i="5"/>
  <c r="B58" i="5"/>
  <c r="B19" i="3"/>
  <c r="B18" i="3"/>
  <c r="B27" i="3"/>
  <c r="B24" i="3"/>
  <c r="B23" i="3"/>
  <c r="B20" i="3"/>
  <c r="B28" i="3"/>
  <c r="B21" i="3"/>
</calcChain>
</file>

<file path=xl/sharedStrings.xml><?xml version="1.0" encoding="utf-8"?>
<sst xmlns="http://schemas.openxmlformats.org/spreadsheetml/2006/main" count="402" uniqueCount="136">
  <si>
    <t>Requirement</t>
  </si>
  <si>
    <t>tampil</t>
  </si>
  <si>
    <t>informasi</t>
  </si>
  <si>
    <t>hadir</t>
  </si>
  <si>
    <t>dosen</t>
  </si>
  <si>
    <t>cari</t>
  </si>
  <si>
    <t>laku</t>
  </si>
  <si>
    <t>registrasi</t>
  </si>
  <si>
    <t>bagai</t>
  </si>
  <si>
    <t>guna</t>
  </si>
  <si>
    <t>baru</t>
  </si>
  <si>
    <t>edit</t>
  </si>
  <si>
    <t>biodata</t>
  </si>
  <si>
    <t>siswa</t>
  </si>
  <si>
    <t>document frequency</t>
  </si>
  <si>
    <t>idf</t>
  </si>
  <si>
    <t>TF-Idf</t>
  </si>
  <si>
    <t>jumlah term</t>
  </si>
  <si>
    <t>d1</t>
  </si>
  <si>
    <t>d2</t>
  </si>
  <si>
    <t>d3</t>
  </si>
  <si>
    <t>d4</t>
  </si>
  <si>
    <t>d5</t>
  </si>
  <si>
    <t>sum-square</t>
  </si>
  <si>
    <t>Similarity d1</t>
  </si>
  <si>
    <t>Similarity d2</t>
  </si>
  <si>
    <t>Similarity d3</t>
  </si>
  <si>
    <t>sim d4</t>
  </si>
  <si>
    <t>rerata</t>
  </si>
  <si>
    <t>varian</t>
  </si>
  <si>
    <t>max</t>
  </si>
  <si>
    <t>class</t>
  </si>
  <si>
    <t>sedang</t>
  </si>
  <si>
    <t>sudah</t>
  </si>
  <si>
    <t>terima</t>
  </si>
  <si>
    <t>tutorial</t>
  </si>
  <si>
    <t>tambah</t>
  </si>
  <si>
    <t>jadi</t>
  </si>
  <si>
    <t>partisipan</t>
  </si>
  <si>
    <t>respon</t>
  </si>
  <si>
    <t>batal</t>
  </si>
  <si>
    <t>minta</t>
  </si>
  <si>
    <t>d6</t>
  </si>
  <si>
    <t>sum square</t>
  </si>
  <si>
    <t>similarity d1</t>
  </si>
  <si>
    <t>sim d2</t>
  </si>
  <si>
    <t>sim d3</t>
  </si>
  <si>
    <t>sim d5</t>
  </si>
  <si>
    <t>Registrasi akun dosen baru</t>
  </si>
  <si>
    <t>Menghapus akun dosen</t>
  </si>
  <si>
    <t>memperbarui informasi akun dosen</t>
  </si>
  <si>
    <t>menambahkan status ketersediaan dosen</t>
  </si>
  <si>
    <t>mengubah status ketersediaan dosen</t>
  </si>
  <si>
    <t>menghapus status ketersediaan dosen</t>
  </si>
  <si>
    <t>menampilkan informasi dan status ketersediaan dosen</t>
  </si>
  <si>
    <t>akun</t>
  </si>
  <si>
    <t>hapus</t>
  </si>
  <si>
    <t>status</t>
  </si>
  <si>
    <t>sedia</t>
  </si>
  <si>
    <t>ubah</t>
  </si>
  <si>
    <t>dosen dapat menyetujui frs mahasiswa</t>
  </si>
  <si>
    <t>setuju</t>
  </si>
  <si>
    <t>frs</t>
  </si>
  <si>
    <t>documen freq</t>
  </si>
  <si>
    <t>tf-idf</t>
  </si>
  <si>
    <t>d7</t>
  </si>
  <si>
    <t>d8</t>
  </si>
  <si>
    <t>d9</t>
  </si>
  <si>
    <t>sim d1</t>
  </si>
  <si>
    <t>sim d6</t>
  </si>
  <si>
    <t>sim d7</t>
  </si>
  <si>
    <t>sim d8</t>
  </si>
  <si>
    <t>mencari akun dosen</t>
  </si>
  <si>
    <t>menampilkan informasi tutorial yang sedang diminta</t>
  </si>
  <si>
    <t>menampilkan informasi tutorial yang sudah diterima</t>
  </si>
  <si>
    <t>melakukan permintaan tutorial</t>
  </si>
  <si>
    <t>melakukan penambahan mahasiswa menjadi partisipan tutorial</t>
  </si>
  <si>
    <t>merespond tutorial yang diminta</t>
  </si>
  <si>
    <t>membatalkan tutorial yang sudah direspond</t>
  </si>
  <si>
    <t>menampilkan informasi kehadiran dari dosen</t>
  </si>
  <si>
    <t>melakukan pencarian dosen</t>
  </si>
  <si>
    <t>registrasi sebagai pengguna baru</t>
  </si>
  <si>
    <t>menampilkan dan mengedit biodata dosen</t>
  </si>
  <si>
    <t>mengedit biodata mahasiswa</t>
  </si>
  <si>
    <t xml:space="preserve"> registrasi akun pengguna baru</t>
  </si>
  <si>
    <t xml:space="preserve"> mengedit profil pengguna</t>
  </si>
  <si>
    <t xml:space="preserve"> melaporkan penemuan barang</t>
  </si>
  <si>
    <t xml:space="preserve"> melaporkan barang hilang</t>
  </si>
  <si>
    <t xml:space="preserve"> meminta bantuan dalam bentuk pertanyaan</t>
  </si>
  <si>
    <t xml:space="preserve"> menghapus akun pengguna</t>
  </si>
  <si>
    <t xml:space="preserve"> memberi hadiah</t>
  </si>
  <si>
    <t>profil</t>
  </si>
  <si>
    <t>lapor</t>
  </si>
  <si>
    <t>temu</t>
  </si>
  <si>
    <t>barang</t>
  </si>
  <si>
    <t>hilang</t>
  </si>
  <si>
    <t>bantu</t>
  </si>
  <si>
    <t>bentuk</t>
  </si>
  <si>
    <t>tanya</t>
  </si>
  <si>
    <t>beri</t>
  </si>
  <si>
    <t>hadiah</t>
  </si>
  <si>
    <t>df</t>
  </si>
  <si>
    <t>dok_1</t>
  </si>
  <si>
    <t>dok_2</t>
  </si>
  <si>
    <t>dok_3</t>
  </si>
  <si>
    <t>dok_4</t>
  </si>
  <si>
    <t>view information of requested tutorial</t>
  </si>
  <si>
    <t>view information of accepted tutorial</t>
  </si>
  <si>
    <t>respond requested tutorial</t>
  </si>
  <si>
    <t>cancel responded tutorial</t>
  </si>
  <si>
    <t>show information of lecturer's presence</t>
  </si>
  <si>
    <t>search for lecturer</t>
  </si>
  <si>
    <t>register new account</t>
  </si>
  <si>
    <t>show and edit lecturer's biodata</t>
  </si>
  <si>
    <t>edit student's biodata</t>
  </si>
  <si>
    <t>register new lecturer's account</t>
  </si>
  <si>
    <t>delete lecturer's account</t>
  </si>
  <si>
    <t>update lecturer's account information</t>
  </si>
  <si>
    <t>add lecturer's availability status</t>
  </si>
  <si>
    <t>update lecturer's availability status</t>
  </si>
  <si>
    <t>delete lecturer's availability status</t>
  </si>
  <si>
    <t>show lecturer's information and availability status</t>
  </si>
  <si>
    <t>search for lecturer's account</t>
  </si>
  <si>
    <t>lecturer can approve student's plan</t>
  </si>
  <si>
    <t>register new user account</t>
  </si>
  <si>
    <t>edit user profile</t>
  </si>
  <si>
    <t>report find lost items</t>
  </si>
  <si>
    <t>report loss of item</t>
  </si>
  <si>
    <t>asking help in term of question</t>
  </si>
  <si>
    <t>delete user account</t>
  </si>
  <si>
    <t>give an award</t>
  </si>
  <si>
    <t>make a request of tutorial</t>
  </si>
  <si>
    <t>make addition to participant of a tutorial</t>
  </si>
  <si>
    <t>Fitur</t>
  </si>
  <si>
    <t>Vektor similarity masing masing dokumen(requirement)</t>
  </si>
  <si>
    <t>Vektor similaritas masing-masing dokumen(requirement)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</si>
</sst>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F124-D346-452A-982B-FDB79086BD2F}">
  <dimension ref="A1:P54"/>
  <sheetViews>
    <sheetView tabSelected="1" topLeftCell="A39" workbookViewId="0">
      <selection activeCell="A47" sqref="A47"/>
    </sheetView>
  </sheetViews>
  <sheetFormatPr defaultRowHeight="15" x14ac:dyDescent="0.25"/>
  <cols>
    <col min="1" max="1" width="64.28515625" bestFit="1" customWidth="1"/>
    <col min="2" max="2" width="6.7109375" bestFit="1" customWidth="1"/>
    <col min="4" max="4" width="7.5703125" bestFit="1" customWidth="1"/>
    <col min="5" max="5" width="7.28515625" bestFit="1" customWidth="1"/>
    <col min="6" max="7" width="6.28515625" bestFit="1" customWidth="1"/>
    <col min="8" max="8" width="6.85546875" bestFit="1" customWidth="1"/>
    <col min="9" max="9" width="4.7109375" bestFit="1" customWidth="1"/>
    <col min="10" max="10" width="7.7109375" bestFit="1" customWidth="1"/>
    <col min="11" max="11" width="8.42578125" bestFit="1" customWidth="1"/>
    <col min="12" max="12" width="4.28515625" bestFit="1" customWidth="1"/>
    <col min="14" max="14" width="7.140625" bestFit="1" customWidth="1"/>
    <col min="15" max="15" width="5.42578125" bestFit="1" customWidth="1"/>
    <col min="16" max="16" width="11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35</v>
      </c>
      <c r="E1" t="s">
        <v>32</v>
      </c>
      <c r="F1" t="s">
        <v>41</v>
      </c>
      <c r="G1" t="s">
        <v>33</v>
      </c>
      <c r="H1" t="s">
        <v>34</v>
      </c>
      <c r="I1" t="s">
        <v>6</v>
      </c>
      <c r="J1" t="s">
        <v>36</v>
      </c>
      <c r="K1" t="s">
        <v>13</v>
      </c>
      <c r="L1" t="s">
        <v>37</v>
      </c>
      <c r="M1" t="s">
        <v>38</v>
      </c>
      <c r="N1" t="s">
        <v>39</v>
      </c>
      <c r="O1" t="s">
        <v>40</v>
      </c>
      <c r="P1" t="s">
        <v>17</v>
      </c>
    </row>
    <row r="2" spans="1:16" x14ac:dyDescent="0.2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SUM(B2:O2)</f>
        <v>5</v>
      </c>
    </row>
    <row r="3" spans="1:16" x14ac:dyDescent="0.25">
      <c r="A3" t="s">
        <v>74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7" si="0">SUM(B3:O3)</f>
        <v>5</v>
      </c>
    </row>
    <row r="4" spans="1:16" x14ac:dyDescent="0.25">
      <c r="A4" t="s">
        <v>75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0"/>
        <v>3</v>
      </c>
    </row>
    <row r="5" spans="1:16" x14ac:dyDescent="0.25">
      <c r="A5" t="s">
        <v>76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f t="shared" si="0"/>
        <v>6</v>
      </c>
    </row>
    <row r="6" spans="1:16" x14ac:dyDescent="0.25">
      <c r="A6" t="s">
        <v>77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f t="shared" si="0"/>
        <v>3</v>
      </c>
    </row>
    <row r="7" spans="1:16" x14ac:dyDescent="0.25">
      <c r="A7" t="s">
        <v>78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f t="shared" si="0"/>
        <v>4</v>
      </c>
    </row>
    <row r="8" spans="1:16" x14ac:dyDescent="0.25">
      <c r="A8" t="s">
        <v>14</v>
      </c>
      <c r="B8">
        <f>COUNTIF(B2:B7,"&gt;0")</f>
        <v>2</v>
      </c>
      <c r="C8">
        <f t="shared" ref="C8:O8" si="1">COUNTIF(C2:C7,"&gt;0")</f>
        <v>2</v>
      </c>
      <c r="D8">
        <f t="shared" si="1"/>
        <v>6</v>
      </c>
      <c r="E8">
        <f t="shared" si="1"/>
        <v>1</v>
      </c>
      <c r="F8">
        <f t="shared" si="1"/>
        <v>3</v>
      </c>
      <c r="G8">
        <f t="shared" si="1"/>
        <v>2</v>
      </c>
      <c r="H8">
        <f t="shared" si="1"/>
        <v>1</v>
      </c>
      <c r="I8">
        <f t="shared" si="1"/>
        <v>2</v>
      </c>
      <c r="J8">
        <f t="shared" si="1"/>
        <v>1</v>
      </c>
      <c r="K8">
        <f t="shared" si="1"/>
        <v>1</v>
      </c>
      <c r="L8">
        <f t="shared" si="1"/>
        <v>1</v>
      </c>
      <c r="M8">
        <f t="shared" si="1"/>
        <v>1</v>
      </c>
      <c r="N8">
        <f t="shared" si="1"/>
        <v>2</v>
      </c>
      <c r="O8">
        <f t="shared" si="1"/>
        <v>1</v>
      </c>
    </row>
    <row r="9" spans="1:16" x14ac:dyDescent="0.25">
      <c r="A9" t="s">
        <v>15</v>
      </c>
      <c r="B9">
        <f>LOG(6/B8,10)</f>
        <v>0.47712125471966244</v>
      </c>
      <c r="C9">
        <f t="shared" ref="C9:O9" si="2">LOG(6/C8,10)</f>
        <v>0.47712125471966244</v>
      </c>
      <c r="D9">
        <f>LOG(6/D8,10)</f>
        <v>0</v>
      </c>
      <c r="E9">
        <f t="shared" si="2"/>
        <v>0.77815125038364352</v>
      </c>
      <c r="F9">
        <f t="shared" si="2"/>
        <v>0.30102999566398114</v>
      </c>
      <c r="G9">
        <f t="shared" si="2"/>
        <v>0.47712125471966244</v>
      </c>
      <c r="H9">
        <f t="shared" si="2"/>
        <v>0.77815125038364352</v>
      </c>
      <c r="I9">
        <f t="shared" si="2"/>
        <v>0.47712125471966244</v>
      </c>
      <c r="J9">
        <f t="shared" si="2"/>
        <v>0.77815125038364352</v>
      </c>
      <c r="K9">
        <f t="shared" si="2"/>
        <v>0.77815125038364352</v>
      </c>
      <c r="L9">
        <f t="shared" si="2"/>
        <v>0.77815125038364352</v>
      </c>
      <c r="M9">
        <f t="shared" si="2"/>
        <v>0.77815125038364352</v>
      </c>
      <c r="N9">
        <f t="shared" si="2"/>
        <v>0.47712125471966244</v>
      </c>
      <c r="O9">
        <f t="shared" si="2"/>
        <v>0.77815125038364352</v>
      </c>
    </row>
    <row r="11" spans="1:16" x14ac:dyDescent="0.25">
      <c r="A11" t="s">
        <v>16</v>
      </c>
      <c r="P11" t="s">
        <v>43</v>
      </c>
    </row>
    <row r="12" spans="1:16" x14ac:dyDescent="0.25">
      <c r="A12" t="s">
        <v>18</v>
      </c>
      <c r="B12">
        <f>(B2/$P2)*B$9</f>
        <v>9.542425094393249E-2</v>
      </c>
      <c r="C12">
        <f t="shared" ref="C12:O12" si="3">(C2/$P2)*C$9</f>
        <v>9.542425094393249E-2</v>
      </c>
      <c r="D12">
        <f t="shared" si="3"/>
        <v>0</v>
      </c>
      <c r="E12">
        <f t="shared" si="3"/>
        <v>0.1556302500767287</v>
      </c>
      <c r="F12">
        <f t="shared" si="3"/>
        <v>6.0205999132796229E-2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>SQRT(SUMSQ(B12:O12))</f>
        <v>0.21460920857909285</v>
      </c>
    </row>
    <row r="13" spans="1:16" x14ac:dyDescent="0.25">
      <c r="A13" t="s">
        <v>19</v>
      </c>
      <c r="B13">
        <f t="shared" ref="B13:O13" si="4">(B3/$P3)*B$9</f>
        <v>9.542425094393249E-2</v>
      </c>
      <c r="C13">
        <f t="shared" si="4"/>
        <v>9.542425094393249E-2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9.542425094393249E-2</v>
      </c>
      <c r="H13">
        <f t="shared" si="4"/>
        <v>0.1556302500767287</v>
      </c>
      <c r="I13">
        <f t="shared" si="4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0</v>
      </c>
      <c r="N13">
        <f t="shared" si="4"/>
        <v>0</v>
      </c>
      <c r="O13">
        <f t="shared" si="4"/>
        <v>0</v>
      </c>
      <c r="P13">
        <f t="shared" ref="P13:P17" si="5">SQRT(SUMSQ(B13:O13))</f>
        <v>0.22702012629627558</v>
      </c>
    </row>
    <row r="14" spans="1:16" x14ac:dyDescent="0.25">
      <c r="A14" t="s">
        <v>20</v>
      </c>
      <c r="B14">
        <f t="shared" ref="B14:O14" si="6">(B4/$P4)*B$9</f>
        <v>0</v>
      </c>
      <c r="C14">
        <f t="shared" si="6"/>
        <v>0</v>
      </c>
      <c r="D14">
        <f t="shared" si="6"/>
        <v>0</v>
      </c>
      <c r="E14">
        <f t="shared" si="6"/>
        <v>0</v>
      </c>
      <c r="F14">
        <f t="shared" si="6"/>
        <v>0.10034333188799371</v>
      </c>
      <c r="G14">
        <f t="shared" si="6"/>
        <v>0</v>
      </c>
      <c r="H14">
        <f t="shared" si="6"/>
        <v>0</v>
      </c>
      <c r="I14">
        <f t="shared" si="6"/>
        <v>0.15904041823988746</v>
      </c>
      <c r="J14">
        <f t="shared" si="6"/>
        <v>0</v>
      </c>
      <c r="K14">
        <f t="shared" si="6"/>
        <v>0</v>
      </c>
      <c r="L14">
        <f t="shared" si="6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5"/>
        <v>0.18804956497770045</v>
      </c>
    </row>
    <row r="15" spans="1:16" x14ac:dyDescent="0.25">
      <c r="A15" t="s">
        <v>21</v>
      </c>
      <c r="B15">
        <f t="shared" ref="B15:O15" si="7">(B5/$P5)*B$9</f>
        <v>0</v>
      </c>
      <c r="C15">
        <f t="shared" si="7"/>
        <v>0</v>
      </c>
      <c r="D15">
        <f t="shared" si="7"/>
        <v>0</v>
      </c>
      <c r="E15">
        <f t="shared" si="7"/>
        <v>0</v>
      </c>
      <c r="F15">
        <f t="shared" si="7"/>
        <v>0</v>
      </c>
      <c r="G15">
        <f t="shared" si="7"/>
        <v>0</v>
      </c>
      <c r="H15">
        <f t="shared" si="7"/>
        <v>0</v>
      </c>
      <c r="I15">
        <f t="shared" si="7"/>
        <v>7.952020911994373E-2</v>
      </c>
      <c r="J15">
        <f t="shared" si="7"/>
        <v>0.12969187506394059</v>
      </c>
      <c r="K15">
        <f t="shared" si="7"/>
        <v>0.12969187506394059</v>
      </c>
      <c r="L15">
        <f t="shared" si="7"/>
        <v>0.12969187506394059</v>
      </c>
      <c r="M15">
        <f t="shared" si="7"/>
        <v>0.12969187506394059</v>
      </c>
      <c r="N15">
        <f t="shared" si="7"/>
        <v>0</v>
      </c>
      <c r="O15">
        <f t="shared" si="7"/>
        <v>0</v>
      </c>
      <c r="P15">
        <f t="shared" si="5"/>
        <v>0.27129945353590867</v>
      </c>
    </row>
    <row r="16" spans="1:16" x14ac:dyDescent="0.25">
      <c r="A16" t="s">
        <v>22</v>
      </c>
      <c r="B16">
        <f t="shared" ref="B16:O16" si="8">(B6/$P6)*B$9</f>
        <v>0</v>
      </c>
      <c r="C16">
        <f t="shared" si="8"/>
        <v>0</v>
      </c>
      <c r="D16">
        <f t="shared" si="8"/>
        <v>0</v>
      </c>
      <c r="E16">
        <f t="shared" si="8"/>
        <v>0</v>
      </c>
      <c r="F16">
        <f t="shared" si="8"/>
        <v>0.10034333188799371</v>
      </c>
      <c r="G16">
        <f t="shared" si="8"/>
        <v>0</v>
      </c>
      <c r="H16">
        <f t="shared" si="8"/>
        <v>0</v>
      </c>
      <c r="I16">
        <f t="shared" si="8"/>
        <v>0</v>
      </c>
      <c r="J16">
        <f t="shared" si="8"/>
        <v>0</v>
      </c>
      <c r="K16">
        <f t="shared" si="8"/>
        <v>0</v>
      </c>
      <c r="L16">
        <f t="shared" si="8"/>
        <v>0</v>
      </c>
      <c r="M16">
        <f t="shared" si="8"/>
        <v>0</v>
      </c>
      <c r="N16">
        <f t="shared" si="8"/>
        <v>0.15904041823988746</v>
      </c>
      <c r="O16">
        <f t="shared" si="8"/>
        <v>0</v>
      </c>
      <c r="P16">
        <f t="shared" si="5"/>
        <v>0.18804956497770045</v>
      </c>
    </row>
    <row r="17" spans="1:16" x14ac:dyDescent="0.25">
      <c r="A17" t="s">
        <v>42</v>
      </c>
      <c r="B17">
        <f t="shared" ref="B17:O17" si="9">(B7/$P7)*B$9</f>
        <v>0</v>
      </c>
      <c r="C17">
        <f t="shared" si="9"/>
        <v>0</v>
      </c>
      <c r="D17">
        <f t="shared" si="9"/>
        <v>0</v>
      </c>
      <c r="E17">
        <f t="shared" si="9"/>
        <v>0</v>
      </c>
      <c r="F17">
        <f t="shared" si="9"/>
        <v>0</v>
      </c>
      <c r="G17">
        <f t="shared" si="9"/>
        <v>0.11928031367991561</v>
      </c>
      <c r="H17">
        <f t="shared" si="9"/>
        <v>0</v>
      </c>
      <c r="I17">
        <f t="shared" si="9"/>
        <v>0</v>
      </c>
      <c r="J17">
        <f t="shared" si="9"/>
        <v>0</v>
      </c>
      <c r="K17">
        <f t="shared" si="9"/>
        <v>0</v>
      </c>
      <c r="L17">
        <f t="shared" si="9"/>
        <v>0</v>
      </c>
      <c r="M17">
        <f t="shared" si="9"/>
        <v>0</v>
      </c>
      <c r="N17">
        <f t="shared" si="9"/>
        <v>0.11928031367991561</v>
      </c>
      <c r="O17">
        <f t="shared" si="9"/>
        <v>0.19453781259591088</v>
      </c>
      <c r="P17">
        <f t="shared" si="5"/>
        <v>0.25748892596140882</v>
      </c>
    </row>
    <row r="19" spans="1:16" x14ac:dyDescent="0.25">
      <c r="A19" t="s">
        <v>44</v>
      </c>
    </row>
    <row r="20" spans="1:16" x14ac:dyDescent="0.25">
      <c r="A20" t="s">
        <v>19</v>
      </c>
      <c r="B20">
        <f>(SUMPRODUCT($B$12:$O$12,B13:O13)/($P$12*P13))</f>
        <v>0.37379613006681212</v>
      </c>
    </row>
    <row r="21" spans="1:16" x14ac:dyDescent="0.25">
      <c r="A21" t="s">
        <v>20</v>
      </c>
      <c r="B21">
        <f t="shared" ref="B21:B23" si="10">(SUMPRODUCT($B$12:$O$12,B14:O14)/($P$12*P14))</f>
        <v>0.14969510510995152</v>
      </c>
    </row>
    <row r="22" spans="1:16" x14ac:dyDescent="0.25">
      <c r="A22" t="s">
        <v>21</v>
      </c>
      <c r="B22">
        <f t="shared" si="10"/>
        <v>0</v>
      </c>
    </row>
    <row r="23" spans="1:16" x14ac:dyDescent="0.25">
      <c r="A23" t="s">
        <v>22</v>
      </c>
      <c r="B23">
        <f t="shared" si="10"/>
        <v>0.14969510510995152</v>
      </c>
    </row>
    <row r="24" spans="1:16" x14ac:dyDescent="0.25">
      <c r="A24" t="s">
        <v>42</v>
      </c>
      <c r="B24">
        <f>(SUMPRODUCT($B$12:$O$12,B17:O17)/($P$12*P17))</f>
        <v>0</v>
      </c>
    </row>
    <row r="25" spans="1:16" x14ac:dyDescent="0.25">
      <c r="A25" t="s">
        <v>45</v>
      </c>
    </row>
    <row r="26" spans="1:16" x14ac:dyDescent="0.25">
      <c r="A26" t="s">
        <v>20</v>
      </c>
      <c r="B26">
        <f>(SUMPRODUCT($B$13:$O$13,B14:O14)/($P$13*P14))</f>
        <v>0</v>
      </c>
    </row>
    <row r="27" spans="1:16" x14ac:dyDescent="0.25">
      <c r="A27" t="s">
        <v>21</v>
      </c>
      <c r="B27">
        <f t="shared" ref="B27:B29" si="11">(SUMPRODUCT($B$13:$O$13,B15:O15)/($P$13*P15))</f>
        <v>0</v>
      </c>
    </row>
    <row r="28" spans="1:16" x14ac:dyDescent="0.25">
      <c r="A28" t="s">
        <v>22</v>
      </c>
      <c r="B28">
        <f t="shared" si="11"/>
        <v>0</v>
      </c>
    </row>
    <row r="29" spans="1:16" x14ac:dyDescent="0.25">
      <c r="A29" t="s">
        <v>42</v>
      </c>
      <c r="B29">
        <f t="shared" si="11"/>
        <v>0.19471733430875102</v>
      </c>
    </row>
    <row r="30" spans="1:16" x14ac:dyDescent="0.25">
      <c r="A30" t="s">
        <v>46</v>
      </c>
    </row>
    <row r="31" spans="1:16" x14ac:dyDescent="0.25">
      <c r="A31" t="s">
        <v>21</v>
      </c>
      <c r="B31">
        <f>(SUMPRODUCT($B$14:$O$14,B15:O15)/($P$14*P15))</f>
        <v>0.2478927187251892</v>
      </c>
    </row>
    <row r="32" spans="1:16" x14ac:dyDescent="0.25">
      <c r="A32" t="s">
        <v>22</v>
      </c>
      <c r="B32">
        <f t="shared" ref="B32:B33" si="12">(SUMPRODUCT($B$14:$O$14,B16:O16)/($P$14*P16))</f>
        <v>0.28472943679875407</v>
      </c>
    </row>
    <row r="33" spans="1:6" x14ac:dyDescent="0.25">
      <c r="A33" t="s">
        <v>42</v>
      </c>
      <c r="B33">
        <f t="shared" si="12"/>
        <v>0</v>
      </c>
    </row>
    <row r="34" spans="1:6" x14ac:dyDescent="0.25">
      <c r="A34" t="s">
        <v>27</v>
      </c>
    </row>
    <row r="35" spans="1:6" x14ac:dyDescent="0.25">
      <c r="A35" t="s">
        <v>22</v>
      </c>
      <c r="B35">
        <f>(SUMPRODUCT($B$15:$O$15,B16:O16)/($P$15*P16))</f>
        <v>0</v>
      </c>
    </row>
    <row r="36" spans="1:6" x14ac:dyDescent="0.25">
      <c r="A36" t="s">
        <v>42</v>
      </c>
      <c r="B36">
        <f>(SUMPRODUCT($B$15:$O$15,B17:O17)/($P$15*P17))</f>
        <v>0</v>
      </c>
    </row>
    <row r="37" spans="1:6" x14ac:dyDescent="0.25">
      <c r="A37" t="s">
        <v>47</v>
      </c>
    </row>
    <row r="38" spans="1:6" x14ac:dyDescent="0.25">
      <c r="A38" t="s">
        <v>42</v>
      </c>
      <c r="B38">
        <f>(SUMPRODUCT($B$16:$O$16,B17:O17)/($P$16*P17))</f>
        <v>0.39178282449176549</v>
      </c>
    </row>
    <row r="40" spans="1:6" x14ac:dyDescent="0.25">
      <c r="A40" t="s">
        <v>135</v>
      </c>
    </row>
    <row r="41" spans="1:6" x14ac:dyDescent="0.25">
      <c r="A41" t="s">
        <v>18</v>
      </c>
      <c r="B41">
        <v>0.37379613006681212</v>
      </c>
      <c r="C41">
        <v>0.14969510510995152</v>
      </c>
      <c r="D41">
        <v>0</v>
      </c>
      <c r="E41">
        <v>0.14969510510995152</v>
      </c>
      <c r="F41">
        <v>0</v>
      </c>
    </row>
    <row r="42" spans="1:6" x14ac:dyDescent="0.25">
      <c r="A42" t="s">
        <v>19</v>
      </c>
      <c r="B42">
        <v>0.37379613006681212</v>
      </c>
      <c r="C42">
        <v>0</v>
      </c>
      <c r="D42">
        <v>0</v>
      </c>
      <c r="E42">
        <v>0</v>
      </c>
      <c r="F42">
        <v>0.19471733430875102</v>
      </c>
    </row>
    <row r="43" spans="1:6" x14ac:dyDescent="0.25">
      <c r="A43" t="s">
        <v>20</v>
      </c>
      <c r="B43">
        <v>0.14969510510995152</v>
      </c>
      <c r="C43">
        <v>0</v>
      </c>
      <c r="D43">
        <v>0.2478927187251892</v>
      </c>
      <c r="E43">
        <v>0.28472943679875407</v>
      </c>
      <c r="F43">
        <v>0</v>
      </c>
    </row>
    <row r="44" spans="1:6" x14ac:dyDescent="0.25">
      <c r="A44" t="s">
        <v>21</v>
      </c>
      <c r="B44">
        <v>0</v>
      </c>
      <c r="C44">
        <v>0</v>
      </c>
      <c r="D44">
        <v>0.2478927187251892</v>
      </c>
      <c r="E44">
        <v>0</v>
      </c>
      <c r="F44">
        <v>0</v>
      </c>
    </row>
    <row r="45" spans="1:6" x14ac:dyDescent="0.25">
      <c r="A45" t="s">
        <v>22</v>
      </c>
      <c r="B45">
        <v>0.14969510510995152</v>
      </c>
      <c r="C45">
        <v>0</v>
      </c>
      <c r="D45">
        <v>0.28472943679875407</v>
      </c>
      <c r="E45">
        <v>0</v>
      </c>
      <c r="F45">
        <v>0.39178282449176549</v>
      </c>
    </row>
    <row r="46" spans="1:6" x14ac:dyDescent="0.25">
      <c r="A46" t="s">
        <v>42</v>
      </c>
      <c r="B46">
        <v>0</v>
      </c>
      <c r="C46">
        <v>0.19471733430875102</v>
      </c>
      <c r="D46">
        <v>0</v>
      </c>
      <c r="E46">
        <v>0</v>
      </c>
      <c r="F46">
        <v>0.39178282449176549</v>
      </c>
    </row>
    <row r="48" spans="1:6" x14ac:dyDescent="0.25">
      <c r="A48" t="s">
        <v>133</v>
      </c>
      <c r="B48" t="s">
        <v>28</v>
      </c>
      <c r="C48" t="s">
        <v>29</v>
      </c>
      <c r="D48" t="s">
        <v>30</v>
      </c>
      <c r="E48" t="s">
        <v>31</v>
      </c>
    </row>
    <row r="49" spans="1:5" x14ac:dyDescent="0.25">
      <c r="A49" t="s">
        <v>18</v>
      </c>
      <c r="B49" s="2">
        <f>AVERAGE(B41:F41)</f>
        <v>0.13463726805734305</v>
      </c>
      <c r="C49" s="2">
        <f>_xlfn.STDEV.S(B41:F41)</f>
        <v>0.15321947174801229</v>
      </c>
      <c r="D49" s="2">
        <f>MAX(B41:F41)</f>
        <v>0.37379613006681212</v>
      </c>
      <c r="E49" s="2">
        <v>0</v>
      </c>
    </row>
    <row r="50" spans="1:5" x14ac:dyDescent="0.25">
      <c r="A50" t="s">
        <v>19</v>
      </c>
      <c r="B50" s="2">
        <f>AVERAGE(B42:F42)</f>
        <v>0.11370269287511263</v>
      </c>
      <c r="C50" s="2">
        <f>_xlfn.STDEV.S(B42:F42)</f>
        <v>0.16807503926666958</v>
      </c>
      <c r="D50" s="2">
        <f>MAX(B42:F42)</f>
        <v>0.37379613006681212</v>
      </c>
      <c r="E50" s="2">
        <v>0</v>
      </c>
    </row>
    <row r="51" spans="1:5" x14ac:dyDescent="0.25">
      <c r="A51" t="s">
        <v>20</v>
      </c>
      <c r="B51" s="2">
        <f>AVERAGE(B43:F43)</f>
        <v>0.13646345212677896</v>
      </c>
      <c r="C51" s="2">
        <f>_xlfn.STDEV.S(B43:F43)</f>
        <v>0.13399524976542304</v>
      </c>
      <c r="D51" s="2">
        <f>MAX(B43:F43)</f>
        <v>0.28472943679875407</v>
      </c>
      <c r="E51" s="2">
        <v>0</v>
      </c>
    </row>
    <row r="52" spans="1:5" x14ac:dyDescent="0.25">
      <c r="A52" t="s">
        <v>21</v>
      </c>
      <c r="B52" s="2">
        <f>AVERAGE(B44:F44)</f>
        <v>4.957854374503784E-2</v>
      </c>
      <c r="C52" s="2">
        <f>_xlfn.STDEV.S(B44:F44)</f>
        <v>0.11086099403935161</v>
      </c>
      <c r="D52" s="2">
        <f>MAX(B44:F44)</f>
        <v>0.2478927187251892</v>
      </c>
      <c r="E52" s="2">
        <v>0</v>
      </c>
    </row>
    <row r="53" spans="1:5" x14ac:dyDescent="0.25">
      <c r="A53" t="s">
        <v>22</v>
      </c>
      <c r="B53" s="2">
        <f>AVERAGE(B45:F45)</f>
        <v>0.16524147328009423</v>
      </c>
      <c r="C53" s="2">
        <f>_xlfn.STDEV.S(B45:F45)</f>
        <v>0.17352920199600425</v>
      </c>
      <c r="D53" s="2">
        <f>MAX(B45:F45)</f>
        <v>0.39178282449176549</v>
      </c>
      <c r="E53" s="2">
        <v>0</v>
      </c>
    </row>
    <row r="54" spans="1:5" x14ac:dyDescent="0.25">
      <c r="A54" t="s">
        <v>42</v>
      </c>
      <c r="B54" s="2">
        <f>AVERAGE(B46:F46)</f>
        <v>0.11730003176010331</v>
      </c>
      <c r="C54" s="2">
        <f>_xlfn.STDEV.S(B46:F46)</f>
        <v>0.17508007781615617</v>
      </c>
      <c r="D54" s="2">
        <f>MAX(B46:F46)</f>
        <v>0.39178282449176549</v>
      </c>
      <c r="E5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1567-DF03-4C57-93EC-C0FA72CC352F}">
  <dimension ref="A1:O45"/>
  <sheetViews>
    <sheetView topLeftCell="A25" workbookViewId="0">
      <selection activeCell="A46" sqref="A46"/>
    </sheetView>
  </sheetViews>
  <sheetFormatPr defaultRowHeight="15" x14ac:dyDescent="0.25"/>
  <cols>
    <col min="1" max="1" width="56.42578125" bestFit="1" customWidth="1"/>
    <col min="2" max="2" width="6.7109375" bestFit="1" customWidth="1"/>
    <col min="4" max="4" width="5.5703125" bestFit="1" customWidth="1"/>
    <col min="5" max="5" width="6.42578125" bestFit="1" customWidth="1"/>
    <col min="6" max="8" width="12" bestFit="1" customWidth="1"/>
    <col min="9" max="9" width="5.7109375" bestFit="1" customWidth="1"/>
    <col min="10" max="10" width="5.28515625" bestFit="1" customWidth="1"/>
    <col min="11" max="11" width="5" bestFit="1" customWidth="1"/>
    <col min="12" max="12" width="4.5703125" bestFit="1" customWidth="1"/>
    <col min="13" max="13" width="7.7109375" bestFit="1" customWidth="1"/>
    <col min="14" max="14" width="5.85546875" bestFit="1" customWidth="1"/>
    <col min="15" max="15" width="11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</v>
      </c>
    </row>
    <row r="2" spans="1:15" x14ac:dyDescent="0.25">
      <c r="A2" t="s">
        <v>79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SUM(B2:N2)</f>
        <v>4</v>
      </c>
    </row>
    <row r="3" spans="1:15" x14ac:dyDescent="0.25">
      <c r="A3" t="s">
        <v>80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6" si="0">SUM(B3:N3)</f>
        <v>3</v>
      </c>
    </row>
    <row r="4" spans="1:15" x14ac:dyDescent="0.25">
      <c r="A4" s="1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f t="shared" si="0"/>
        <v>4</v>
      </c>
    </row>
    <row r="5" spans="1:15" x14ac:dyDescent="0.25">
      <c r="A5" t="s">
        <v>82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f t="shared" si="0"/>
        <v>4</v>
      </c>
    </row>
    <row r="6" spans="1:15" x14ac:dyDescent="0.25">
      <c r="A6" s="1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  <c r="O6">
        <f t="shared" si="0"/>
        <v>3</v>
      </c>
    </row>
    <row r="7" spans="1:15" x14ac:dyDescent="0.25">
      <c r="A7" t="s">
        <v>14</v>
      </c>
      <c r="B7">
        <f>COUNTIF(B2:B6,"&gt;0")</f>
        <v>2</v>
      </c>
      <c r="C7">
        <f t="shared" ref="C7:N7" si="1">COUNTIF(C2:C6,"&gt;0")</f>
        <v>1</v>
      </c>
      <c r="D7">
        <f t="shared" si="1"/>
        <v>1</v>
      </c>
      <c r="E7">
        <f t="shared" si="1"/>
        <v>3</v>
      </c>
      <c r="F7">
        <f t="shared" si="1"/>
        <v>1</v>
      </c>
      <c r="G7">
        <f t="shared" si="1"/>
        <v>1</v>
      </c>
      <c r="H7">
        <f t="shared" si="1"/>
        <v>1</v>
      </c>
      <c r="I7">
        <f t="shared" si="1"/>
        <v>1</v>
      </c>
      <c r="J7">
        <f t="shared" si="1"/>
        <v>1</v>
      </c>
      <c r="K7">
        <f t="shared" si="1"/>
        <v>1</v>
      </c>
      <c r="L7">
        <f t="shared" si="1"/>
        <v>2</v>
      </c>
      <c r="M7">
        <f t="shared" si="1"/>
        <v>2</v>
      </c>
      <c r="N7">
        <f t="shared" si="1"/>
        <v>1</v>
      </c>
    </row>
    <row r="8" spans="1:15" x14ac:dyDescent="0.25">
      <c r="A8" t="s">
        <v>15</v>
      </c>
      <c r="B8">
        <f>LOG(5/B7,10)</f>
        <v>0.3979400086720376</v>
      </c>
      <c r="C8">
        <f t="shared" ref="C8:N8" si="2">LOG(5/C7,10)</f>
        <v>0.69897000433601875</v>
      </c>
      <c r="D8">
        <f t="shared" si="2"/>
        <v>0.69897000433601875</v>
      </c>
      <c r="E8">
        <f t="shared" si="2"/>
        <v>0.22184874961635637</v>
      </c>
      <c r="F8">
        <f t="shared" si="2"/>
        <v>0.69897000433601875</v>
      </c>
      <c r="G8">
        <f t="shared" si="2"/>
        <v>0.69897000433601875</v>
      </c>
      <c r="H8">
        <f t="shared" si="2"/>
        <v>0.69897000433601875</v>
      </c>
      <c r="I8">
        <f t="shared" si="2"/>
        <v>0.69897000433601875</v>
      </c>
      <c r="J8">
        <f t="shared" si="2"/>
        <v>0.69897000433601875</v>
      </c>
      <c r="K8">
        <f t="shared" si="2"/>
        <v>0.69897000433601875</v>
      </c>
      <c r="L8">
        <f t="shared" si="2"/>
        <v>0.3979400086720376</v>
      </c>
      <c r="M8">
        <f t="shared" si="2"/>
        <v>0.3979400086720376</v>
      </c>
      <c r="N8">
        <f t="shared" si="2"/>
        <v>0.69897000433601875</v>
      </c>
    </row>
    <row r="10" spans="1:15" x14ac:dyDescent="0.25">
      <c r="A10" t="s">
        <v>16</v>
      </c>
      <c r="O10" t="s">
        <v>23</v>
      </c>
    </row>
    <row r="11" spans="1:15" x14ac:dyDescent="0.25">
      <c r="A11" t="s">
        <v>18</v>
      </c>
      <c r="B11">
        <f>(B2/$O2)*B$8</f>
        <v>9.9485002168009401E-2</v>
      </c>
      <c r="C11">
        <f t="shared" ref="C11:N11" si="3">(C2/$O2)*C$8</f>
        <v>0.17474250108400469</v>
      </c>
      <c r="D11">
        <f t="shared" si="3"/>
        <v>0.17474250108400469</v>
      </c>
      <c r="E11">
        <f t="shared" si="3"/>
        <v>5.5462187404089092E-2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>SQRT(SUMSQ(B11:N11))</f>
        <v>0.27210880775565111</v>
      </c>
    </row>
    <row r="12" spans="1:15" x14ac:dyDescent="0.25">
      <c r="A12" t="s">
        <v>19</v>
      </c>
      <c r="B12">
        <f t="shared" ref="B12:N12" si="4">(B3/$O3)*B$8</f>
        <v>0</v>
      </c>
      <c r="C12">
        <f t="shared" si="4"/>
        <v>0</v>
      </c>
      <c r="D12">
        <f t="shared" si="4"/>
        <v>0</v>
      </c>
      <c r="E12">
        <f t="shared" si="4"/>
        <v>7.3949583205452113E-2</v>
      </c>
      <c r="F12">
        <f t="shared" si="4"/>
        <v>0.23299000144533957</v>
      </c>
      <c r="G12">
        <f t="shared" si="4"/>
        <v>0.23299000144533957</v>
      </c>
      <c r="H12">
        <f t="shared" si="4"/>
        <v>0</v>
      </c>
      <c r="I12">
        <f t="shared" si="4"/>
        <v>0</v>
      </c>
      <c r="J12">
        <f t="shared" si="4"/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ref="O12:O15" si="5">SQRT(SUMSQ(B12:N12))</f>
        <v>0.3376939774459396</v>
      </c>
    </row>
    <row r="13" spans="1:15" x14ac:dyDescent="0.25">
      <c r="A13" t="s">
        <v>20</v>
      </c>
      <c r="B13">
        <f t="shared" ref="B13:N13" si="6">(B4/$O4)*B$8</f>
        <v>0</v>
      </c>
      <c r="C13">
        <f t="shared" si="6"/>
        <v>0</v>
      </c>
      <c r="D13">
        <f t="shared" si="6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0.17474250108400469</v>
      </c>
      <c r="I13">
        <f t="shared" si="6"/>
        <v>0.17474250108400469</v>
      </c>
      <c r="J13">
        <f t="shared" si="6"/>
        <v>0.17474250108400469</v>
      </c>
      <c r="K13">
        <f t="shared" si="6"/>
        <v>0.17474250108400469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5"/>
        <v>0.34948500216800937</v>
      </c>
    </row>
    <row r="14" spans="1:15" x14ac:dyDescent="0.25">
      <c r="A14" t="s">
        <v>21</v>
      </c>
      <c r="B14">
        <f t="shared" ref="B14:N14" si="7">(B5/$O5)*B$8</f>
        <v>9.9485002168009401E-2</v>
      </c>
      <c r="C14">
        <f t="shared" si="7"/>
        <v>0</v>
      </c>
      <c r="D14">
        <f t="shared" si="7"/>
        <v>0</v>
      </c>
      <c r="E14">
        <f t="shared" si="7"/>
        <v>5.5462187404089092E-2</v>
      </c>
      <c r="F14">
        <f t="shared" si="7"/>
        <v>0</v>
      </c>
      <c r="G14">
        <f t="shared" si="7"/>
        <v>0</v>
      </c>
      <c r="H14">
        <f t="shared" si="7"/>
        <v>0</v>
      </c>
      <c r="I14">
        <f t="shared" si="7"/>
        <v>0</v>
      </c>
      <c r="J14">
        <f t="shared" si="7"/>
        <v>0</v>
      </c>
      <c r="K14">
        <f t="shared" si="7"/>
        <v>0</v>
      </c>
      <c r="L14">
        <f t="shared" si="7"/>
        <v>9.9485002168009401E-2</v>
      </c>
      <c r="M14">
        <f t="shared" si="7"/>
        <v>9.9485002168009401E-2</v>
      </c>
      <c r="N14">
        <f t="shared" si="7"/>
        <v>0</v>
      </c>
      <c r="O14">
        <f t="shared" si="5"/>
        <v>0.18101892497955235</v>
      </c>
    </row>
    <row r="15" spans="1:15" x14ac:dyDescent="0.25">
      <c r="A15" t="s">
        <v>22</v>
      </c>
      <c r="B15">
        <f t="shared" ref="B15:N15" si="8">(B6/$O6)*B$8</f>
        <v>0</v>
      </c>
      <c r="C15">
        <f t="shared" si="8"/>
        <v>0</v>
      </c>
      <c r="D15">
        <f t="shared" si="8"/>
        <v>0</v>
      </c>
      <c r="E15">
        <f t="shared" si="8"/>
        <v>0</v>
      </c>
      <c r="F15">
        <f t="shared" si="8"/>
        <v>0</v>
      </c>
      <c r="G15">
        <f t="shared" si="8"/>
        <v>0</v>
      </c>
      <c r="H15">
        <f t="shared" si="8"/>
        <v>0</v>
      </c>
      <c r="I15">
        <f t="shared" si="8"/>
        <v>0</v>
      </c>
      <c r="J15">
        <f t="shared" si="8"/>
        <v>0</v>
      </c>
      <c r="K15">
        <f t="shared" si="8"/>
        <v>0</v>
      </c>
      <c r="L15">
        <f t="shared" si="8"/>
        <v>0.13264666955734586</v>
      </c>
      <c r="M15">
        <f t="shared" si="8"/>
        <v>0.13264666955734586</v>
      </c>
      <c r="N15">
        <f t="shared" si="8"/>
        <v>0.23299000144533957</v>
      </c>
      <c r="O15">
        <f t="shared" si="5"/>
        <v>0.29912308279838712</v>
      </c>
    </row>
    <row r="17" spans="1:2" x14ac:dyDescent="0.25">
      <c r="A17" t="s">
        <v>24</v>
      </c>
    </row>
    <row r="18" spans="1:2" x14ac:dyDescent="0.25">
      <c r="A18" t="s">
        <v>19</v>
      </c>
      <c r="B18">
        <f>(SUMPRODUCT($B$11:$N$11,B12:N12)/($O$11*O12))</f>
        <v>4.4634102837990915E-2</v>
      </c>
    </row>
    <row r="19" spans="1:2" x14ac:dyDescent="0.25">
      <c r="A19" t="s">
        <v>20</v>
      </c>
      <c r="B19">
        <f t="shared" ref="B19:B21" si="9">(SUMPRODUCT($B$11:$N$11,B13:N13)/($O$11*O13))</f>
        <v>0</v>
      </c>
    </row>
    <row r="20" spans="1:2" x14ac:dyDescent="0.25">
      <c r="A20" t="s">
        <v>21</v>
      </c>
      <c r="B20">
        <f t="shared" si="9"/>
        <v>0.26338106285442126</v>
      </c>
    </row>
    <row r="21" spans="1:2" x14ac:dyDescent="0.25">
      <c r="A21" t="s">
        <v>22</v>
      </c>
      <c r="B21">
        <f t="shared" si="9"/>
        <v>0</v>
      </c>
    </row>
    <row r="22" spans="1:2" x14ac:dyDescent="0.25">
      <c r="A22" t="s">
        <v>25</v>
      </c>
    </row>
    <row r="23" spans="1:2" x14ac:dyDescent="0.25">
      <c r="A23" t="s">
        <v>20</v>
      </c>
      <c r="B23">
        <f>(SUMPRODUCT($B$12:$N$12,B13:N13)/($O$12*O13))</f>
        <v>0</v>
      </c>
    </row>
    <row r="24" spans="1:2" x14ac:dyDescent="0.25">
      <c r="A24" t="s">
        <v>21</v>
      </c>
      <c r="B24">
        <f t="shared" ref="B24:B25" si="10">(SUMPRODUCT($B$12:$N$12,B14:N14)/($O$12*O14))</f>
        <v>6.7094269341510845E-2</v>
      </c>
    </row>
    <row r="25" spans="1:2" x14ac:dyDescent="0.25">
      <c r="A25" t="s">
        <v>22</v>
      </c>
      <c r="B25">
        <f t="shared" si="10"/>
        <v>0</v>
      </c>
    </row>
    <row r="26" spans="1:2" x14ac:dyDescent="0.25">
      <c r="A26" t="s">
        <v>26</v>
      </c>
    </row>
    <row r="27" spans="1:2" x14ac:dyDescent="0.25">
      <c r="A27" t="s">
        <v>21</v>
      </c>
      <c r="B27">
        <f>(SUMPRODUCT($B$13:$N$13,B14:N14)/($O$13*O14))</f>
        <v>0</v>
      </c>
    </row>
    <row r="28" spans="1:2" x14ac:dyDescent="0.25">
      <c r="A28" t="s">
        <v>22</v>
      </c>
      <c r="B28">
        <f>(SUMPRODUCT($B$13:$N$13,B15:N15)/($O$13*O15))</f>
        <v>0</v>
      </c>
    </row>
    <row r="29" spans="1:2" x14ac:dyDescent="0.25">
      <c r="A29" t="s">
        <v>27</v>
      </c>
    </row>
    <row r="30" spans="1:2" x14ac:dyDescent="0.25">
      <c r="A30" t="s">
        <v>22</v>
      </c>
      <c r="B30">
        <f>(SUMPRODUCT($B$14:$N$14,B15:N15)/($O$14*O15))</f>
        <v>0.48742752518600441</v>
      </c>
    </row>
    <row r="32" spans="1:2" x14ac:dyDescent="0.25">
      <c r="A32" t="s">
        <v>134</v>
      </c>
    </row>
    <row r="33" spans="1:5" x14ac:dyDescent="0.25">
      <c r="A33" t="s">
        <v>18</v>
      </c>
      <c r="B33">
        <v>4.4634102837990915E-2</v>
      </c>
      <c r="C33">
        <v>0</v>
      </c>
      <c r="D33">
        <v>0.26338106285442126</v>
      </c>
      <c r="E33">
        <v>0</v>
      </c>
    </row>
    <row r="34" spans="1:5" x14ac:dyDescent="0.25">
      <c r="A34" t="s">
        <v>19</v>
      </c>
      <c r="B34">
        <v>4.4634102837990915E-2</v>
      </c>
      <c r="C34">
        <v>0</v>
      </c>
      <c r="D34">
        <v>6.7094269341510845E-2</v>
      </c>
      <c r="E34">
        <v>0</v>
      </c>
    </row>
    <row r="35" spans="1:5" x14ac:dyDescent="0.25">
      <c r="A35" t="s">
        <v>20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t="s">
        <v>21</v>
      </c>
      <c r="B36">
        <v>0.26338106285442126</v>
      </c>
      <c r="C36">
        <v>6.7094269341510845E-2</v>
      </c>
      <c r="D36">
        <v>0</v>
      </c>
      <c r="E36">
        <v>0.48742752518600441</v>
      </c>
    </row>
    <row r="37" spans="1:5" x14ac:dyDescent="0.25">
      <c r="A37" t="s">
        <v>22</v>
      </c>
      <c r="B37">
        <v>0</v>
      </c>
      <c r="C37">
        <v>0</v>
      </c>
      <c r="D37">
        <v>0</v>
      </c>
      <c r="E37">
        <v>0.48742752518600441</v>
      </c>
    </row>
    <row r="40" spans="1:5" x14ac:dyDescent="0.25">
      <c r="A40" t="s">
        <v>133</v>
      </c>
      <c r="B40" t="s">
        <v>28</v>
      </c>
      <c r="C40" t="s">
        <v>29</v>
      </c>
      <c r="D40" t="s">
        <v>30</v>
      </c>
    </row>
    <row r="41" spans="1:5" x14ac:dyDescent="0.25">
      <c r="A41" t="s">
        <v>18</v>
      </c>
      <c r="B41" s="2">
        <f>AVERAGE(B33:E33)</f>
        <v>7.7003791423103041E-2</v>
      </c>
      <c r="C41" s="2">
        <f>_xlfn.STDEV.S(B33:E33)</f>
        <v>0.12602043727420553</v>
      </c>
      <c r="D41" s="2">
        <f>MAX(B33:E33)</f>
        <v>0.26338106285442126</v>
      </c>
    </row>
    <row r="42" spans="1:5" x14ac:dyDescent="0.25">
      <c r="A42" t="s">
        <v>19</v>
      </c>
      <c r="B42" s="2">
        <f>AVERAGE(B34:E34)</f>
        <v>2.7932093044875442E-2</v>
      </c>
      <c r="C42" s="2">
        <f>_xlfn.STDEV.S(B34:E34)</f>
        <v>3.3531263159193365E-2</v>
      </c>
      <c r="D42" s="2">
        <f>MAX(B34:E34)</f>
        <v>6.7094269341510845E-2</v>
      </c>
    </row>
    <row r="43" spans="1:5" x14ac:dyDescent="0.25">
      <c r="A43" t="s">
        <v>20</v>
      </c>
      <c r="B43" s="2">
        <f>AVERAGE(B35:E35)</f>
        <v>0</v>
      </c>
      <c r="C43" s="2">
        <f>_xlfn.STDEV.S(B35:E35)</f>
        <v>0</v>
      </c>
      <c r="D43" s="2">
        <f>MAX(B35:E35)</f>
        <v>0</v>
      </c>
    </row>
    <row r="44" spans="1:5" x14ac:dyDescent="0.25">
      <c r="A44" t="s">
        <v>21</v>
      </c>
      <c r="B44" s="2">
        <f>AVERAGE(B36:E36)</f>
        <v>0.20447571434548412</v>
      </c>
      <c r="C44" s="2">
        <f>_xlfn.STDEV.S(B36:E36)</f>
        <v>0.21925293348806435</v>
      </c>
      <c r="D44" s="2">
        <f>MAX(B36:E36)</f>
        <v>0.48742752518600441</v>
      </c>
    </row>
    <row r="45" spans="1:5" x14ac:dyDescent="0.25">
      <c r="A45" t="s">
        <v>22</v>
      </c>
      <c r="B45" s="2">
        <f>AVERAGE(B37:E37)</f>
        <v>0.1218568812965011</v>
      </c>
      <c r="C45" s="2">
        <f>_xlfn.STDEV.S(B37:E37)</f>
        <v>0.2437137625930022</v>
      </c>
      <c r="D45" s="2">
        <f>MAX(B37:E37)</f>
        <v>0.48742752518600441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E1F5-3BB0-4196-9B95-AD169E9BC188}">
  <dimension ref="A1:S90"/>
  <sheetViews>
    <sheetView topLeftCell="A70" workbookViewId="0">
      <selection activeCell="G82" sqref="G82"/>
    </sheetView>
  </sheetViews>
  <sheetFormatPr defaultRowHeight="15" x14ac:dyDescent="0.25"/>
  <cols>
    <col min="1" max="1" width="50.7109375" bestFit="1" customWidth="1"/>
    <col min="3" max="3" width="5.28515625" bestFit="1" customWidth="1"/>
    <col min="4" max="4" width="6.42578125" bestFit="1" customWidth="1"/>
    <col min="5" max="5" width="5" bestFit="1" customWidth="1"/>
    <col min="6" max="6" width="6.28515625" bestFit="1" customWidth="1"/>
    <col min="7" max="7" width="5" bestFit="1" customWidth="1"/>
    <col min="8" max="8" width="9.42578125" bestFit="1" customWidth="1"/>
    <col min="9" max="9" width="7.7109375" bestFit="1" customWidth="1"/>
    <col min="10" max="10" width="6.28515625" bestFit="1" customWidth="1"/>
    <col min="11" max="11" width="5.7109375" bestFit="1" customWidth="1"/>
    <col min="12" max="12" width="5.42578125" bestFit="1" customWidth="1"/>
    <col min="13" max="13" width="6.7109375" bestFit="1" customWidth="1"/>
    <col min="15" max="15" width="6" customWidth="1"/>
    <col min="16" max="16" width="6.5703125" bestFit="1" customWidth="1"/>
    <col min="17" max="17" width="12" bestFit="1" customWidth="1"/>
    <col min="18" max="18" width="5.85546875" bestFit="1" customWidth="1"/>
    <col min="19" max="19" width="11.85546875" bestFit="1" customWidth="1"/>
  </cols>
  <sheetData>
    <row r="1" spans="1:19" x14ac:dyDescent="0.25">
      <c r="A1" t="s">
        <v>0</v>
      </c>
      <c r="B1" t="s">
        <v>7</v>
      </c>
      <c r="C1" t="s">
        <v>55</v>
      </c>
      <c r="D1" t="s">
        <v>4</v>
      </c>
      <c r="E1" t="s">
        <v>10</v>
      </c>
      <c r="F1" t="s">
        <v>56</v>
      </c>
      <c r="G1" t="s">
        <v>10</v>
      </c>
      <c r="H1" t="s">
        <v>2</v>
      </c>
      <c r="I1" t="s">
        <v>36</v>
      </c>
      <c r="J1" t="s">
        <v>57</v>
      </c>
      <c r="K1" t="s">
        <v>58</v>
      </c>
      <c r="L1" t="s">
        <v>59</v>
      </c>
      <c r="M1" t="s">
        <v>1</v>
      </c>
      <c r="N1" t="s">
        <v>2</v>
      </c>
      <c r="O1" t="s">
        <v>5</v>
      </c>
      <c r="P1" t="s">
        <v>61</v>
      </c>
      <c r="Q1" t="s">
        <v>62</v>
      </c>
      <c r="R1" t="s">
        <v>13</v>
      </c>
      <c r="S1" t="s">
        <v>17</v>
      </c>
    </row>
    <row r="2" spans="1:19" x14ac:dyDescent="0.25">
      <c r="A2" t="s">
        <v>48</v>
      </c>
      <c r="B2">
        <v>1</v>
      </c>
      <c r="C2">
        <v>1</v>
      </c>
      <c r="D2">
        <v>1</v>
      </c>
      <c r="E2">
        <v>1</v>
      </c>
      <c r="S2">
        <f>SUM(B2:R2)</f>
        <v>4</v>
      </c>
    </row>
    <row r="3" spans="1:19" x14ac:dyDescent="0.25">
      <c r="A3" t="s">
        <v>49</v>
      </c>
      <c r="C3">
        <v>1</v>
      </c>
      <c r="D3">
        <v>1</v>
      </c>
      <c r="F3">
        <v>1</v>
      </c>
      <c r="S3">
        <f t="shared" ref="S3:S10" si="0">SUM(B3:R3)</f>
        <v>3</v>
      </c>
    </row>
    <row r="4" spans="1:19" x14ac:dyDescent="0.25">
      <c r="A4" t="s">
        <v>50</v>
      </c>
      <c r="C4">
        <v>1</v>
      </c>
      <c r="D4">
        <v>1</v>
      </c>
      <c r="G4">
        <v>1</v>
      </c>
      <c r="H4">
        <v>1</v>
      </c>
      <c r="S4">
        <f t="shared" si="0"/>
        <v>4</v>
      </c>
    </row>
    <row r="5" spans="1:19" x14ac:dyDescent="0.25">
      <c r="A5" t="s">
        <v>51</v>
      </c>
      <c r="D5">
        <v>1</v>
      </c>
      <c r="I5">
        <v>1</v>
      </c>
      <c r="J5">
        <v>1</v>
      </c>
      <c r="K5">
        <v>1</v>
      </c>
      <c r="S5">
        <f t="shared" si="0"/>
        <v>4</v>
      </c>
    </row>
    <row r="6" spans="1:19" x14ac:dyDescent="0.25">
      <c r="A6" t="s">
        <v>52</v>
      </c>
      <c r="D6">
        <v>1</v>
      </c>
      <c r="J6">
        <v>1</v>
      </c>
      <c r="K6">
        <v>1</v>
      </c>
      <c r="L6">
        <v>1</v>
      </c>
      <c r="S6">
        <f t="shared" si="0"/>
        <v>4</v>
      </c>
    </row>
    <row r="7" spans="1:19" x14ac:dyDescent="0.25">
      <c r="A7" t="s">
        <v>53</v>
      </c>
      <c r="D7">
        <v>1</v>
      </c>
      <c r="F7">
        <v>1</v>
      </c>
      <c r="J7">
        <v>1</v>
      </c>
      <c r="K7">
        <v>1</v>
      </c>
      <c r="S7">
        <f t="shared" si="0"/>
        <v>4</v>
      </c>
    </row>
    <row r="8" spans="1:19" x14ac:dyDescent="0.25">
      <c r="A8" t="s">
        <v>54</v>
      </c>
      <c r="D8">
        <v>1</v>
      </c>
      <c r="J8">
        <v>1</v>
      </c>
      <c r="K8">
        <v>1</v>
      </c>
      <c r="M8">
        <v>1</v>
      </c>
      <c r="N8">
        <v>1</v>
      </c>
      <c r="S8">
        <f t="shared" si="0"/>
        <v>5</v>
      </c>
    </row>
    <row r="9" spans="1:19" x14ac:dyDescent="0.25">
      <c r="A9" t="s">
        <v>72</v>
      </c>
      <c r="C9">
        <v>1</v>
      </c>
      <c r="D9">
        <v>1</v>
      </c>
      <c r="O9">
        <v>1</v>
      </c>
      <c r="S9">
        <f t="shared" si="0"/>
        <v>3</v>
      </c>
    </row>
    <row r="10" spans="1:19" x14ac:dyDescent="0.25">
      <c r="A10" s="1" t="s">
        <v>60</v>
      </c>
      <c r="D10">
        <v>1</v>
      </c>
      <c r="P10">
        <v>1</v>
      </c>
      <c r="Q10">
        <v>1</v>
      </c>
      <c r="R10">
        <v>1</v>
      </c>
      <c r="S10">
        <f t="shared" si="0"/>
        <v>4</v>
      </c>
    </row>
    <row r="11" spans="1:19" x14ac:dyDescent="0.25">
      <c r="A11" t="s">
        <v>63</v>
      </c>
      <c r="B11">
        <f>COUNTIF(B2:B10,"&gt;0")</f>
        <v>1</v>
      </c>
      <c r="C11">
        <f t="shared" ref="C11:R11" si="1">COUNTIF(C2:C10,"&gt;0")</f>
        <v>4</v>
      </c>
      <c r="D11">
        <f t="shared" si="1"/>
        <v>9</v>
      </c>
      <c r="E11">
        <f t="shared" si="1"/>
        <v>1</v>
      </c>
      <c r="F11">
        <f t="shared" si="1"/>
        <v>2</v>
      </c>
      <c r="G11">
        <f t="shared" si="1"/>
        <v>1</v>
      </c>
      <c r="H11">
        <f t="shared" si="1"/>
        <v>1</v>
      </c>
      <c r="I11">
        <f t="shared" si="1"/>
        <v>1</v>
      </c>
      <c r="J11">
        <f t="shared" si="1"/>
        <v>4</v>
      </c>
      <c r="K11">
        <f t="shared" si="1"/>
        <v>4</v>
      </c>
      <c r="L11">
        <f t="shared" si="1"/>
        <v>1</v>
      </c>
      <c r="M11">
        <f t="shared" si="1"/>
        <v>1</v>
      </c>
      <c r="N11">
        <f t="shared" si="1"/>
        <v>1</v>
      </c>
      <c r="O11">
        <f t="shared" si="1"/>
        <v>1</v>
      </c>
      <c r="P11">
        <f t="shared" si="1"/>
        <v>1</v>
      </c>
      <c r="Q11">
        <f t="shared" si="1"/>
        <v>1</v>
      </c>
      <c r="R11">
        <f t="shared" si="1"/>
        <v>1</v>
      </c>
    </row>
    <row r="12" spans="1:19" x14ac:dyDescent="0.25">
      <c r="A12" t="s">
        <v>15</v>
      </c>
      <c r="B12">
        <f>LOG10(9/B11)</f>
        <v>0.95424250943932487</v>
      </c>
      <c r="C12">
        <f t="shared" ref="C12:R12" si="2">LOG10(9/C11)</f>
        <v>0.35218251811136247</v>
      </c>
      <c r="D12">
        <f t="shared" si="2"/>
        <v>0</v>
      </c>
      <c r="E12">
        <f t="shared" si="2"/>
        <v>0.95424250943932487</v>
      </c>
      <c r="F12">
        <f t="shared" si="2"/>
        <v>0.65321251377534373</v>
      </c>
      <c r="G12">
        <f t="shared" si="2"/>
        <v>0.95424250943932487</v>
      </c>
      <c r="H12">
        <f t="shared" si="2"/>
        <v>0.95424250943932487</v>
      </c>
      <c r="I12">
        <f t="shared" si="2"/>
        <v>0.95424250943932487</v>
      </c>
      <c r="J12">
        <f t="shared" si="2"/>
        <v>0.35218251811136247</v>
      </c>
      <c r="K12">
        <f t="shared" si="2"/>
        <v>0.35218251811136247</v>
      </c>
      <c r="L12">
        <f t="shared" si="2"/>
        <v>0.95424250943932487</v>
      </c>
      <c r="M12">
        <f t="shared" si="2"/>
        <v>0.95424250943932487</v>
      </c>
      <c r="N12">
        <f>LOG10(9/N11)</f>
        <v>0.95424250943932487</v>
      </c>
      <c r="O12">
        <f t="shared" si="2"/>
        <v>0.95424250943932487</v>
      </c>
      <c r="P12">
        <f t="shared" si="2"/>
        <v>0.95424250943932487</v>
      </c>
      <c r="Q12">
        <f t="shared" si="2"/>
        <v>0.95424250943932487</v>
      </c>
      <c r="R12">
        <f t="shared" si="2"/>
        <v>0.95424250943932487</v>
      </c>
    </row>
    <row r="14" spans="1:19" x14ac:dyDescent="0.25">
      <c r="A14" t="s">
        <v>64</v>
      </c>
      <c r="S14" t="s">
        <v>23</v>
      </c>
    </row>
    <row r="15" spans="1:19" x14ac:dyDescent="0.25">
      <c r="A15" t="s">
        <v>18</v>
      </c>
      <c r="B15">
        <f>(B2/$S2)*B$12</f>
        <v>0.23856062735983122</v>
      </c>
      <c r="C15">
        <f t="shared" ref="C15:R15" si="3">(C2/$S2)*C$12</f>
        <v>8.8045629527840619E-2</v>
      </c>
      <c r="D15">
        <f t="shared" si="3"/>
        <v>0</v>
      </c>
      <c r="E15">
        <f t="shared" si="3"/>
        <v>0.23856062735983122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>SQRT(SUMSQ(B15:R15))</f>
        <v>0.34867517653481767</v>
      </c>
    </row>
    <row r="16" spans="1:19" x14ac:dyDescent="0.25">
      <c r="A16" t="s">
        <v>19</v>
      </c>
      <c r="B16">
        <f t="shared" ref="B16:R16" si="4">(B3/$S3)*B$12</f>
        <v>0</v>
      </c>
      <c r="C16">
        <f t="shared" si="4"/>
        <v>0.11739417270378749</v>
      </c>
      <c r="D16">
        <f t="shared" si="4"/>
        <v>0</v>
      </c>
      <c r="E16">
        <f t="shared" si="4"/>
        <v>0</v>
      </c>
      <c r="F16">
        <f t="shared" si="4"/>
        <v>0.21773750459178123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ref="S16:S23" si="5">SQRT(SUMSQ(B16:R16))</f>
        <v>0.24736817234774289</v>
      </c>
    </row>
    <row r="17" spans="1:19" x14ac:dyDescent="0.25">
      <c r="A17" t="s">
        <v>20</v>
      </c>
      <c r="B17">
        <f t="shared" ref="B17:R17" si="6">(B4/$S4)*B$12</f>
        <v>0</v>
      </c>
      <c r="C17">
        <f t="shared" si="6"/>
        <v>8.8045629527840619E-2</v>
      </c>
      <c r="D17">
        <f t="shared" si="6"/>
        <v>0</v>
      </c>
      <c r="E17">
        <f t="shared" si="6"/>
        <v>0</v>
      </c>
      <c r="F17">
        <f t="shared" si="6"/>
        <v>0</v>
      </c>
      <c r="G17">
        <f t="shared" si="6"/>
        <v>0.23856062735983122</v>
      </c>
      <c r="H17">
        <f t="shared" si="6"/>
        <v>0.23856062735983122</v>
      </c>
      <c r="I17">
        <f t="shared" si="6"/>
        <v>0</v>
      </c>
      <c r="J17">
        <f t="shared" si="6"/>
        <v>0</v>
      </c>
      <c r="K17">
        <f t="shared" si="6"/>
        <v>0</v>
      </c>
      <c r="L17">
        <f t="shared" si="6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6"/>
        <v>0</v>
      </c>
      <c r="S17">
        <f t="shared" si="5"/>
        <v>0.34867517653481767</v>
      </c>
    </row>
    <row r="18" spans="1:19" x14ac:dyDescent="0.25">
      <c r="A18" t="s">
        <v>21</v>
      </c>
      <c r="B18">
        <f t="shared" ref="B18:R18" si="7">(B5/$S5)*B$12</f>
        <v>0</v>
      </c>
      <c r="C18">
        <f t="shared" si="7"/>
        <v>0</v>
      </c>
      <c r="D18">
        <f t="shared" si="7"/>
        <v>0</v>
      </c>
      <c r="E18">
        <f t="shared" si="7"/>
        <v>0</v>
      </c>
      <c r="F18">
        <f t="shared" si="7"/>
        <v>0</v>
      </c>
      <c r="G18">
        <f t="shared" si="7"/>
        <v>0</v>
      </c>
      <c r="H18">
        <f t="shared" si="7"/>
        <v>0</v>
      </c>
      <c r="I18">
        <f t="shared" si="7"/>
        <v>0.23856062735983122</v>
      </c>
      <c r="J18">
        <f t="shared" si="7"/>
        <v>8.8045629527840619E-2</v>
      </c>
      <c r="K18">
        <f t="shared" si="7"/>
        <v>8.8045629527840619E-2</v>
      </c>
      <c r="L18">
        <f t="shared" si="7"/>
        <v>0</v>
      </c>
      <c r="M18">
        <f t="shared" si="7"/>
        <v>0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</v>
      </c>
      <c r="R18">
        <f t="shared" si="7"/>
        <v>0</v>
      </c>
      <c r="S18">
        <f t="shared" si="5"/>
        <v>0.26910079651354391</v>
      </c>
    </row>
    <row r="19" spans="1:19" x14ac:dyDescent="0.25">
      <c r="A19" t="s">
        <v>22</v>
      </c>
      <c r="B19">
        <f t="shared" ref="B19:R19" si="8">(B6/$S6)*B$12</f>
        <v>0</v>
      </c>
      <c r="C19">
        <f t="shared" si="8"/>
        <v>0</v>
      </c>
      <c r="D19">
        <f t="shared" si="8"/>
        <v>0</v>
      </c>
      <c r="E19">
        <f t="shared" si="8"/>
        <v>0</v>
      </c>
      <c r="F19">
        <f t="shared" si="8"/>
        <v>0</v>
      </c>
      <c r="G19">
        <f t="shared" si="8"/>
        <v>0</v>
      </c>
      <c r="H19">
        <f t="shared" si="8"/>
        <v>0</v>
      </c>
      <c r="I19">
        <f t="shared" si="8"/>
        <v>0</v>
      </c>
      <c r="J19">
        <f t="shared" si="8"/>
        <v>8.8045629527840619E-2</v>
      </c>
      <c r="K19">
        <f t="shared" si="8"/>
        <v>8.8045629527840619E-2</v>
      </c>
      <c r="L19">
        <f t="shared" si="8"/>
        <v>0.23856062735983122</v>
      </c>
      <c r="M19">
        <f t="shared" si="8"/>
        <v>0</v>
      </c>
      <c r="N19">
        <f t="shared" si="8"/>
        <v>0</v>
      </c>
      <c r="O19">
        <f t="shared" si="8"/>
        <v>0</v>
      </c>
      <c r="P19">
        <f t="shared" si="8"/>
        <v>0</v>
      </c>
      <c r="Q19">
        <f t="shared" si="8"/>
        <v>0</v>
      </c>
      <c r="R19">
        <f t="shared" si="8"/>
        <v>0</v>
      </c>
      <c r="S19">
        <f t="shared" si="5"/>
        <v>0.26910079651354391</v>
      </c>
    </row>
    <row r="20" spans="1:19" x14ac:dyDescent="0.25">
      <c r="A20" t="s">
        <v>42</v>
      </c>
      <c r="B20">
        <f t="shared" ref="B20:R20" si="9">(B7/$S7)*B$12</f>
        <v>0</v>
      </c>
      <c r="C20">
        <f t="shared" si="9"/>
        <v>0</v>
      </c>
      <c r="D20">
        <f t="shared" si="9"/>
        <v>0</v>
      </c>
      <c r="E20">
        <f t="shared" si="9"/>
        <v>0</v>
      </c>
      <c r="F20">
        <f t="shared" si="9"/>
        <v>0.16330312844383593</v>
      </c>
      <c r="G20">
        <f t="shared" si="9"/>
        <v>0</v>
      </c>
      <c r="H20">
        <f t="shared" si="9"/>
        <v>0</v>
      </c>
      <c r="I20">
        <f t="shared" si="9"/>
        <v>0</v>
      </c>
      <c r="J20">
        <f t="shared" si="9"/>
        <v>8.8045629527840619E-2</v>
      </c>
      <c r="K20">
        <f t="shared" si="9"/>
        <v>8.8045629527840619E-2</v>
      </c>
      <c r="L20">
        <f t="shared" si="9"/>
        <v>0</v>
      </c>
      <c r="M20">
        <f t="shared" si="9"/>
        <v>0</v>
      </c>
      <c r="N20">
        <f t="shared" si="9"/>
        <v>0</v>
      </c>
      <c r="O20">
        <f t="shared" si="9"/>
        <v>0</v>
      </c>
      <c r="P20">
        <f t="shared" si="9"/>
        <v>0</v>
      </c>
      <c r="Q20">
        <f t="shared" si="9"/>
        <v>0</v>
      </c>
      <c r="R20">
        <f t="shared" si="9"/>
        <v>0</v>
      </c>
      <c r="S20">
        <f t="shared" si="5"/>
        <v>0.20535816885980332</v>
      </c>
    </row>
    <row r="21" spans="1:19" x14ac:dyDescent="0.25">
      <c r="A21" t="s">
        <v>65</v>
      </c>
      <c r="B21">
        <f t="shared" ref="B21:R21" si="10">(B8/$S8)*B$12</f>
        <v>0</v>
      </c>
      <c r="C21">
        <f t="shared" si="10"/>
        <v>0</v>
      </c>
      <c r="D21">
        <f t="shared" si="10"/>
        <v>0</v>
      </c>
      <c r="E21">
        <f t="shared" si="10"/>
        <v>0</v>
      </c>
      <c r="F21">
        <f t="shared" si="10"/>
        <v>0</v>
      </c>
      <c r="G21">
        <f t="shared" si="10"/>
        <v>0</v>
      </c>
      <c r="H21">
        <f t="shared" si="10"/>
        <v>0</v>
      </c>
      <c r="I21">
        <f t="shared" si="10"/>
        <v>0</v>
      </c>
      <c r="J21">
        <f t="shared" si="10"/>
        <v>7.0436503622272495E-2</v>
      </c>
      <c r="K21">
        <f t="shared" si="10"/>
        <v>7.0436503622272495E-2</v>
      </c>
      <c r="L21">
        <f t="shared" si="10"/>
        <v>0</v>
      </c>
      <c r="M21">
        <f t="shared" si="10"/>
        <v>0.19084850188786498</v>
      </c>
      <c r="N21">
        <f t="shared" si="10"/>
        <v>0.19084850188786498</v>
      </c>
      <c r="O21">
        <f t="shared" si="10"/>
        <v>0</v>
      </c>
      <c r="P21">
        <f t="shared" si="10"/>
        <v>0</v>
      </c>
      <c r="Q21">
        <f t="shared" si="10"/>
        <v>0</v>
      </c>
      <c r="R21">
        <f t="shared" si="10"/>
        <v>0</v>
      </c>
      <c r="S21">
        <f t="shared" si="5"/>
        <v>0.28769585230021238</v>
      </c>
    </row>
    <row r="22" spans="1:19" x14ac:dyDescent="0.25">
      <c r="A22" t="s">
        <v>66</v>
      </c>
      <c r="B22">
        <f t="shared" ref="B22:R22" si="11">(B9/$S9)*B$12</f>
        <v>0</v>
      </c>
      <c r="C22">
        <f t="shared" si="11"/>
        <v>0.11739417270378749</v>
      </c>
      <c r="D22">
        <f t="shared" si="11"/>
        <v>0</v>
      </c>
      <c r="E22">
        <f t="shared" si="11"/>
        <v>0</v>
      </c>
      <c r="F22">
        <f t="shared" si="11"/>
        <v>0</v>
      </c>
      <c r="G22">
        <f t="shared" si="11"/>
        <v>0</v>
      </c>
      <c r="H22">
        <f t="shared" si="11"/>
        <v>0</v>
      </c>
      <c r="I22">
        <f t="shared" si="11"/>
        <v>0</v>
      </c>
      <c r="J22">
        <f t="shared" si="11"/>
        <v>0</v>
      </c>
      <c r="K22">
        <f t="shared" si="11"/>
        <v>0</v>
      </c>
      <c r="L22">
        <f t="shared" si="11"/>
        <v>0</v>
      </c>
      <c r="M22">
        <f t="shared" si="11"/>
        <v>0</v>
      </c>
      <c r="N22">
        <f t="shared" si="11"/>
        <v>0</v>
      </c>
      <c r="O22">
        <f t="shared" si="11"/>
        <v>0.31808083647977492</v>
      </c>
      <c r="P22">
        <f t="shared" si="11"/>
        <v>0</v>
      </c>
      <c r="Q22">
        <f t="shared" si="11"/>
        <v>0</v>
      </c>
      <c r="R22">
        <f t="shared" si="11"/>
        <v>0</v>
      </c>
      <c r="S22">
        <f t="shared" si="5"/>
        <v>0.33905281346787258</v>
      </c>
    </row>
    <row r="23" spans="1:19" x14ac:dyDescent="0.25">
      <c r="A23" t="s">
        <v>67</v>
      </c>
      <c r="B23">
        <f t="shared" ref="B23:R23" si="12">(B10/$S10)*B$12</f>
        <v>0</v>
      </c>
      <c r="C23">
        <f t="shared" si="12"/>
        <v>0</v>
      </c>
      <c r="D23">
        <f t="shared" si="12"/>
        <v>0</v>
      </c>
      <c r="E23">
        <f t="shared" si="12"/>
        <v>0</v>
      </c>
      <c r="F23">
        <f t="shared" si="12"/>
        <v>0</v>
      </c>
      <c r="G23">
        <f t="shared" si="12"/>
        <v>0</v>
      </c>
      <c r="H23">
        <f t="shared" si="12"/>
        <v>0</v>
      </c>
      <c r="I23">
        <f t="shared" si="12"/>
        <v>0</v>
      </c>
      <c r="J23">
        <f t="shared" si="12"/>
        <v>0</v>
      </c>
      <c r="K23">
        <f t="shared" si="12"/>
        <v>0</v>
      </c>
      <c r="L23">
        <f t="shared" si="12"/>
        <v>0</v>
      </c>
      <c r="M23">
        <f t="shared" si="12"/>
        <v>0</v>
      </c>
      <c r="N23">
        <f t="shared" si="12"/>
        <v>0</v>
      </c>
      <c r="O23">
        <f t="shared" si="12"/>
        <v>0</v>
      </c>
      <c r="P23">
        <f t="shared" si="12"/>
        <v>0.23856062735983122</v>
      </c>
      <c r="Q23">
        <f t="shared" si="12"/>
        <v>0.23856062735983122</v>
      </c>
      <c r="R23">
        <f t="shared" si="12"/>
        <v>0.23856062735983122</v>
      </c>
      <c r="S23">
        <f t="shared" si="5"/>
        <v>0.41319912727273367</v>
      </c>
    </row>
    <row r="25" spans="1:19" x14ac:dyDescent="0.25">
      <c r="A25" t="s">
        <v>68</v>
      </c>
    </row>
    <row r="26" spans="1:19" x14ac:dyDescent="0.25">
      <c r="A26" t="s">
        <v>19</v>
      </c>
      <c r="B26">
        <f>(SUMPRODUCT($B$15:$R$15,B16:R16)/($S$15*S16))</f>
        <v>0.11983660389070357</v>
      </c>
      <c r="D26">
        <v>0.19661138755800142</v>
      </c>
    </row>
    <row r="27" spans="1:19" x14ac:dyDescent="0.25">
      <c r="A27" t="s">
        <v>20</v>
      </c>
      <c r="B27">
        <f t="shared" ref="B27:B33" si="13">(SUMPRODUCT($B$15:$R$15,B17:R17)/($S$15*S17))</f>
        <v>6.3763705476700933E-2</v>
      </c>
      <c r="D27">
        <v>0</v>
      </c>
    </row>
    <row r="28" spans="1:19" x14ac:dyDescent="0.25">
      <c r="A28" t="s">
        <v>21</v>
      </c>
      <c r="B28">
        <f t="shared" si="13"/>
        <v>0</v>
      </c>
      <c r="D28">
        <v>0</v>
      </c>
    </row>
    <row r="29" spans="1:19" x14ac:dyDescent="0.25">
      <c r="A29" t="s">
        <v>22</v>
      </c>
      <c r="B29">
        <f t="shared" si="13"/>
        <v>0</v>
      </c>
      <c r="D29">
        <v>0.64215249846663691</v>
      </c>
    </row>
    <row r="30" spans="1:19" x14ac:dyDescent="0.25">
      <c r="A30" t="s">
        <v>42</v>
      </c>
      <c r="B30">
        <f t="shared" si="13"/>
        <v>0</v>
      </c>
      <c r="D30">
        <v>0</v>
      </c>
    </row>
    <row r="31" spans="1:19" x14ac:dyDescent="0.25">
      <c r="A31" t="s">
        <v>65</v>
      </c>
      <c r="B31">
        <f t="shared" si="13"/>
        <v>0</v>
      </c>
      <c r="D31">
        <v>0</v>
      </c>
    </row>
    <row r="32" spans="1:19" x14ac:dyDescent="0.25">
      <c r="A32" t="s">
        <v>66</v>
      </c>
      <c r="B32">
        <f t="shared" si="13"/>
        <v>8.7431103672622051E-2</v>
      </c>
      <c r="D32">
        <v>0</v>
      </c>
    </row>
    <row r="33" spans="1:2" x14ac:dyDescent="0.25">
      <c r="A33" t="s">
        <v>67</v>
      </c>
      <c r="B33">
        <f t="shared" si="13"/>
        <v>0</v>
      </c>
    </row>
    <row r="34" spans="1:2" x14ac:dyDescent="0.25">
      <c r="A34" t="s">
        <v>45</v>
      </c>
    </row>
    <row r="35" spans="1:2" x14ac:dyDescent="0.25">
      <c r="A35" t="s">
        <v>20</v>
      </c>
      <c r="B35">
        <f>(SUMPRODUCT($B$16:$R$16,B17:R17)/($S$16*S17))</f>
        <v>0.11983660389070357</v>
      </c>
    </row>
    <row r="36" spans="1:2" x14ac:dyDescent="0.25">
      <c r="A36" t="s">
        <v>21</v>
      </c>
      <c r="B36">
        <f t="shared" ref="B36:B41" si="14">(SUMPRODUCT($B$16:$R$16,B18:R18)/($S$16*S18))</f>
        <v>0</v>
      </c>
    </row>
    <row r="37" spans="1:2" x14ac:dyDescent="0.25">
      <c r="A37" t="s">
        <v>22</v>
      </c>
      <c r="B37">
        <f t="shared" si="14"/>
        <v>0</v>
      </c>
    </row>
    <row r="38" spans="1:2" x14ac:dyDescent="0.25">
      <c r="A38" t="s">
        <v>42</v>
      </c>
      <c r="B38">
        <f>(SUMPRODUCT($B$16:$R$16,B20:R20)/($S$16*S20))</f>
        <v>0.69995793711042931</v>
      </c>
    </row>
    <row r="39" spans="1:2" x14ac:dyDescent="0.25">
      <c r="A39" t="s">
        <v>65</v>
      </c>
      <c r="B39">
        <f t="shared" si="14"/>
        <v>0</v>
      </c>
    </row>
    <row r="40" spans="1:2" x14ac:dyDescent="0.25">
      <c r="A40" t="s">
        <v>66</v>
      </c>
      <c r="B40">
        <f t="shared" si="14"/>
        <v>0.16431677645163634</v>
      </c>
    </row>
    <row r="41" spans="1:2" x14ac:dyDescent="0.25">
      <c r="A41" t="s">
        <v>67</v>
      </c>
      <c r="B41">
        <f t="shared" si="14"/>
        <v>0</v>
      </c>
    </row>
    <row r="42" spans="1:2" x14ac:dyDescent="0.25">
      <c r="A42" t="s">
        <v>46</v>
      </c>
    </row>
    <row r="43" spans="1:2" x14ac:dyDescent="0.25">
      <c r="A43" t="s">
        <v>21</v>
      </c>
      <c r="B43">
        <f>(SUMPRODUCT($B$17:$R$17,B18:R18)/($S$17*S18))</f>
        <v>0</v>
      </c>
    </row>
    <row r="44" spans="1:2" x14ac:dyDescent="0.25">
      <c r="A44" t="s">
        <v>22</v>
      </c>
      <c r="B44">
        <f t="shared" ref="B44:B48" si="15">(SUMPRODUCT($B$17:$R$17,B19:R19)/($S$17*S19))</f>
        <v>0</v>
      </c>
    </row>
    <row r="45" spans="1:2" x14ac:dyDescent="0.25">
      <c r="A45" t="s">
        <v>42</v>
      </c>
      <c r="B45">
        <f t="shared" si="15"/>
        <v>0</v>
      </c>
    </row>
    <row r="46" spans="1:2" x14ac:dyDescent="0.25">
      <c r="A46" t="s">
        <v>65</v>
      </c>
      <c r="B46">
        <f t="shared" si="15"/>
        <v>0</v>
      </c>
    </row>
    <row r="47" spans="1:2" x14ac:dyDescent="0.25">
      <c r="A47" t="s">
        <v>66</v>
      </c>
      <c r="B47">
        <f t="shared" si="15"/>
        <v>8.7431103672622051E-2</v>
      </c>
    </row>
    <row r="48" spans="1:2" x14ac:dyDescent="0.25">
      <c r="A48" t="s">
        <v>67</v>
      </c>
      <c r="B48">
        <f t="shared" si="15"/>
        <v>0</v>
      </c>
    </row>
    <row r="49" spans="1:6" x14ac:dyDescent="0.25">
      <c r="A49" t="s">
        <v>27</v>
      </c>
    </row>
    <row r="50" spans="1:6" x14ac:dyDescent="0.25">
      <c r="A50" t="s">
        <v>22</v>
      </c>
      <c r="B50">
        <f>(SUMPRODUCT($B$18:$R$18,B19:R19)/($S$18*S19))</f>
        <v>0.21409949120674793</v>
      </c>
      <c r="F50">
        <v>0.28055540199237605</v>
      </c>
    </row>
    <row r="51" spans="1:6" x14ac:dyDescent="0.25">
      <c r="A51" t="s">
        <v>42</v>
      </c>
      <c r="B51">
        <f t="shared" ref="B51:B54" si="16">(SUMPRODUCT($B$18:$R$18,B20:R20)/($S$18*S20))</f>
        <v>0.28055540199237605</v>
      </c>
      <c r="F51">
        <v>0.16020903507989245</v>
      </c>
    </row>
    <row r="52" spans="1:6" x14ac:dyDescent="0.25">
      <c r="A52" t="s">
        <v>65</v>
      </c>
      <c r="B52">
        <f t="shared" si="16"/>
        <v>0.16020903507989245</v>
      </c>
      <c r="F52">
        <v>0</v>
      </c>
    </row>
    <row r="53" spans="1:6" x14ac:dyDescent="0.25">
      <c r="A53" t="s">
        <v>66</v>
      </c>
      <c r="B53">
        <f t="shared" si="16"/>
        <v>0</v>
      </c>
      <c r="F53">
        <v>0</v>
      </c>
    </row>
    <row r="54" spans="1:6" x14ac:dyDescent="0.25">
      <c r="A54" t="s">
        <v>67</v>
      </c>
      <c r="B54">
        <f t="shared" si="16"/>
        <v>0</v>
      </c>
      <c r="F54">
        <v>0</v>
      </c>
    </row>
    <row r="55" spans="1:6" x14ac:dyDescent="0.25">
      <c r="A55" t="s">
        <v>47</v>
      </c>
    </row>
    <row r="56" spans="1:6" x14ac:dyDescent="0.25">
      <c r="A56" t="s">
        <v>42</v>
      </c>
      <c r="B56">
        <f>(SUMPRODUCT($B$19:$R$19,B20:R20)/($S$19*S20))</f>
        <v>0.28055540199237605</v>
      </c>
    </row>
    <row r="57" spans="1:6" x14ac:dyDescent="0.25">
      <c r="A57" t="s">
        <v>65</v>
      </c>
      <c r="B57">
        <f t="shared" ref="B57:B59" si="17">(SUMPRODUCT($B$19:$R$19,B21:R21)/($S$19*S21))</f>
        <v>0.16020903507989245</v>
      </c>
    </row>
    <row r="58" spans="1:6" x14ac:dyDescent="0.25">
      <c r="A58" t="s">
        <v>66</v>
      </c>
      <c r="B58">
        <f t="shared" si="17"/>
        <v>0</v>
      </c>
    </row>
    <row r="59" spans="1:6" x14ac:dyDescent="0.25">
      <c r="A59" t="s">
        <v>67</v>
      </c>
      <c r="B59">
        <f t="shared" si="17"/>
        <v>0</v>
      </c>
    </row>
    <row r="60" spans="1:6" x14ac:dyDescent="0.25">
      <c r="A60" t="s">
        <v>69</v>
      </c>
    </row>
    <row r="61" spans="1:6" x14ac:dyDescent="0.25">
      <c r="A61" t="s">
        <v>65</v>
      </c>
      <c r="B61">
        <f>(SUMPRODUCT($B$20:$R$20,B21:R21)/($S$20*S21))</f>
        <v>0.20993749208047283</v>
      </c>
    </row>
    <row r="62" spans="1:6" x14ac:dyDescent="0.25">
      <c r="A62" t="s">
        <v>66</v>
      </c>
      <c r="B62">
        <f t="shared" ref="B62:B63" si="18">(SUMPRODUCT($B$20:$R$20,B22:R22)/($S$20*S22))</f>
        <v>0</v>
      </c>
    </row>
    <row r="63" spans="1:6" x14ac:dyDescent="0.25">
      <c r="A63" t="s">
        <v>67</v>
      </c>
      <c r="B63">
        <f t="shared" si="18"/>
        <v>0</v>
      </c>
    </row>
    <row r="64" spans="1:6" x14ac:dyDescent="0.25">
      <c r="A64" t="s">
        <v>70</v>
      </c>
    </row>
    <row r="65" spans="1:9" x14ac:dyDescent="0.25">
      <c r="A65" t="s">
        <v>66</v>
      </c>
      <c r="B65">
        <f>(SUMPRODUCT($B$21:$R$21,B22:R22)/($S$21*S22))</f>
        <v>0</v>
      </c>
    </row>
    <row r="66" spans="1:9" x14ac:dyDescent="0.25">
      <c r="A66" t="s">
        <v>67</v>
      </c>
      <c r="B66">
        <f>(SUMPRODUCT($B$21:$R$21,B23:R23)/($S$21*S23))</f>
        <v>0</v>
      </c>
    </row>
    <row r="67" spans="1:9" x14ac:dyDescent="0.25">
      <c r="A67" t="s">
        <v>71</v>
      </c>
    </row>
    <row r="68" spans="1:9" x14ac:dyDescent="0.25">
      <c r="A68" t="s">
        <v>67</v>
      </c>
      <c r="B68">
        <f>(SUMPRODUCT($B$22:$R$22,B23:R23)/($S$22*S23))</f>
        <v>0</v>
      </c>
    </row>
    <row r="70" spans="1:9" x14ac:dyDescent="0.25">
      <c r="A70" t="s">
        <v>134</v>
      </c>
    </row>
    <row r="71" spans="1:9" x14ac:dyDescent="0.25">
      <c r="A71" t="s">
        <v>18</v>
      </c>
      <c r="B71">
        <v>0.19661138755800142</v>
      </c>
      <c r="C71">
        <v>0.1111111111111111</v>
      </c>
      <c r="D71">
        <v>0</v>
      </c>
      <c r="E71">
        <v>0</v>
      </c>
      <c r="F71">
        <v>0</v>
      </c>
      <c r="G71">
        <v>0</v>
      </c>
      <c r="H71">
        <v>8.7431103672622051E-2</v>
      </c>
      <c r="I71">
        <v>0</v>
      </c>
    </row>
    <row r="72" spans="1:9" x14ac:dyDescent="0.25">
      <c r="A72" t="s">
        <v>19</v>
      </c>
      <c r="B72">
        <v>0.19661138755800142</v>
      </c>
      <c r="C72">
        <v>0.19661138755800142</v>
      </c>
      <c r="D72">
        <v>0</v>
      </c>
      <c r="E72">
        <v>0</v>
      </c>
      <c r="F72">
        <v>0.64215249846663691</v>
      </c>
      <c r="G72">
        <v>0</v>
      </c>
      <c r="H72">
        <v>0.16431677645163634</v>
      </c>
      <c r="I72">
        <v>0</v>
      </c>
    </row>
    <row r="73" spans="1:9" x14ac:dyDescent="0.25">
      <c r="A73" t="s">
        <v>20</v>
      </c>
      <c r="B73">
        <v>0.1111111111111111</v>
      </c>
      <c r="C73">
        <v>0.19661138755800142</v>
      </c>
      <c r="D73">
        <v>0</v>
      </c>
      <c r="E73">
        <v>0</v>
      </c>
      <c r="F73">
        <v>0</v>
      </c>
      <c r="G73">
        <v>0</v>
      </c>
      <c r="H73">
        <v>8.7431103672622051E-2</v>
      </c>
      <c r="I73">
        <v>0</v>
      </c>
    </row>
    <row r="74" spans="1:9" x14ac:dyDescent="0.25">
      <c r="A74" t="s">
        <v>21</v>
      </c>
      <c r="B74">
        <v>0</v>
      </c>
      <c r="C74">
        <v>0</v>
      </c>
      <c r="D74">
        <v>0</v>
      </c>
      <c r="E74">
        <v>0.21409949120674793</v>
      </c>
      <c r="F74">
        <v>0.28055540199237605</v>
      </c>
      <c r="G74">
        <v>0.16020903507989245</v>
      </c>
      <c r="H74">
        <v>0</v>
      </c>
      <c r="I74">
        <v>0</v>
      </c>
    </row>
    <row r="75" spans="1:9" x14ac:dyDescent="0.25">
      <c r="A75" t="s">
        <v>22</v>
      </c>
      <c r="B75">
        <v>0</v>
      </c>
      <c r="C75">
        <v>0</v>
      </c>
      <c r="D75">
        <v>0</v>
      </c>
      <c r="E75">
        <v>0.21409949120674793</v>
      </c>
      <c r="F75">
        <v>0.28055540199237605</v>
      </c>
      <c r="G75">
        <v>0.16020903507989245</v>
      </c>
      <c r="H75">
        <v>0</v>
      </c>
      <c r="I75">
        <v>0</v>
      </c>
    </row>
    <row r="76" spans="1:9" x14ac:dyDescent="0.25">
      <c r="A76" t="s">
        <v>42</v>
      </c>
      <c r="B76">
        <v>0</v>
      </c>
      <c r="C76">
        <v>0.64215249846663691</v>
      </c>
      <c r="D76">
        <v>0</v>
      </c>
      <c r="E76">
        <v>0.28055540199237605</v>
      </c>
      <c r="F76">
        <v>0.28055540199237605</v>
      </c>
      <c r="G76">
        <v>0.20993749208047283</v>
      </c>
      <c r="H76">
        <v>0</v>
      </c>
      <c r="I76">
        <v>0</v>
      </c>
    </row>
    <row r="77" spans="1:9" x14ac:dyDescent="0.25">
      <c r="A77" t="s">
        <v>65</v>
      </c>
      <c r="B77">
        <v>0</v>
      </c>
      <c r="C77">
        <v>0</v>
      </c>
      <c r="D77">
        <v>0</v>
      </c>
      <c r="E77">
        <v>0.16020903507989245</v>
      </c>
      <c r="F77">
        <v>0.16020903507989245</v>
      </c>
      <c r="G77">
        <v>0.20993749208047283</v>
      </c>
      <c r="H77">
        <v>0</v>
      </c>
      <c r="I77">
        <v>0</v>
      </c>
    </row>
    <row r="78" spans="1:9" x14ac:dyDescent="0.25">
      <c r="A78" t="s">
        <v>66</v>
      </c>
      <c r="B78">
        <v>8.7431103672622051E-2</v>
      </c>
      <c r="C78">
        <v>0.16431677645163634</v>
      </c>
      <c r="D78">
        <v>8.7431103672622051E-2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t="s">
        <v>67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1" spans="1:5" x14ac:dyDescent="0.25">
      <c r="A81" t="s">
        <v>133</v>
      </c>
      <c r="B81" t="s">
        <v>28</v>
      </c>
      <c r="C81" t="s">
        <v>29</v>
      </c>
      <c r="D81" t="s">
        <v>30</v>
      </c>
      <c r="E81" t="s">
        <v>31</v>
      </c>
    </row>
    <row r="82" spans="1:5" x14ac:dyDescent="0.25">
      <c r="A82" t="s">
        <v>18</v>
      </c>
      <c r="B82" s="2">
        <f>AVERAGE(B71:I71)</f>
        <v>4.9394200292716822E-2</v>
      </c>
      <c r="C82" s="2">
        <f>_xlfn.STDEV.S(B71:I71)</f>
        <v>7.4764027292336721E-2</v>
      </c>
      <c r="D82" s="2">
        <f>MAX(B71:I71)</f>
        <v>0.19661138755800142</v>
      </c>
      <c r="E82" s="2">
        <v>0</v>
      </c>
    </row>
    <row r="83" spans="1:5" x14ac:dyDescent="0.25">
      <c r="A83" t="s">
        <v>19</v>
      </c>
      <c r="B83" s="2">
        <f>AVERAGE(B72:I72)</f>
        <v>0.1499615062542845</v>
      </c>
      <c r="C83" s="2">
        <f>_xlfn.STDEV.S(B72:I72)</f>
        <v>0.219338057045979</v>
      </c>
      <c r="D83" s="2">
        <f>MAX(B72:I72)</f>
        <v>0.64215249846663691</v>
      </c>
      <c r="E83" s="2">
        <v>0</v>
      </c>
    </row>
    <row r="84" spans="1:5" x14ac:dyDescent="0.25">
      <c r="A84" t="s">
        <v>20</v>
      </c>
      <c r="B84" s="2">
        <f>AVERAGE(B73:I73)</f>
        <v>4.9394200292716822E-2</v>
      </c>
      <c r="C84" s="2">
        <f>_xlfn.STDEV.S(B73:I73)</f>
        <v>7.4764027292336721E-2</v>
      </c>
      <c r="D84" s="2">
        <f>MAX(B73:I73)</f>
        <v>0.19661138755800142</v>
      </c>
      <c r="E84" s="2">
        <v>0</v>
      </c>
    </row>
    <row r="85" spans="1:5" x14ac:dyDescent="0.25">
      <c r="A85" t="s">
        <v>21</v>
      </c>
      <c r="B85" s="2">
        <f>AVERAGE(B74:I74)</f>
        <v>8.1857991034877051E-2</v>
      </c>
      <c r="C85" s="2">
        <f>_xlfn.STDEV.S(B74:I74)</f>
        <v>0.11748009866307094</v>
      </c>
      <c r="D85" s="2">
        <f>MAX(B74:I74)</f>
        <v>0.28055540199237605</v>
      </c>
      <c r="E85" s="2">
        <v>0</v>
      </c>
    </row>
    <row r="86" spans="1:5" x14ac:dyDescent="0.25">
      <c r="A86" t="s">
        <v>22</v>
      </c>
      <c r="B86" s="2">
        <f>AVERAGE(B75:I75)</f>
        <v>8.1857991034877051E-2</v>
      </c>
      <c r="C86" s="2">
        <f>_xlfn.STDEV.S(B75:I75)</f>
        <v>0.11748009866307094</v>
      </c>
      <c r="D86" s="2">
        <f>MAX(B75:I75)</f>
        <v>0.28055540199237605</v>
      </c>
      <c r="E86" s="2">
        <v>0</v>
      </c>
    </row>
    <row r="87" spans="1:5" x14ac:dyDescent="0.25">
      <c r="A87" t="s">
        <v>42</v>
      </c>
      <c r="B87" s="2">
        <f>AVERAGE(B76:I76)</f>
        <v>0.17665009931648273</v>
      </c>
      <c r="C87" s="2">
        <f>_xlfn.STDEV.S(B76:I76)</f>
        <v>0.22810216643738657</v>
      </c>
      <c r="D87" s="2">
        <f>MAX(B76:I76)</f>
        <v>0.64215249846663691</v>
      </c>
      <c r="E87" s="2">
        <v>0</v>
      </c>
    </row>
    <row r="88" spans="1:5" x14ac:dyDescent="0.25">
      <c r="A88" t="s">
        <v>65</v>
      </c>
      <c r="B88" s="2">
        <f>AVERAGE(B77:I77)</f>
        <v>6.6294445280032213E-2</v>
      </c>
      <c r="C88" s="2">
        <f>_xlfn.STDEV.S(B77:I77)</f>
        <v>9.2773143145448794E-2</v>
      </c>
      <c r="D88" s="2">
        <f>MAX(B77:I77)</f>
        <v>0.20993749208047283</v>
      </c>
      <c r="E88" s="2">
        <v>0</v>
      </c>
    </row>
    <row r="89" spans="1:5" x14ac:dyDescent="0.25">
      <c r="A89" t="s">
        <v>66</v>
      </c>
      <c r="B89" s="2">
        <f>AVERAGE(B78:I78)</f>
        <v>4.2397372974610062E-2</v>
      </c>
      <c r="C89" s="2">
        <f>_xlfn.STDEV.S(B78:I78)</f>
        <v>6.3141678471170845E-2</v>
      </c>
      <c r="D89" s="2">
        <f>MAX(B78:I78)</f>
        <v>0.16431677645163634</v>
      </c>
      <c r="E89" s="2">
        <v>0</v>
      </c>
    </row>
    <row r="90" spans="1:5" x14ac:dyDescent="0.25">
      <c r="A90" t="s">
        <v>67</v>
      </c>
      <c r="B90" s="2">
        <f>AVERAGE(B79:I79)</f>
        <v>0</v>
      </c>
      <c r="C90" s="2">
        <f>_xlfn.STDEV.S(B79:I79)</f>
        <v>0</v>
      </c>
      <c r="D90" s="2">
        <f>MAX(B79:I79)</f>
        <v>0</v>
      </c>
      <c r="E90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3049-2CCD-4834-B543-67CBD9F6FBE5}">
  <dimension ref="A1:S70"/>
  <sheetViews>
    <sheetView topLeftCell="A53" workbookViewId="0">
      <selection activeCell="D22" sqref="D22"/>
    </sheetView>
  </sheetViews>
  <sheetFormatPr defaultRowHeight="15" x14ac:dyDescent="0.25"/>
  <cols>
    <col min="1" max="1" width="52.140625" bestFit="1" customWidth="1"/>
    <col min="3" max="4" width="5.28515625" bestFit="1" customWidth="1"/>
    <col min="5" max="5" width="5" bestFit="1" customWidth="1"/>
    <col min="6" max="6" width="4.5703125" bestFit="1" customWidth="1"/>
    <col min="7" max="7" width="5.85546875" bestFit="1" customWidth="1"/>
    <col min="8" max="8" width="5.5703125" bestFit="1" customWidth="1"/>
    <col min="9" max="9" width="5.7109375" bestFit="1" customWidth="1"/>
    <col min="10" max="10" width="7" bestFit="1" customWidth="1"/>
    <col min="11" max="11" width="6.42578125" bestFit="1" customWidth="1"/>
    <col min="12" max="13" width="6.140625" bestFit="1" customWidth="1"/>
    <col min="14" max="14" width="7.28515625" bestFit="1" customWidth="1"/>
    <col min="15" max="15" width="5.85546875" bestFit="1" customWidth="1"/>
    <col min="16" max="16" width="6.28515625" bestFit="1" customWidth="1"/>
    <col min="17" max="17" width="4.5703125" bestFit="1" customWidth="1"/>
    <col min="18" max="18" width="7" bestFit="1" customWidth="1"/>
    <col min="19" max="19" width="11.85546875" bestFit="1" customWidth="1"/>
  </cols>
  <sheetData>
    <row r="1" spans="1:19" x14ac:dyDescent="0.25">
      <c r="A1" t="s">
        <v>0</v>
      </c>
      <c r="B1" t="s">
        <v>7</v>
      </c>
      <c r="C1" t="s">
        <v>55</v>
      </c>
      <c r="D1" t="s">
        <v>9</v>
      </c>
      <c r="E1" t="s">
        <v>10</v>
      </c>
      <c r="F1" t="s">
        <v>11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41</v>
      </c>
      <c r="M1" t="s">
        <v>96</v>
      </c>
      <c r="N1" t="s">
        <v>97</v>
      </c>
      <c r="O1" t="s">
        <v>98</v>
      </c>
      <c r="P1" t="s">
        <v>56</v>
      </c>
      <c r="Q1" t="s">
        <v>99</v>
      </c>
      <c r="R1" t="s">
        <v>100</v>
      </c>
      <c r="S1" t="s">
        <v>17</v>
      </c>
    </row>
    <row r="2" spans="1:19" x14ac:dyDescent="0.25">
      <c r="A2" t="s">
        <v>84</v>
      </c>
      <c r="B2">
        <v>1</v>
      </c>
      <c r="C2">
        <v>1</v>
      </c>
      <c r="D2">
        <v>1</v>
      </c>
      <c r="E2">
        <v>1</v>
      </c>
      <c r="S2">
        <f>SUM(B2:R2)</f>
        <v>4</v>
      </c>
    </row>
    <row r="3" spans="1:19" x14ac:dyDescent="0.25">
      <c r="A3" t="s">
        <v>85</v>
      </c>
      <c r="D3">
        <v>1</v>
      </c>
      <c r="F3">
        <v>1</v>
      </c>
      <c r="G3">
        <v>1</v>
      </c>
      <c r="S3">
        <f t="shared" ref="S3:S8" si="0">SUM(B3:R3)</f>
        <v>3</v>
      </c>
    </row>
    <row r="4" spans="1:19" x14ac:dyDescent="0.25">
      <c r="A4" t="s">
        <v>86</v>
      </c>
      <c r="H4">
        <v>1</v>
      </c>
      <c r="I4">
        <v>1</v>
      </c>
      <c r="J4">
        <v>1</v>
      </c>
      <c r="S4">
        <f t="shared" si="0"/>
        <v>3</v>
      </c>
    </row>
    <row r="5" spans="1:19" x14ac:dyDescent="0.25">
      <c r="A5" t="s">
        <v>87</v>
      </c>
      <c r="H5">
        <v>1</v>
      </c>
      <c r="J5">
        <v>1</v>
      </c>
      <c r="K5">
        <v>1</v>
      </c>
      <c r="S5">
        <f t="shared" si="0"/>
        <v>3</v>
      </c>
    </row>
    <row r="6" spans="1:19" x14ac:dyDescent="0.25">
      <c r="A6" s="1" t="s">
        <v>88</v>
      </c>
      <c r="L6">
        <v>1</v>
      </c>
      <c r="M6">
        <v>1</v>
      </c>
      <c r="N6">
        <v>1</v>
      </c>
      <c r="O6">
        <v>1</v>
      </c>
      <c r="S6">
        <f t="shared" si="0"/>
        <v>4</v>
      </c>
    </row>
    <row r="7" spans="1:19" x14ac:dyDescent="0.25">
      <c r="A7" t="s">
        <v>89</v>
      </c>
      <c r="C7">
        <v>1</v>
      </c>
      <c r="D7">
        <v>1</v>
      </c>
      <c r="P7">
        <v>1</v>
      </c>
      <c r="S7">
        <f t="shared" si="0"/>
        <v>3</v>
      </c>
    </row>
    <row r="8" spans="1:19" x14ac:dyDescent="0.25">
      <c r="A8" s="1" t="s">
        <v>90</v>
      </c>
      <c r="Q8">
        <v>1</v>
      </c>
      <c r="R8">
        <v>1</v>
      </c>
      <c r="S8">
        <f t="shared" si="0"/>
        <v>2</v>
      </c>
    </row>
    <row r="9" spans="1:19" x14ac:dyDescent="0.25">
      <c r="A9" t="s">
        <v>101</v>
      </c>
      <c r="B9">
        <f>COUNTIF(B2:B8,"&gt;0")</f>
        <v>1</v>
      </c>
      <c r="C9">
        <f t="shared" ref="C9:R9" si="1">COUNTIF(C2:C8,"&gt;0")</f>
        <v>2</v>
      </c>
      <c r="D9">
        <f t="shared" si="1"/>
        <v>3</v>
      </c>
      <c r="E9">
        <f t="shared" si="1"/>
        <v>1</v>
      </c>
      <c r="F9">
        <f t="shared" si="1"/>
        <v>1</v>
      </c>
      <c r="G9">
        <f t="shared" si="1"/>
        <v>1</v>
      </c>
      <c r="H9">
        <f t="shared" si="1"/>
        <v>2</v>
      </c>
      <c r="I9">
        <f t="shared" si="1"/>
        <v>1</v>
      </c>
      <c r="J9">
        <f t="shared" si="1"/>
        <v>2</v>
      </c>
      <c r="K9">
        <f t="shared" si="1"/>
        <v>1</v>
      </c>
      <c r="L9">
        <f t="shared" si="1"/>
        <v>1</v>
      </c>
      <c r="M9">
        <f t="shared" si="1"/>
        <v>1</v>
      </c>
      <c r="N9">
        <f t="shared" si="1"/>
        <v>1</v>
      </c>
      <c r="O9">
        <f t="shared" si="1"/>
        <v>1</v>
      </c>
      <c r="P9">
        <f t="shared" si="1"/>
        <v>1</v>
      </c>
      <c r="Q9">
        <f t="shared" si="1"/>
        <v>1</v>
      </c>
      <c r="R9">
        <f t="shared" si="1"/>
        <v>1</v>
      </c>
    </row>
    <row r="10" spans="1:19" x14ac:dyDescent="0.25">
      <c r="A10" t="s">
        <v>15</v>
      </c>
      <c r="B10">
        <f>LOG10(7/B9)</f>
        <v>0.84509804001425681</v>
      </c>
      <c r="C10">
        <f t="shared" ref="C10:R10" si="2">LOG10(7/C9)</f>
        <v>0.54406804435027567</v>
      </c>
      <c r="D10">
        <f t="shared" si="2"/>
        <v>0.36797678529459443</v>
      </c>
      <c r="E10">
        <f t="shared" si="2"/>
        <v>0.84509804001425681</v>
      </c>
      <c r="F10">
        <f t="shared" si="2"/>
        <v>0.84509804001425681</v>
      </c>
      <c r="G10">
        <f t="shared" si="2"/>
        <v>0.84509804001425681</v>
      </c>
      <c r="H10">
        <f t="shared" si="2"/>
        <v>0.54406804435027567</v>
      </c>
      <c r="I10">
        <f t="shared" si="2"/>
        <v>0.84509804001425681</v>
      </c>
      <c r="J10">
        <f t="shared" si="2"/>
        <v>0.54406804435027567</v>
      </c>
      <c r="K10">
        <f t="shared" si="2"/>
        <v>0.84509804001425681</v>
      </c>
      <c r="L10">
        <f t="shared" si="2"/>
        <v>0.84509804001425681</v>
      </c>
      <c r="M10">
        <f t="shared" si="2"/>
        <v>0.84509804001425681</v>
      </c>
      <c r="N10">
        <f t="shared" si="2"/>
        <v>0.84509804001425681</v>
      </c>
      <c r="O10">
        <f t="shared" si="2"/>
        <v>0.84509804001425681</v>
      </c>
      <c r="P10">
        <f t="shared" si="2"/>
        <v>0.84509804001425681</v>
      </c>
      <c r="Q10">
        <f t="shared" si="2"/>
        <v>0.84509804001425681</v>
      </c>
      <c r="R10">
        <f t="shared" si="2"/>
        <v>0.84509804001425681</v>
      </c>
    </row>
    <row r="12" spans="1:19" x14ac:dyDescent="0.25">
      <c r="A12" t="s">
        <v>64</v>
      </c>
      <c r="S12" t="s">
        <v>43</v>
      </c>
    </row>
    <row r="13" spans="1:19" x14ac:dyDescent="0.25">
      <c r="A13" t="s">
        <v>18</v>
      </c>
      <c r="B13">
        <f>(B2/$S2)*B$10</f>
        <v>0.2112745100035642</v>
      </c>
      <c r="C13">
        <f t="shared" ref="C13:R13" si="3">(C2/$S2)*C$10</f>
        <v>0.13601701108756892</v>
      </c>
      <c r="D13">
        <f t="shared" si="3"/>
        <v>9.1994196323648608E-2</v>
      </c>
      <c r="E13">
        <f t="shared" si="3"/>
        <v>0.2112745100035642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>SQRT(SUMSQ(B13:R13))</f>
        <v>0.34093605942598998</v>
      </c>
    </row>
    <row r="14" spans="1:19" x14ac:dyDescent="0.25">
      <c r="A14" t="s">
        <v>19</v>
      </c>
      <c r="B14">
        <f>(B3/$S3)*B$10</f>
        <v>0</v>
      </c>
      <c r="C14">
        <f>(C3/$S3)*C$10</f>
        <v>0</v>
      </c>
      <c r="D14">
        <f>(D3/$S3)*D$10</f>
        <v>0.12265892843153148</v>
      </c>
      <c r="E14">
        <f t="shared" ref="E14:R14" si="4">(E3/$S3)*E$10</f>
        <v>0</v>
      </c>
      <c r="F14">
        <f t="shared" si="4"/>
        <v>0.28169934667141894</v>
      </c>
      <c r="G14">
        <f t="shared" si="4"/>
        <v>0.28169934667141894</v>
      </c>
      <c r="H14">
        <f t="shared" si="4"/>
        <v>0</v>
      </c>
      <c r="I14">
        <f t="shared" si="4"/>
        <v>0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0</v>
      </c>
      <c r="N14">
        <f t="shared" si="4"/>
        <v>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ref="S14:S19" si="5">SQRT(SUMSQ(B14:R14))</f>
        <v>0.41683840580515141</v>
      </c>
    </row>
    <row r="15" spans="1:19" x14ac:dyDescent="0.25">
      <c r="A15" t="s">
        <v>20</v>
      </c>
      <c r="B15">
        <f t="shared" ref="B15:R15" si="6">(B4/$S4)*B$10</f>
        <v>0</v>
      </c>
      <c r="C15">
        <f t="shared" si="6"/>
        <v>0</v>
      </c>
      <c r="D15">
        <f t="shared" si="6"/>
        <v>0</v>
      </c>
      <c r="E15">
        <f t="shared" si="6"/>
        <v>0</v>
      </c>
      <c r="F15">
        <f t="shared" si="6"/>
        <v>0</v>
      </c>
      <c r="G15">
        <f t="shared" si="6"/>
        <v>0</v>
      </c>
      <c r="H15">
        <f t="shared" si="6"/>
        <v>0.18135601478342522</v>
      </c>
      <c r="I15">
        <f t="shared" si="6"/>
        <v>0.28169934667141894</v>
      </c>
      <c r="J15">
        <f t="shared" si="6"/>
        <v>0.18135601478342522</v>
      </c>
      <c r="K15">
        <f t="shared" si="6"/>
        <v>0</v>
      </c>
      <c r="L15">
        <f t="shared" si="6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6"/>
        <v>0</v>
      </c>
      <c r="S15">
        <f t="shared" si="5"/>
        <v>0.38096526102960643</v>
      </c>
    </row>
    <row r="16" spans="1:19" x14ac:dyDescent="0.25">
      <c r="A16" t="s">
        <v>21</v>
      </c>
      <c r="B16">
        <f t="shared" ref="B16:R16" si="7">(B5/$S5)*B$10</f>
        <v>0</v>
      </c>
      <c r="C16">
        <f t="shared" si="7"/>
        <v>0</v>
      </c>
      <c r="D16">
        <f t="shared" si="7"/>
        <v>0</v>
      </c>
      <c r="E16">
        <f t="shared" si="7"/>
        <v>0</v>
      </c>
      <c r="F16">
        <f t="shared" si="7"/>
        <v>0</v>
      </c>
      <c r="G16">
        <f t="shared" si="7"/>
        <v>0</v>
      </c>
      <c r="H16">
        <f t="shared" si="7"/>
        <v>0.18135601478342522</v>
      </c>
      <c r="I16">
        <f t="shared" si="7"/>
        <v>0</v>
      </c>
      <c r="J16">
        <f t="shared" si="7"/>
        <v>0.18135601478342522</v>
      </c>
      <c r="K16">
        <f t="shared" si="7"/>
        <v>0.28169934667141894</v>
      </c>
      <c r="L16">
        <f t="shared" si="7"/>
        <v>0</v>
      </c>
      <c r="M16">
        <f t="shared" si="7"/>
        <v>0</v>
      </c>
      <c r="N16">
        <f t="shared" si="7"/>
        <v>0</v>
      </c>
      <c r="O16">
        <f t="shared" si="7"/>
        <v>0</v>
      </c>
      <c r="P16">
        <f t="shared" si="7"/>
        <v>0</v>
      </c>
      <c r="Q16">
        <f t="shared" si="7"/>
        <v>0</v>
      </c>
      <c r="R16">
        <f t="shared" si="7"/>
        <v>0</v>
      </c>
      <c r="S16">
        <f t="shared" si="5"/>
        <v>0.38096526102960643</v>
      </c>
    </row>
    <row r="17" spans="1:19" x14ac:dyDescent="0.25">
      <c r="A17" t="s">
        <v>22</v>
      </c>
      <c r="B17">
        <f t="shared" ref="B17:R17" si="8">(B6/$S6)*B$10</f>
        <v>0</v>
      </c>
      <c r="C17">
        <f t="shared" si="8"/>
        <v>0</v>
      </c>
      <c r="D17">
        <f t="shared" si="8"/>
        <v>0</v>
      </c>
      <c r="E17">
        <f t="shared" si="8"/>
        <v>0</v>
      </c>
      <c r="F17">
        <f t="shared" si="8"/>
        <v>0</v>
      </c>
      <c r="G17">
        <f t="shared" si="8"/>
        <v>0</v>
      </c>
      <c r="H17">
        <f t="shared" si="8"/>
        <v>0</v>
      </c>
      <c r="I17">
        <f t="shared" si="8"/>
        <v>0</v>
      </c>
      <c r="J17">
        <f t="shared" si="8"/>
        <v>0</v>
      </c>
      <c r="K17">
        <f t="shared" si="8"/>
        <v>0</v>
      </c>
      <c r="L17">
        <f t="shared" si="8"/>
        <v>0.2112745100035642</v>
      </c>
      <c r="M17">
        <f t="shared" si="8"/>
        <v>0.2112745100035642</v>
      </c>
      <c r="N17">
        <f t="shared" si="8"/>
        <v>0.2112745100035642</v>
      </c>
      <c r="O17">
        <f t="shared" si="8"/>
        <v>0.2112745100035642</v>
      </c>
      <c r="P17">
        <f t="shared" si="8"/>
        <v>0</v>
      </c>
      <c r="Q17">
        <f t="shared" si="8"/>
        <v>0</v>
      </c>
      <c r="R17">
        <f t="shared" si="8"/>
        <v>0</v>
      </c>
      <c r="S17">
        <f t="shared" si="5"/>
        <v>0.42254902000712841</v>
      </c>
    </row>
    <row r="18" spans="1:19" x14ac:dyDescent="0.25">
      <c r="A18" t="s">
        <v>42</v>
      </c>
      <c r="B18">
        <f t="shared" ref="B18:R18" si="9">(B7/$S7)*B$10</f>
        <v>0</v>
      </c>
      <c r="C18">
        <f t="shared" si="9"/>
        <v>0.18135601478342522</v>
      </c>
      <c r="D18">
        <f t="shared" si="9"/>
        <v>0.12265892843153148</v>
      </c>
      <c r="E18">
        <f t="shared" si="9"/>
        <v>0</v>
      </c>
      <c r="F18">
        <f t="shared" si="9"/>
        <v>0</v>
      </c>
      <c r="G18">
        <f t="shared" si="9"/>
        <v>0</v>
      </c>
      <c r="H18">
        <f t="shared" si="9"/>
        <v>0</v>
      </c>
      <c r="I18">
        <f t="shared" si="9"/>
        <v>0</v>
      </c>
      <c r="J18">
        <f t="shared" si="9"/>
        <v>0</v>
      </c>
      <c r="K18">
        <f t="shared" si="9"/>
        <v>0</v>
      </c>
      <c r="L18">
        <f t="shared" si="9"/>
        <v>0</v>
      </c>
      <c r="M18">
        <f t="shared" si="9"/>
        <v>0</v>
      </c>
      <c r="N18">
        <f t="shared" si="9"/>
        <v>0</v>
      </c>
      <c r="O18">
        <f t="shared" si="9"/>
        <v>0</v>
      </c>
      <c r="P18">
        <f t="shared" si="9"/>
        <v>0.28169934667141894</v>
      </c>
      <c r="Q18">
        <f t="shared" si="9"/>
        <v>0</v>
      </c>
      <c r="R18">
        <f t="shared" si="9"/>
        <v>0</v>
      </c>
      <c r="S18">
        <f t="shared" si="5"/>
        <v>0.35677687528370133</v>
      </c>
    </row>
    <row r="19" spans="1:19" x14ac:dyDescent="0.25">
      <c r="A19" t="s">
        <v>65</v>
      </c>
      <c r="B19">
        <f t="shared" ref="B19:R19" si="10">(B8/$S8)*B$10</f>
        <v>0</v>
      </c>
      <c r="C19">
        <f t="shared" si="10"/>
        <v>0</v>
      </c>
      <c r="D19">
        <f t="shared" si="10"/>
        <v>0</v>
      </c>
      <c r="E19">
        <f t="shared" si="10"/>
        <v>0</v>
      </c>
      <c r="F19">
        <f t="shared" si="10"/>
        <v>0</v>
      </c>
      <c r="G19">
        <f t="shared" si="10"/>
        <v>0</v>
      </c>
      <c r="H19">
        <f t="shared" si="10"/>
        <v>0</v>
      </c>
      <c r="I19">
        <f t="shared" si="10"/>
        <v>0</v>
      </c>
      <c r="J19">
        <f t="shared" si="10"/>
        <v>0</v>
      </c>
      <c r="K19">
        <f t="shared" si="10"/>
        <v>0</v>
      </c>
      <c r="L19">
        <f t="shared" si="10"/>
        <v>0</v>
      </c>
      <c r="M19">
        <f t="shared" si="10"/>
        <v>0</v>
      </c>
      <c r="N19">
        <f t="shared" si="10"/>
        <v>0</v>
      </c>
      <c r="O19">
        <f t="shared" si="10"/>
        <v>0</v>
      </c>
      <c r="P19">
        <f t="shared" si="10"/>
        <v>0</v>
      </c>
      <c r="Q19">
        <f t="shared" si="10"/>
        <v>0.42254902000712841</v>
      </c>
      <c r="R19">
        <f t="shared" si="10"/>
        <v>0.42254902000712841</v>
      </c>
      <c r="S19">
        <f t="shared" si="5"/>
        <v>0.59757455486154132</v>
      </c>
    </row>
    <row r="21" spans="1:19" x14ac:dyDescent="0.25">
      <c r="A21" t="s">
        <v>68</v>
      </c>
    </row>
    <row r="22" spans="1:19" x14ac:dyDescent="0.25">
      <c r="A22" t="s">
        <v>19</v>
      </c>
      <c r="B22">
        <f>(SUMPRODUCT($B$13:$R$13,B14:R14)/($S$13*S14))</f>
        <v>7.9399712977057516E-2</v>
      </c>
      <c r="D22">
        <v>7.9399712977057516E-2</v>
      </c>
    </row>
    <row r="23" spans="1:19" x14ac:dyDescent="0.25">
      <c r="A23" t="s">
        <v>20</v>
      </c>
      <c r="B23">
        <f t="shared" ref="B23:B27" si="11">(SUMPRODUCT($B$13:$R$13,B15:R15)/($S$13*S15))</f>
        <v>0</v>
      </c>
      <c r="D23">
        <v>0</v>
      </c>
    </row>
    <row r="24" spans="1:19" x14ac:dyDescent="0.25">
      <c r="A24" t="s">
        <v>21</v>
      </c>
      <c r="B24">
        <f t="shared" si="11"/>
        <v>0</v>
      </c>
      <c r="D24">
        <v>0</v>
      </c>
    </row>
    <row r="25" spans="1:19" x14ac:dyDescent="0.25">
      <c r="A25" t="s">
        <v>22</v>
      </c>
      <c r="B25">
        <f t="shared" si="11"/>
        <v>0</v>
      </c>
      <c r="D25">
        <v>0</v>
      </c>
    </row>
    <row r="26" spans="1:19" x14ac:dyDescent="0.25">
      <c r="A26" t="s">
        <v>42</v>
      </c>
      <c r="B26">
        <f t="shared" si="11"/>
        <v>0.29556045383134949</v>
      </c>
      <c r="D26">
        <v>0.29556045383134949</v>
      </c>
    </row>
    <row r="27" spans="1:19" x14ac:dyDescent="0.25">
      <c r="A27" t="s">
        <v>65</v>
      </c>
      <c r="B27">
        <f t="shared" si="11"/>
        <v>0</v>
      </c>
      <c r="D27">
        <v>0</v>
      </c>
    </row>
    <row r="29" spans="1:19" x14ac:dyDescent="0.25">
      <c r="A29" t="s">
        <v>45</v>
      </c>
    </row>
    <row r="30" spans="1:19" x14ac:dyDescent="0.25">
      <c r="A30" t="s">
        <v>20</v>
      </c>
      <c r="B30">
        <f>(SUMPRODUCT($B$14:$R$14,B15:R15)/($S$14*S15))</f>
        <v>0</v>
      </c>
      <c r="D30">
        <v>0</v>
      </c>
    </row>
    <row r="31" spans="1:19" x14ac:dyDescent="0.25">
      <c r="A31" t="s">
        <v>21</v>
      </c>
      <c r="B31">
        <f t="shared" ref="B31:B34" si="12">(SUMPRODUCT($B$14:$R$14,B16:R16)/($S$14*S16))</f>
        <v>0</v>
      </c>
      <c r="D31">
        <v>0</v>
      </c>
    </row>
    <row r="32" spans="1:19" x14ac:dyDescent="0.25">
      <c r="A32" t="s">
        <v>22</v>
      </c>
      <c r="B32">
        <f t="shared" si="12"/>
        <v>0</v>
      </c>
      <c r="D32">
        <v>0</v>
      </c>
    </row>
    <row r="33" spans="1:4" x14ac:dyDescent="0.25">
      <c r="A33" t="s">
        <v>42</v>
      </c>
      <c r="B33">
        <f t="shared" si="12"/>
        <v>0.10116584392949407</v>
      </c>
      <c r="D33">
        <v>0.10116584392949407</v>
      </c>
    </row>
    <row r="34" spans="1:4" x14ac:dyDescent="0.25">
      <c r="A34" t="s">
        <v>65</v>
      </c>
      <c r="B34">
        <f t="shared" si="12"/>
        <v>0</v>
      </c>
      <c r="D34">
        <v>0</v>
      </c>
    </row>
    <row r="36" spans="1:4" x14ac:dyDescent="0.25">
      <c r="A36" t="s">
        <v>46</v>
      </c>
    </row>
    <row r="37" spans="1:4" x14ac:dyDescent="0.25">
      <c r="A37" t="s">
        <v>21</v>
      </c>
      <c r="B37">
        <f>(SUMPRODUCT($B$15:$R$15,B16:R16)/($S$15*S16))</f>
        <v>0.45323472054363229</v>
      </c>
      <c r="D37">
        <v>0.45323472054363229</v>
      </c>
    </row>
    <row r="38" spans="1:4" x14ac:dyDescent="0.25">
      <c r="A38" t="s">
        <v>22</v>
      </c>
      <c r="B38">
        <f t="shared" ref="B38:B40" si="13">(SUMPRODUCT($B$15:$R$15,B17:R17)/($S$15*S17))</f>
        <v>0</v>
      </c>
      <c r="D38">
        <v>0</v>
      </c>
    </row>
    <row r="39" spans="1:4" x14ac:dyDescent="0.25">
      <c r="A39" t="s">
        <v>42</v>
      </c>
      <c r="B39">
        <f t="shared" si="13"/>
        <v>0</v>
      </c>
      <c r="D39">
        <v>0</v>
      </c>
    </row>
    <row r="40" spans="1:4" x14ac:dyDescent="0.25">
      <c r="A40" t="s">
        <v>65</v>
      </c>
      <c r="B40">
        <f t="shared" si="13"/>
        <v>0</v>
      </c>
      <c r="D40">
        <v>0</v>
      </c>
    </row>
    <row r="42" spans="1:4" x14ac:dyDescent="0.25">
      <c r="A42" t="s">
        <v>27</v>
      </c>
    </row>
    <row r="43" spans="1:4" x14ac:dyDescent="0.25">
      <c r="A43" t="s">
        <v>22</v>
      </c>
      <c r="B43">
        <f>(SUMPRODUCT($B$16:$R$16,B17:R17)/($S$16*S17))</f>
        <v>0</v>
      </c>
    </row>
    <row r="44" spans="1:4" x14ac:dyDescent="0.25">
      <c r="A44" t="s">
        <v>42</v>
      </c>
      <c r="B44">
        <f t="shared" ref="B44:B45" si="14">(SUMPRODUCT($B$16:$R$16,B18:R18)/($S$16*S18))</f>
        <v>0</v>
      </c>
    </row>
    <row r="45" spans="1:4" x14ac:dyDescent="0.25">
      <c r="A45" t="s">
        <v>65</v>
      </c>
      <c r="B45">
        <f t="shared" si="14"/>
        <v>0</v>
      </c>
    </row>
    <row r="47" spans="1:4" x14ac:dyDescent="0.25">
      <c r="A47" t="s">
        <v>47</v>
      </c>
    </row>
    <row r="48" spans="1:4" x14ac:dyDescent="0.25">
      <c r="A48" t="s">
        <v>42</v>
      </c>
      <c r="B48">
        <f>(SUMPRODUCT($B$17:$R$17,B18:R18)/($S$17*S18))</f>
        <v>0</v>
      </c>
    </row>
    <row r="49" spans="1:7" x14ac:dyDescent="0.25">
      <c r="A49" t="s">
        <v>65</v>
      </c>
      <c r="B49">
        <f>(SUMPRODUCT($B$17:$R$17,B19:R19)/($S$17*S19))</f>
        <v>0</v>
      </c>
    </row>
    <row r="51" spans="1:7" x14ac:dyDescent="0.25">
      <c r="A51" t="s">
        <v>69</v>
      </c>
    </row>
    <row r="52" spans="1:7" x14ac:dyDescent="0.25">
      <c r="A52" t="s">
        <v>65</v>
      </c>
      <c r="B52">
        <f>(SUMPRODUCT($B$18:$R$18,B19:R19)/($S$18*S19))</f>
        <v>0</v>
      </c>
    </row>
    <row r="54" spans="1:7" x14ac:dyDescent="0.25">
      <c r="A54" t="s">
        <v>134</v>
      </c>
    </row>
    <row r="55" spans="1:7" x14ac:dyDescent="0.25">
      <c r="A55" t="s">
        <v>18</v>
      </c>
      <c r="B55">
        <v>7.9399712977057516E-2</v>
      </c>
      <c r="C55">
        <v>0</v>
      </c>
      <c r="D55">
        <v>0</v>
      </c>
      <c r="E55">
        <v>0</v>
      </c>
      <c r="F55">
        <v>0.29556045383134949</v>
      </c>
      <c r="G55">
        <v>0</v>
      </c>
    </row>
    <row r="56" spans="1:7" x14ac:dyDescent="0.25">
      <c r="A56" t="s">
        <v>19</v>
      </c>
      <c r="B56">
        <v>7.9399712977057516E-2</v>
      </c>
      <c r="C56">
        <v>0</v>
      </c>
      <c r="D56">
        <v>0</v>
      </c>
      <c r="E56">
        <v>0</v>
      </c>
      <c r="F56">
        <v>0.10116584392949407</v>
      </c>
      <c r="G56">
        <v>0</v>
      </c>
    </row>
    <row r="57" spans="1:7" x14ac:dyDescent="0.25">
      <c r="A57" t="s">
        <v>20</v>
      </c>
      <c r="B57">
        <v>0</v>
      </c>
      <c r="C57">
        <v>0</v>
      </c>
      <c r="D57">
        <v>0.45323472054363229</v>
      </c>
      <c r="E57">
        <v>0</v>
      </c>
      <c r="F57">
        <v>0</v>
      </c>
      <c r="G57">
        <v>0</v>
      </c>
    </row>
    <row r="58" spans="1:7" x14ac:dyDescent="0.25">
      <c r="A58" t="s">
        <v>21</v>
      </c>
      <c r="B58">
        <v>0</v>
      </c>
      <c r="C58">
        <v>0</v>
      </c>
      <c r="D58">
        <v>0.45323472054363229</v>
      </c>
      <c r="E58">
        <v>0</v>
      </c>
      <c r="F58">
        <v>0</v>
      </c>
      <c r="G58">
        <v>0</v>
      </c>
    </row>
    <row r="59" spans="1:7" x14ac:dyDescent="0.25">
      <c r="A59" t="s">
        <v>22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t="s">
        <v>42</v>
      </c>
      <c r="B60">
        <v>0.29556045383134949</v>
      </c>
      <c r="C60">
        <v>0.10116584392949407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3" spans="1:7" x14ac:dyDescent="0.25">
      <c r="A63" t="s">
        <v>133</v>
      </c>
      <c r="B63" t="s">
        <v>28</v>
      </c>
      <c r="C63" t="s">
        <v>29</v>
      </c>
      <c r="D63" t="s">
        <v>30</v>
      </c>
      <c r="E63" t="s">
        <v>31</v>
      </c>
    </row>
    <row r="64" spans="1:7" x14ac:dyDescent="0.25">
      <c r="A64" t="s">
        <v>18</v>
      </c>
      <c r="B64" s="2">
        <f>AVERAGE(B55:G55)</f>
        <v>6.2493361134734499E-2</v>
      </c>
      <c r="C64" s="2">
        <f>_xlfn.STDEV.S(B55:G55)</f>
        <v>0.11851394447433966</v>
      </c>
      <c r="D64" s="2">
        <f>MAX(B55:G55)</f>
        <v>0.29556045383134949</v>
      </c>
      <c r="E64" s="2">
        <v>0</v>
      </c>
    </row>
    <row r="65" spans="1:5" x14ac:dyDescent="0.25">
      <c r="A65" t="s">
        <v>19</v>
      </c>
      <c r="B65" s="2">
        <f>AVERAGE(B56:G56)</f>
        <v>3.0094259484425262E-2</v>
      </c>
      <c r="C65" s="2">
        <f>_xlfn.STDEV.S(B56:G56)</f>
        <v>4.7127180427669023E-2</v>
      </c>
      <c r="D65" s="2">
        <f>MAX(B56:G56)</f>
        <v>0.10116584392949407</v>
      </c>
      <c r="E65" s="2">
        <v>0</v>
      </c>
    </row>
    <row r="66" spans="1:5" x14ac:dyDescent="0.25">
      <c r="A66" t="s">
        <v>20</v>
      </c>
      <c r="B66" s="2">
        <f>AVERAGE(B57:G57)</f>
        <v>7.5539120090605386E-2</v>
      </c>
      <c r="C66" s="2">
        <f>_xlfn.STDEV.S(B57:G57)</f>
        <v>0.1850322998408046</v>
      </c>
      <c r="D66" s="2">
        <f>MAX(B57:G57)</f>
        <v>0.45323472054363229</v>
      </c>
      <c r="E66" s="2">
        <v>0</v>
      </c>
    </row>
    <row r="67" spans="1:5" x14ac:dyDescent="0.25">
      <c r="A67" t="s">
        <v>21</v>
      </c>
      <c r="B67" s="2">
        <f>AVERAGE(B58:G58)</f>
        <v>7.5539120090605386E-2</v>
      </c>
      <c r="C67" s="2">
        <f>_xlfn.STDEV.S(B58:G58)</f>
        <v>0.1850322998408046</v>
      </c>
      <c r="D67" s="2">
        <f>MAX(B58:G58)</f>
        <v>0.45323472054363229</v>
      </c>
      <c r="E67" s="2">
        <v>0</v>
      </c>
    </row>
    <row r="68" spans="1:5" x14ac:dyDescent="0.25">
      <c r="A68" t="s">
        <v>22</v>
      </c>
      <c r="B68" s="2">
        <f>AVERAGE(B59:G59)</f>
        <v>0</v>
      </c>
      <c r="C68" s="2">
        <f>_xlfn.STDEV.S(B59:G59)</f>
        <v>0</v>
      </c>
      <c r="D68" s="2">
        <f>MAX(B59:G59)</f>
        <v>0</v>
      </c>
      <c r="E68" s="2">
        <v>1</v>
      </c>
    </row>
    <row r="69" spans="1:5" x14ac:dyDescent="0.25">
      <c r="A69" t="s">
        <v>42</v>
      </c>
      <c r="B69" s="2">
        <f>AVERAGE(B60:G60)</f>
        <v>6.612104962680726E-2</v>
      </c>
      <c r="C69" s="2">
        <f>_xlfn.STDEV.S(B60:G60)</f>
        <v>0.11946426296131893</v>
      </c>
      <c r="D69" s="2">
        <f>MAX(B60:G60)</f>
        <v>0.29556045383134949</v>
      </c>
      <c r="E69" s="2">
        <v>0</v>
      </c>
    </row>
    <row r="70" spans="1:5" x14ac:dyDescent="0.25">
      <c r="A70" t="s">
        <v>65</v>
      </c>
      <c r="B70" s="2">
        <f>AVERAGE(B61:G61)</f>
        <v>0</v>
      </c>
      <c r="C70" s="2">
        <f>_xlfn.STDEV.S(B61:G61)</f>
        <v>0</v>
      </c>
      <c r="D70" s="2">
        <f>MAX(B61:G61)</f>
        <v>0</v>
      </c>
      <c r="E70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4055-7F27-471F-8199-8B27A85BFA58}">
  <dimension ref="A1:D27"/>
  <sheetViews>
    <sheetView workbookViewId="0">
      <selection activeCell="D5" sqref="D5"/>
    </sheetView>
  </sheetViews>
  <sheetFormatPr defaultRowHeight="15" x14ac:dyDescent="0.25"/>
  <cols>
    <col min="1" max="1" width="6.28515625" bestFit="1" customWidth="1"/>
    <col min="2" max="2" width="58.42578125" bestFit="1" customWidth="1"/>
  </cols>
  <sheetData>
    <row r="1" spans="1:4" x14ac:dyDescent="0.25">
      <c r="A1" t="s">
        <v>102</v>
      </c>
      <c r="B1" t="s">
        <v>73</v>
      </c>
      <c r="C1">
        <v>0</v>
      </c>
      <c r="D1" t="s">
        <v>106</v>
      </c>
    </row>
    <row r="2" spans="1:4" x14ac:dyDescent="0.25">
      <c r="A2" t="s">
        <v>102</v>
      </c>
      <c r="B2" t="s">
        <v>74</v>
      </c>
      <c r="C2">
        <v>0</v>
      </c>
      <c r="D2" t="s">
        <v>107</v>
      </c>
    </row>
    <row r="3" spans="1:4" x14ac:dyDescent="0.25">
      <c r="A3" t="s">
        <v>102</v>
      </c>
      <c r="B3" t="s">
        <v>75</v>
      </c>
      <c r="C3">
        <v>0</v>
      </c>
      <c r="D3" t="s">
        <v>131</v>
      </c>
    </row>
    <row r="4" spans="1:4" x14ac:dyDescent="0.25">
      <c r="A4" t="s">
        <v>102</v>
      </c>
      <c r="B4" t="s">
        <v>76</v>
      </c>
      <c r="C4">
        <v>0</v>
      </c>
      <c r="D4" t="s">
        <v>132</v>
      </c>
    </row>
    <row r="5" spans="1:4" x14ac:dyDescent="0.25">
      <c r="A5" t="s">
        <v>102</v>
      </c>
      <c r="B5" t="s">
        <v>77</v>
      </c>
      <c r="C5">
        <v>0</v>
      </c>
      <c r="D5" t="s">
        <v>108</v>
      </c>
    </row>
    <row r="6" spans="1:4" x14ac:dyDescent="0.25">
      <c r="A6" t="s">
        <v>102</v>
      </c>
      <c r="B6" t="s">
        <v>78</v>
      </c>
      <c r="C6">
        <v>0</v>
      </c>
      <c r="D6" t="s">
        <v>109</v>
      </c>
    </row>
    <row r="7" spans="1:4" x14ac:dyDescent="0.25">
      <c r="A7" t="s">
        <v>103</v>
      </c>
      <c r="B7" t="s">
        <v>79</v>
      </c>
      <c r="C7">
        <v>0</v>
      </c>
      <c r="D7" t="s">
        <v>110</v>
      </c>
    </row>
    <row r="8" spans="1:4" x14ac:dyDescent="0.25">
      <c r="A8" t="s">
        <v>103</v>
      </c>
      <c r="B8" t="s">
        <v>80</v>
      </c>
      <c r="C8">
        <v>0</v>
      </c>
      <c r="D8" t="s">
        <v>111</v>
      </c>
    </row>
    <row r="9" spans="1:4" x14ac:dyDescent="0.25">
      <c r="A9" t="s">
        <v>103</v>
      </c>
      <c r="B9" s="1" t="s">
        <v>81</v>
      </c>
      <c r="C9">
        <v>1</v>
      </c>
      <c r="D9" t="s">
        <v>112</v>
      </c>
    </row>
    <row r="10" spans="1:4" x14ac:dyDescent="0.25">
      <c r="A10" t="s">
        <v>103</v>
      </c>
      <c r="B10" t="s">
        <v>82</v>
      </c>
      <c r="C10">
        <v>0</v>
      </c>
      <c r="D10" t="s">
        <v>113</v>
      </c>
    </row>
    <row r="11" spans="1:4" x14ac:dyDescent="0.25">
      <c r="A11" t="s">
        <v>103</v>
      </c>
      <c r="B11" s="1" t="s">
        <v>83</v>
      </c>
      <c r="C11">
        <v>1</v>
      </c>
      <c r="D11" t="s">
        <v>114</v>
      </c>
    </row>
    <row r="12" spans="1:4" x14ac:dyDescent="0.25">
      <c r="A12" t="s">
        <v>104</v>
      </c>
      <c r="B12" t="s">
        <v>48</v>
      </c>
      <c r="C12">
        <v>0</v>
      </c>
      <c r="D12" t="s">
        <v>115</v>
      </c>
    </row>
    <row r="13" spans="1:4" x14ac:dyDescent="0.25">
      <c r="A13" t="s">
        <v>104</v>
      </c>
      <c r="B13" t="s">
        <v>49</v>
      </c>
      <c r="C13">
        <v>0</v>
      </c>
      <c r="D13" t="s">
        <v>116</v>
      </c>
    </row>
    <row r="14" spans="1:4" x14ac:dyDescent="0.25">
      <c r="A14" t="s">
        <v>104</v>
      </c>
      <c r="B14" t="s">
        <v>50</v>
      </c>
      <c r="C14">
        <v>0</v>
      </c>
      <c r="D14" t="s">
        <v>117</v>
      </c>
    </row>
    <row r="15" spans="1:4" x14ac:dyDescent="0.25">
      <c r="A15" t="s">
        <v>104</v>
      </c>
      <c r="B15" t="s">
        <v>51</v>
      </c>
      <c r="C15">
        <v>0</v>
      </c>
      <c r="D15" t="s">
        <v>118</v>
      </c>
    </row>
    <row r="16" spans="1:4" x14ac:dyDescent="0.25">
      <c r="A16" t="s">
        <v>104</v>
      </c>
      <c r="B16" t="s">
        <v>52</v>
      </c>
      <c r="C16">
        <v>0</v>
      </c>
      <c r="D16" t="s">
        <v>119</v>
      </c>
    </row>
    <row r="17" spans="1:4" x14ac:dyDescent="0.25">
      <c r="A17" t="s">
        <v>104</v>
      </c>
      <c r="B17" t="s">
        <v>53</v>
      </c>
      <c r="C17">
        <v>0</v>
      </c>
      <c r="D17" t="s">
        <v>120</v>
      </c>
    </row>
    <row r="18" spans="1:4" x14ac:dyDescent="0.25">
      <c r="A18" t="s">
        <v>104</v>
      </c>
      <c r="B18" t="s">
        <v>54</v>
      </c>
      <c r="C18">
        <v>0</v>
      </c>
      <c r="D18" t="s">
        <v>121</v>
      </c>
    </row>
    <row r="19" spans="1:4" x14ac:dyDescent="0.25">
      <c r="A19" t="s">
        <v>104</v>
      </c>
      <c r="B19" t="s">
        <v>72</v>
      </c>
      <c r="C19">
        <v>0</v>
      </c>
      <c r="D19" t="s">
        <v>122</v>
      </c>
    </row>
    <row r="20" spans="1:4" x14ac:dyDescent="0.25">
      <c r="A20" t="s">
        <v>104</v>
      </c>
      <c r="B20" s="1" t="s">
        <v>60</v>
      </c>
      <c r="C20">
        <v>1</v>
      </c>
      <c r="D20" t="s">
        <v>123</v>
      </c>
    </row>
    <row r="21" spans="1:4" x14ac:dyDescent="0.25">
      <c r="A21" t="s">
        <v>105</v>
      </c>
      <c r="B21" t="s">
        <v>84</v>
      </c>
      <c r="C21">
        <v>0</v>
      </c>
      <c r="D21" t="s">
        <v>124</v>
      </c>
    </row>
    <row r="22" spans="1:4" x14ac:dyDescent="0.25">
      <c r="A22" t="s">
        <v>105</v>
      </c>
      <c r="B22" t="s">
        <v>85</v>
      </c>
      <c r="C22">
        <v>0</v>
      </c>
      <c r="D22" t="s">
        <v>125</v>
      </c>
    </row>
    <row r="23" spans="1:4" x14ac:dyDescent="0.25">
      <c r="A23" t="s">
        <v>105</v>
      </c>
      <c r="B23" t="s">
        <v>86</v>
      </c>
      <c r="C23">
        <v>0</v>
      </c>
      <c r="D23" t="s">
        <v>126</v>
      </c>
    </row>
    <row r="24" spans="1:4" x14ac:dyDescent="0.25">
      <c r="A24" t="s">
        <v>105</v>
      </c>
      <c r="B24" t="s">
        <v>87</v>
      </c>
      <c r="C24">
        <v>0</v>
      </c>
      <c r="D24" t="s">
        <v>127</v>
      </c>
    </row>
    <row r="25" spans="1:4" x14ac:dyDescent="0.25">
      <c r="A25" t="s">
        <v>105</v>
      </c>
      <c r="B25" s="1" t="s">
        <v>88</v>
      </c>
      <c r="C25">
        <v>1</v>
      </c>
      <c r="D25" t="s">
        <v>128</v>
      </c>
    </row>
    <row r="26" spans="1:4" x14ac:dyDescent="0.25">
      <c r="A26" t="s">
        <v>105</v>
      </c>
      <c r="B26" t="s">
        <v>89</v>
      </c>
      <c r="C26">
        <v>0</v>
      </c>
      <c r="D26" t="s">
        <v>129</v>
      </c>
    </row>
    <row r="27" spans="1:4" x14ac:dyDescent="0.25">
      <c r="A27" t="s">
        <v>105</v>
      </c>
      <c r="B27" s="1" t="s">
        <v>90</v>
      </c>
      <c r="C27">
        <v>1</v>
      </c>
      <c r="D27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SKPL-1</vt:lpstr>
      <vt:lpstr>SKPL-2</vt:lpstr>
      <vt:lpstr>SKPL-3</vt:lpstr>
      <vt:lpstr>SKPL-4</vt:lpstr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2018-02-12T04:23:55Z</dcterms:created>
  <dcterms:modified xsi:type="dcterms:W3CDTF">2019-03-18T08:17:04Z</dcterms:modified>
</cp:coreProperties>
</file>