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pivotCache/pivotCacheDefinition39.xml" ContentType="application/vnd.openxmlformats-officedocument.spreadsheetml.pivotCacheDefinition+xml"/>
  <Override PartName="/xl/pivotCache/pivotCacheDefinition40.xml" ContentType="application/vnd.openxmlformats-officedocument.spreadsheetml.pivotCacheDefinition+xml"/>
  <Override PartName="/xl/pivotCache/pivotCacheDefinition41.xml" ContentType="application/vnd.openxmlformats-officedocument.spreadsheetml.pivotCacheDefinition+xml"/>
  <Override PartName="/xl/pivotCache/pivotCacheDefinition42.xml" ContentType="application/vnd.openxmlformats-officedocument.spreadsheetml.pivotCacheDefinition+xml"/>
  <Override PartName="/xl/pivotCache/pivotCacheDefinition43.xml" ContentType="application/vnd.openxmlformats-officedocument.spreadsheetml.pivotCacheDefinition+xml"/>
  <Override PartName="/xl/pivotCache/pivotCacheDefinition44.xml" ContentType="application/vnd.openxmlformats-officedocument.spreadsheetml.pivotCacheDefinition+xml"/>
  <Override PartName="/xl/pivotCache/pivotCacheDefinition45.xml" ContentType="application/vnd.openxmlformats-officedocument.spreadsheetml.pivotCacheDefinition+xml"/>
  <Override PartName="/xl/pivotCache/pivotCacheDefinition46.xml" ContentType="application/vnd.openxmlformats-officedocument.spreadsheetml.pivotCacheDefinition+xml"/>
  <Override PartName="/xl/pivotCache/pivotCacheDefinition47.xml" ContentType="application/vnd.openxmlformats-officedocument.spreadsheetml.pivotCacheDefinition+xml"/>
  <Override PartName="/xl/pivotCache/pivotCacheDefinition48.xml" ContentType="application/vnd.openxmlformats-officedocument.spreadsheetml.pivotCacheDefinition+xml"/>
  <Override PartName="/xl/pivotCache/pivotCacheDefinition49.xml" ContentType="application/vnd.openxmlformats-officedocument.spreadsheetml.pivotCacheDefinition+xml"/>
  <Override PartName="/xl/pivotCache/pivotCacheDefinition50.xml" ContentType="application/vnd.openxmlformats-officedocument.spreadsheetml.pivotCacheDefinition+xml"/>
  <Override PartName="/xl/pivotCache/pivotCacheDefinition51.xml" ContentType="application/vnd.openxmlformats-officedocument.spreadsheetml.pivotCacheDefinition+xml"/>
  <Override PartName="/xl/pivotCache/pivotCacheDefinition52.xml" ContentType="application/vnd.openxmlformats-officedocument.spreadsheetml.pivotCacheDefinition+xml"/>
  <Override PartName="/xl/pivotCache/pivotCacheDefinition53.xml" ContentType="application/vnd.openxmlformats-officedocument.spreadsheetml.pivotCacheDefinition+xml"/>
  <Override PartName="/xl/pivotCache/pivotCacheDefinition54.xml" ContentType="application/vnd.openxmlformats-officedocument.spreadsheetml.pivotCacheDefinition+xml"/>
  <Override PartName="/xl/pivotCache/pivotCacheDefinition5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drawings/drawing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ables/table1.xml" ContentType="application/vnd.openxmlformats-officedocument.spreadsheetml.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drawings/drawing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drawings/drawing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drawings/drawing10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tali\Downloads\jupyter reporting\"/>
    </mc:Choice>
  </mc:AlternateContent>
  <xr:revisionPtr revIDLastSave="0" documentId="13_ncr:1_{5D603848-B2A3-4EA2-841E-A60337B26E7E}" xr6:coauthVersionLast="47" xr6:coauthVersionMax="47" xr10:uidLastSave="{00000000-0000-0000-0000-000000000000}"/>
  <bookViews>
    <workbookView xWindow="-120" yWindow="-120" windowWidth="20730" windowHeight="11160" tabRatio="602" activeTab="8" xr2:uid="{00000000-000D-0000-FFFF-FFFF00000000}"/>
  </bookViews>
  <sheets>
    <sheet name="Availability" sheetId="53" r:id="rId1"/>
    <sheet name="Perfomance Ratio" sheetId="50" r:id="rId2"/>
    <sheet name="Irradiation" sheetId="48" r:id="rId3"/>
    <sheet name="Production1" sheetId="41" r:id="rId4"/>
    <sheet name="Sheet2" sheetId="59" state="hidden" r:id="rId5"/>
    <sheet name="Report Table" sheetId="57" r:id="rId6"/>
    <sheet name="Bluepoint" sheetId="69" r:id="rId7"/>
    <sheet name="Report" sheetId="60" r:id="rId8"/>
    <sheet name="Data" sheetId="1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8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  <pivotCache cacheId="25" r:id="rId42"/>
    <pivotCache cacheId="26" r:id="rId43"/>
    <pivotCache cacheId="27" r:id="rId44"/>
    <pivotCache cacheId="28" r:id="rId45"/>
    <pivotCache cacheId="29" r:id="rId46"/>
    <pivotCache cacheId="30" r:id="rId47"/>
    <pivotCache cacheId="31" r:id="rId48"/>
    <pivotCache cacheId="32" r:id="rId49"/>
    <pivotCache cacheId="33" r:id="rId50"/>
    <pivotCache cacheId="34" r:id="rId51"/>
    <pivotCache cacheId="35" r:id="rId52"/>
    <pivotCache cacheId="36" r:id="rId53"/>
    <pivotCache cacheId="37" r:id="rId54"/>
    <pivotCache cacheId="38" r:id="rId55"/>
    <pivotCache cacheId="39" r:id="rId56"/>
    <pivotCache cacheId="40" r:id="rId57"/>
    <pivotCache cacheId="41" r:id="rId58"/>
    <pivotCache cacheId="42" r:id="rId59"/>
    <pivotCache cacheId="43" r:id="rId60"/>
    <pivotCache cacheId="44" r:id="rId61"/>
    <pivotCache cacheId="45" r:id="rId62"/>
    <pivotCache cacheId="46" r:id="rId63"/>
    <pivotCache cacheId="47" r:id="rId64"/>
    <pivotCache cacheId="48" r:id="rId65"/>
    <pivotCache cacheId="49" r:id="rId66"/>
    <pivotCache cacheId="50" r:id="rId67"/>
    <pivotCache cacheId="51" r:id="rId68"/>
    <pivotCache cacheId="52" r:id="rId69"/>
    <pivotCache cacheId="53" r:id="rId70"/>
    <pivotCache cacheId="54" r:id="rId7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R2" i="1" l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E471" i="57"/>
  <c r="E469" i="57"/>
  <c r="F469" i="57"/>
  <c r="B11" i="69" a="1"/>
  <c r="B11" i="69" s="1"/>
  <c r="E12" i="69"/>
  <c r="E13" i="69"/>
  <c r="E14" i="69"/>
  <c r="E15" i="69"/>
  <c r="E11" i="69"/>
  <c r="AP25" i="1" l="1"/>
  <c r="AP26" i="1"/>
  <c r="AP27" i="1"/>
  <c r="AQ25" i="1"/>
  <c r="AQ26" i="1"/>
  <c r="AQ27" i="1"/>
  <c r="AS25" i="1"/>
  <c r="AS26" i="1"/>
  <c r="AS27" i="1"/>
  <c r="AT25" i="1"/>
  <c r="AT26" i="1"/>
  <c r="AT27" i="1"/>
  <c r="AU25" i="1"/>
  <c r="AU26" i="1"/>
  <c r="AU27" i="1"/>
  <c r="AV25" i="1"/>
  <c r="AV26" i="1"/>
  <c r="AV27" i="1"/>
  <c r="AW25" i="1"/>
  <c r="AW26" i="1"/>
  <c r="AW27" i="1"/>
  <c r="AX25" i="1"/>
  <c r="AX26" i="1"/>
  <c r="AX27" i="1"/>
  <c r="AY25" i="1"/>
  <c r="AY26" i="1"/>
  <c r="AY27" i="1"/>
  <c r="AZ25" i="1"/>
  <c r="AZ26" i="1"/>
  <c r="AZ27" i="1"/>
  <c r="BA25" i="1"/>
  <c r="BA26" i="1"/>
  <c r="BA27" i="1"/>
  <c r="BB25" i="1"/>
  <c r="BB26" i="1"/>
  <c r="BB27" i="1"/>
  <c r="BC25" i="1"/>
  <c r="BC26" i="1"/>
  <c r="BC27" i="1"/>
  <c r="BD25" i="1"/>
  <c r="BD26" i="1"/>
  <c r="BD27" i="1"/>
  <c r="BE25" i="1"/>
  <c r="BE26" i="1"/>
  <c r="BE27" i="1"/>
  <c r="BF25" i="1"/>
  <c r="BF26" i="1"/>
  <c r="BF27" i="1"/>
  <c r="AP20" i="1"/>
  <c r="AP21" i="1"/>
  <c r="AP22" i="1"/>
  <c r="AP23" i="1"/>
  <c r="AP24" i="1"/>
  <c r="AQ20" i="1"/>
  <c r="AQ21" i="1"/>
  <c r="AQ22" i="1"/>
  <c r="AQ23" i="1"/>
  <c r="AQ24" i="1"/>
  <c r="AS20" i="1"/>
  <c r="AS21" i="1"/>
  <c r="AS22" i="1"/>
  <c r="AS23" i="1"/>
  <c r="AS24" i="1"/>
  <c r="AT20" i="1"/>
  <c r="AT21" i="1"/>
  <c r="AT22" i="1"/>
  <c r="AT23" i="1"/>
  <c r="AT24" i="1"/>
  <c r="AU20" i="1"/>
  <c r="AU21" i="1"/>
  <c r="AU22" i="1"/>
  <c r="AU23" i="1"/>
  <c r="AU24" i="1"/>
  <c r="AV20" i="1"/>
  <c r="AV21" i="1"/>
  <c r="AV22" i="1"/>
  <c r="AV23" i="1"/>
  <c r="AV24" i="1"/>
  <c r="AW20" i="1"/>
  <c r="AW21" i="1"/>
  <c r="AW22" i="1"/>
  <c r="AW23" i="1"/>
  <c r="AW24" i="1"/>
  <c r="AX20" i="1"/>
  <c r="AX21" i="1"/>
  <c r="AX22" i="1"/>
  <c r="AX23" i="1"/>
  <c r="AX24" i="1"/>
  <c r="AY20" i="1"/>
  <c r="AY21" i="1"/>
  <c r="AY22" i="1"/>
  <c r="AY23" i="1"/>
  <c r="AY24" i="1"/>
  <c r="AZ20" i="1"/>
  <c r="AZ21" i="1"/>
  <c r="AZ22" i="1"/>
  <c r="AZ23" i="1"/>
  <c r="AZ24" i="1"/>
  <c r="BA20" i="1"/>
  <c r="BA21" i="1"/>
  <c r="BA22" i="1"/>
  <c r="BA23" i="1"/>
  <c r="BA24" i="1"/>
  <c r="BB20" i="1"/>
  <c r="BB21" i="1"/>
  <c r="BB22" i="1"/>
  <c r="BB23" i="1"/>
  <c r="BB24" i="1"/>
  <c r="BC20" i="1"/>
  <c r="BC21" i="1"/>
  <c r="BC22" i="1"/>
  <c r="BC23" i="1"/>
  <c r="BC24" i="1"/>
  <c r="BD20" i="1"/>
  <c r="BD21" i="1"/>
  <c r="BD22" i="1"/>
  <c r="BD23" i="1"/>
  <c r="BD24" i="1"/>
  <c r="BE20" i="1"/>
  <c r="BE21" i="1"/>
  <c r="BE22" i="1"/>
  <c r="BE23" i="1"/>
  <c r="BE24" i="1"/>
  <c r="BF20" i="1"/>
  <c r="BF21" i="1"/>
  <c r="BF22" i="1"/>
  <c r="BF23" i="1"/>
  <c r="BF24" i="1"/>
  <c r="AP19" i="1"/>
  <c r="AQ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AP17" i="1"/>
  <c r="AP18" i="1"/>
  <c r="AQ17" i="1"/>
  <c r="AQ18" i="1"/>
  <c r="AS17" i="1"/>
  <c r="AS18" i="1"/>
  <c r="AT17" i="1"/>
  <c r="AT18" i="1"/>
  <c r="AU17" i="1"/>
  <c r="AU18" i="1"/>
  <c r="AV17" i="1"/>
  <c r="AV18" i="1"/>
  <c r="AW17" i="1"/>
  <c r="AW18" i="1"/>
  <c r="AX17" i="1"/>
  <c r="AX18" i="1"/>
  <c r="AY17" i="1"/>
  <c r="AY18" i="1"/>
  <c r="AZ17" i="1"/>
  <c r="AZ18" i="1"/>
  <c r="BA17" i="1"/>
  <c r="BA18" i="1"/>
  <c r="BB17" i="1"/>
  <c r="BB18" i="1"/>
  <c r="BC17" i="1"/>
  <c r="BC18" i="1"/>
  <c r="BD17" i="1"/>
  <c r="BD18" i="1"/>
  <c r="BE17" i="1"/>
  <c r="BE18" i="1"/>
  <c r="BF17" i="1"/>
  <c r="BF18" i="1"/>
  <c r="AP11" i="1"/>
  <c r="AP12" i="1"/>
  <c r="AP13" i="1"/>
  <c r="AP14" i="1"/>
  <c r="AP15" i="1"/>
  <c r="AP16" i="1"/>
  <c r="AQ11" i="1"/>
  <c r="AQ12" i="1"/>
  <c r="AQ13" i="1"/>
  <c r="AQ14" i="1"/>
  <c r="AQ15" i="1"/>
  <c r="AQ16" i="1"/>
  <c r="AS11" i="1"/>
  <c r="AS12" i="1"/>
  <c r="AS13" i="1"/>
  <c r="AS14" i="1"/>
  <c r="AS15" i="1"/>
  <c r="AS16" i="1"/>
  <c r="AT11" i="1"/>
  <c r="AT12" i="1"/>
  <c r="AT13" i="1"/>
  <c r="AT14" i="1"/>
  <c r="AT15" i="1"/>
  <c r="AT16" i="1"/>
  <c r="AU11" i="1"/>
  <c r="AU12" i="1"/>
  <c r="AU13" i="1"/>
  <c r="AU14" i="1"/>
  <c r="AU15" i="1"/>
  <c r="AU16" i="1"/>
  <c r="AV11" i="1"/>
  <c r="AV12" i="1"/>
  <c r="AV13" i="1"/>
  <c r="AV14" i="1"/>
  <c r="AV15" i="1"/>
  <c r="AV16" i="1"/>
  <c r="AW11" i="1"/>
  <c r="AW12" i="1"/>
  <c r="AW13" i="1"/>
  <c r="AW14" i="1"/>
  <c r="AW15" i="1"/>
  <c r="AW16" i="1"/>
  <c r="AX11" i="1"/>
  <c r="AX12" i="1"/>
  <c r="AX13" i="1"/>
  <c r="AX14" i="1"/>
  <c r="AX15" i="1"/>
  <c r="AX16" i="1"/>
  <c r="AY11" i="1"/>
  <c r="AY12" i="1"/>
  <c r="AY13" i="1"/>
  <c r="AY14" i="1"/>
  <c r="AY15" i="1"/>
  <c r="AY16" i="1"/>
  <c r="AZ11" i="1"/>
  <c r="AZ12" i="1"/>
  <c r="AZ13" i="1"/>
  <c r="AZ14" i="1"/>
  <c r="AZ15" i="1"/>
  <c r="AZ16" i="1"/>
  <c r="BA11" i="1"/>
  <c r="BA12" i="1"/>
  <c r="BA13" i="1"/>
  <c r="BA14" i="1"/>
  <c r="BA15" i="1"/>
  <c r="BA16" i="1"/>
  <c r="BB11" i="1"/>
  <c r="BB12" i="1"/>
  <c r="BB13" i="1"/>
  <c r="BB14" i="1"/>
  <c r="BB15" i="1"/>
  <c r="BB16" i="1"/>
  <c r="BC11" i="1"/>
  <c r="BC12" i="1"/>
  <c r="BC13" i="1"/>
  <c r="BC14" i="1"/>
  <c r="BC15" i="1"/>
  <c r="BC16" i="1"/>
  <c r="BD11" i="1"/>
  <c r="BD12" i="1"/>
  <c r="BD13" i="1"/>
  <c r="BD14" i="1"/>
  <c r="BD15" i="1"/>
  <c r="BD16" i="1"/>
  <c r="BE11" i="1"/>
  <c r="BE12" i="1"/>
  <c r="BE13" i="1"/>
  <c r="BE14" i="1"/>
  <c r="BE15" i="1"/>
  <c r="BE16" i="1"/>
  <c r="BF11" i="1"/>
  <c r="BF12" i="1"/>
  <c r="BF13" i="1"/>
  <c r="BF14" i="1"/>
  <c r="BF15" i="1"/>
  <c r="BF16" i="1"/>
  <c r="AQ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F470" i="57"/>
  <c r="F471" i="57"/>
  <c r="F472" i="57"/>
  <c r="F473" i="57"/>
  <c r="E470" i="57"/>
  <c r="E472" i="57"/>
  <c r="E473" i="57"/>
  <c r="AQ5" i="1"/>
  <c r="AQ4" i="1"/>
  <c r="G473" i="57" l="1"/>
  <c r="G472" i="57"/>
  <c r="G469" i="57"/>
  <c r="G470" i="57"/>
  <c r="G471" i="57"/>
  <c r="AP5" i="1" l="1"/>
  <c r="AP6" i="1"/>
  <c r="AP7" i="1"/>
  <c r="AP8" i="1"/>
  <c r="AP9" i="1"/>
  <c r="AQ6" i="1"/>
  <c r="AQ7" i="1"/>
  <c r="AQ8" i="1"/>
  <c r="AQ9" i="1"/>
  <c r="AS5" i="1"/>
  <c r="AS6" i="1"/>
  <c r="AS7" i="1"/>
  <c r="AS8" i="1"/>
  <c r="AS9" i="1"/>
  <c r="AT5" i="1"/>
  <c r="AT6" i="1"/>
  <c r="AT7" i="1"/>
  <c r="AT8" i="1"/>
  <c r="AT9" i="1"/>
  <c r="AU5" i="1"/>
  <c r="AU6" i="1"/>
  <c r="AU7" i="1"/>
  <c r="AU8" i="1"/>
  <c r="AU9" i="1"/>
  <c r="AV5" i="1"/>
  <c r="AV6" i="1"/>
  <c r="AV7" i="1"/>
  <c r="AV8" i="1"/>
  <c r="AV9" i="1"/>
  <c r="AW5" i="1"/>
  <c r="AW6" i="1"/>
  <c r="AW7" i="1"/>
  <c r="AW8" i="1"/>
  <c r="AW9" i="1"/>
  <c r="AX5" i="1"/>
  <c r="AX6" i="1"/>
  <c r="AX7" i="1"/>
  <c r="AX8" i="1"/>
  <c r="AX9" i="1"/>
  <c r="AY5" i="1"/>
  <c r="AY6" i="1"/>
  <c r="AY7" i="1"/>
  <c r="AY8" i="1"/>
  <c r="AY9" i="1"/>
  <c r="AZ5" i="1"/>
  <c r="AZ6" i="1"/>
  <c r="AZ7" i="1"/>
  <c r="AZ8" i="1"/>
  <c r="AZ9" i="1"/>
  <c r="BA5" i="1"/>
  <c r="BA6" i="1"/>
  <c r="BA7" i="1"/>
  <c r="BA8" i="1"/>
  <c r="BA9" i="1"/>
  <c r="BB5" i="1"/>
  <c r="BB6" i="1"/>
  <c r="BB7" i="1"/>
  <c r="BB8" i="1"/>
  <c r="BB9" i="1"/>
  <c r="BC5" i="1"/>
  <c r="BC6" i="1"/>
  <c r="BC7" i="1"/>
  <c r="BC8" i="1"/>
  <c r="BC9" i="1"/>
  <c r="BD5" i="1"/>
  <c r="BD6" i="1"/>
  <c r="BD7" i="1"/>
  <c r="BD8" i="1"/>
  <c r="BD9" i="1"/>
  <c r="BE5" i="1"/>
  <c r="BE6" i="1"/>
  <c r="BE7" i="1"/>
  <c r="BE8" i="1"/>
  <c r="BE9" i="1"/>
  <c r="BF5" i="1"/>
  <c r="BF6" i="1"/>
  <c r="BF7" i="1"/>
  <c r="BF8" i="1"/>
  <c r="BF9" i="1"/>
  <c r="BF2" i="1"/>
  <c r="BF3" i="1"/>
  <c r="BF4" i="1"/>
  <c r="BE2" i="1"/>
  <c r="BE3" i="1"/>
  <c r="BE4" i="1"/>
  <c r="BD2" i="1"/>
  <c r="BD3" i="1"/>
  <c r="BD4" i="1"/>
  <c r="BB2" i="1"/>
  <c r="BB3" i="1"/>
  <c r="BB4" i="1"/>
  <c r="BC2" i="1"/>
  <c r="BC3" i="1"/>
  <c r="BC4" i="1"/>
  <c r="BA2" i="1"/>
  <c r="BA3" i="1"/>
  <c r="BA4" i="1"/>
  <c r="AZ2" i="1"/>
  <c r="AZ3" i="1"/>
  <c r="AZ4" i="1"/>
  <c r="AY2" i="1"/>
  <c r="AY3" i="1"/>
  <c r="AY4" i="1"/>
  <c r="AX2" i="1"/>
  <c r="AX3" i="1"/>
  <c r="AX4" i="1"/>
  <c r="AW2" i="1"/>
  <c r="AW3" i="1"/>
  <c r="AW4" i="1"/>
  <c r="AV2" i="1"/>
  <c r="AV3" i="1"/>
  <c r="AV4" i="1"/>
  <c r="AU2" i="1"/>
  <c r="AU3" i="1"/>
  <c r="AU4" i="1"/>
  <c r="AT2" i="1"/>
  <c r="AT3" i="1"/>
  <c r="AT4" i="1"/>
  <c r="AS2" i="1"/>
  <c r="AS3" i="1"/>
  <c r="AS4" i="1"/>
  <c r="AQ2" i="1"/>
  <c r="AQ3" i="1"/>
  <c r="AP2" i="1"/>
  <c r="AP3" i="1"/>
  <c r="AP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420575-A33E-4256-B6BA-B55B6B974356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66BF14F4-EB08-400E-BDBB-5F77748471A5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CC1B92B3-B9E9-40A2-8E7C-88A913F927EB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3E4145E6-D9A9-42DC-8D19-DA248F21C8B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F40D538B-14DD-4F23-9BDC-8E4C0E2656F2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3">
    <s v="ThisWorkbookDataModel"/>
    <s v="{[Table1].[Date].&amp;[2022-04-01T00:00:00],[Table1].[Date].&amp;[2022-05-01T00:00:00]}"/>
    <s v="{[Table1].[Date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<sst xmlns="http://schemas.openxmlformats.org/spreadsheetml/2006/main" count="507" uniqueCount="211">
  <si>
    <t>Verglegen</t>
  </si>
  <si>
    <t>Month</t>
  </si>
  <si>
    <t>Availability Guaranteed %</t>
  </si>
  <si>
    <t>Grand Total</t>
  </si>
  <si>
    <t>Midstream</t>
  </si>
  <si>
    <t>Durbanville</t>
  </si>
  <si>
    <t xml:space="preserve">Hermanus </t>
  </si>
  <si>
    <t xml:space="preserve">Highveld </t>
  </si>
  <si>
    <t>Actual kWh/m²</t>
  </si>
  <si>
    <t>Forecast P50 kWh/m²</t>
  </si>
  <si>
    <t>Hermanus</t>
  </si>
  <si>
    <t>Row Labels</t>
  </si>
  <si>
    <t>Actual kWh</t>
  </si>
  <si>
    <t>Forecast P50 kWh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</si>
  <si>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</si>
  <si>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</si>
  <si>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</si>
  <si>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</si>
  <si>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</si>
  <si>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</si>
  <si>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</si>
  <si>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</si>
  <si>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</si>
  <si>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</si>
  <si>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</si>
  <si>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</si>
  <si>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</si>
  <si>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</si>
  <si>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</si>
  <si>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</si>
  <si>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Production</t>
  </si>
  <si>
    <t>Irradiation</t>
  </si>
  <si>
    <t>Availability</t>
  </si>
  <si>
    <t>Performance Ratio</t>
  </si>
  <si>
    <t>Vergelegen</t>
  </si>
  <si>
    <t xml:space="preserve">Vergelegen   </t>
  </si>
  <si>
    <t>Var%</t>
  </si>
  <si>
    <t>Var %</t>
  </si>
  <si>
    <t xml:space="preserve">Availability Guaranteed </t>
  </si>
  <si>
    <t xml:space="preserve"> Var %</t>
  </si>
  <si>
    <t>Cost Breakdown</t>
  </si>
  <si>
    <t>Sum of MID Total (ZAR)</t>
  </si>
  <si>
    <t>Sum of VER Total (ZAR)</t>
  </si>
  <si>
    <t>Sum of HIG Total (ZAR)</t>
  </si>
  <si>
    <t>Sum of DUR Total (ZAR)</t>
  </si>
  <si>
    <t>Sum of HER  Total  (ZAR)</t>
  </si>
  <si>
    <t>Date</t>
  </si>
  <si>
    <t>All</t>
  </si>
  <si>
    <t>Sum of Forecast  DUR Total ZAR5</t>
  </si>
  <si>
    <t>Sum of DUR Total ZAR</t>
  </si>
  <si>
    <t>Sum of Forecast  VER Total ZAR4</t>
  </si>
  <si>
    <t>Sum of Forecast HIG Total ZAR3</t>
  </si>
  <si>
    <t>Sum of Forecast MID Total ZAR2</t>
  </si>
  <si>
    <t>Sum of Forecast HER  Total  ZAR6</t>
  </si>
  <si>
    <t>Plants</t>
  </si>
  <si>
    <t xml:space="preserve"> Actual ZAR</t>
  </si>
  <si>
    <t xml:space="preserve"> Forecast ZAR</t>
  </si>
  <si>
    <t>Mediclinic Durbanville</t>
  </si>
  <si>
    <t>Mediclinic Vergelegen</t>
  </si>
  <si>
    <t>Mediclinic Highveld</t>
  </si>
  <si>
    <t>Mediclinic Midstream</t>
  </si>
  <si>
    <t>Mediclinic Hermanus</t>
  </si>
  <si>
    <t xml:space="preserve"> </t>
  </si>
  <si>
    <t>(Multiple Items)</t>
  </si>
  <si>
    <t>Sum of Aces - Mediclinic Midstream Energy produced (kWh)2</t>
  </si>
  <si>
    <t>Sum of Aces - Mediclinic Vergelegen Energy produced (kWh)</t>
  </si>
  <si>
    <t>Sum of Aces - Mediclinic Durbanville Energy produced (kWh)</t>
  </si>
  <si>
    <t>Sum of Aces - Mediclinic Hermanus Energy produced (kWh)</t>
  </si>
  <si>
    <t>Sum of Aces - Mediclinic Highveld Energy produced (kWh)</t>
  </si>
  <si>
    <t>Plant ID</t>
  </si>
  <si>
    <t xml:space="preserve">Values </t>
  </si>
  <si>
    <t xml:space="preserve"> Interval</t>
  </si>
  <si>
    <t xml:space="preserve"> Dates</t>
  </si>
  <si>
    <t>MID-001</t>
  </si>
  <si>
    <t xml:space="preserve">Monthly </t>
  </si>
  <si>
    <t>VER-001</t>
  </si>
  <si>
    <t>DUR-001</t>
  </si>
  <si>
    <t>HER-001</t>
  </si>
  <si>
    <t>HIG-001</t>
  </si>
  <si>
    <t>Value</t>
  </si>
  <si>
    <t xml:space="preserve"> Date (start)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</si>
  <si>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</si>
  <si>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</si>
  <si>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</si>
  <si>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</si>
  <si>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</si>
  <si>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</si>
  <si>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</si>
  <si>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</si>
  <si>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</si>
  <si>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</si>
  <si>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</si>
  <si>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</si>
  <si>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</si>
  <si>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</si>
  <si>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</si>
  <si>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</si>
  <si>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</si>
  <si>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</si>
  <si>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</si>
  <si>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</si>
  <si>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</si>
  <si>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</si>
  <si>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</si>
  <si>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</si>
  <si>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</si>
  <si>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</si>
  <si>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</si>
  <si>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</si>
  <si>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</si>
  <si>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</si>
  <si>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</si>
  <si>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</si>
  <si>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</si>
  <si>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</si>
  <si>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</si>
  <si>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</si>
  <si>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</si>
  <si>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</si>
  <si>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</si>
  <si>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</si>
  <si>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</si>
  <si>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</si>
  <si>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</si>
  <si>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</si>
  <si>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</si>
  <si>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</si>
  <si>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</si>
  <si>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</si>
  <si>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</si>
  <si>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</si>
  <si>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</si>
  <si>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</si>
  <si>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</si>
  <si>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</si>
  <si>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</si>
  <si>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</si>
  <si>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</si>
  <si>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</si>
  <si>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</si>
  <si>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</si>
  <si>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</si>
  <si>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</si>
  <si>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</si>
  <si>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</si>
  <si>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</si>
  <si>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</si>
  <si>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</si>
  <si>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 xml:space="preserve">Higveld 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</si>
  <si>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</si>
  <si>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</si>
  <si>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</si>
  <si>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</si>
  <si>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</si>
  <si>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</si>
  <si>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</si>
  <si>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</si>
  <si>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</si>
  <si>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</si>
  <si>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</si>
  <si>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</si>
  <si>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</si>
  <si>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</si>
  <si>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</si>
  <si>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</si>
  <si>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_Measure_-_Verg_PR%</t>
  </si>
  <si>
    <t>Measure_Durb_%PR</t>
  </si>
  <si>
    <t>Measure_Mid_PR_%</t>
  </si>
  <si>
    <t>Measure_Her_PR%</t>
  </si>
  <si>
    <t>Measure_HIG_PR_%</t>
  </si>
  <si>
    <t>Measure-_Availability_Guaranteed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</si>
  <si>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</si>
  <si>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</si>
  <si>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</si>
  <si>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</si>
  <si>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</si>
  <si>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</si>
  <si>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</si>
  <si>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</si>
  <si>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</si>
  <si>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</si>
  <si>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</si>
  <si>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</si>
  <si>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</si>
  <si>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</si>
  <si>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</si>
  <si>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</si>
  <si>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</si>
  <si>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</si>
  <si>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</si>
  <si>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</si>
  <si>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</si>
  <si>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</si>
  <si>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</si>
  <si>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</si>
  <si>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</si>
  <si>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</si>
  <si>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</si>
  <si>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</si>
  <si>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</si>
  <si>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</si>
  <si>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</si>
  <si>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</si>
  <si>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</si>
  <si>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 xml:space="preserve">Mid_Availability 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</si>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</sst>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%;\-0.00%;0.00%"/>
    <numFmt numFmtId="165" formatCode="_-[$R-1C09]* #,##0.00_-;\-[$R-1C09]* #,##0.00_-;_-[$R-1C09]* &quot;-&quot;??_-;_-@_-"/>
    <numFmt numFmtId="166" formatCode="#,##0.0000_ ;\-#,##0.0000\ "/>
    <numFmt numFmtId="167" formatCode="mmm\ \-\ yy"/>
    <numFmt numFmtId="168" formatCode="0.0000%;\-0.0000%;0.0000%"/>
    <numFmt numFmtId="169" formatCode="dd\-mm\-yyyy"/>
    <numFmt numFmtId="170" formatCode="0.00000"/>
  </numFmts>
  <fonts count="24" x14ac:knownFonts="1"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sz val="10"/>
      <color theme="0"/>
      <name val="Arial Narrow"/>
      <family val="2"/>
    </font>
    <font>
      <sz val="11"/>
      <color theme="0"/>
      <name val="Calibri"/>
      <family val="2"/>
    </font>
    <font>
      <sz val="8"/>
      <name val="Calibri"/>
      <family val="2"/>
    </font>
    <font>
      <sz val="11"/>
      <color theme="1"/>
      <name val="Calibri"/>
      <family val="2"/>
    </font>
    <font>
      <sz val="10"/>
      <color theme="1"/>
      <name val="Arial Narrow"/>
      <family val="2"/>
    </font>
    <font>
      <b/>
      <sz val="11"/>
      <color rgb="FF000000"/>
      <name val="Calibri"/>
      <family val="2"/>
    </font>
    <font>
      <b/>
      <sz val="10"/>
      <color theme="0"/>
      <name val="Arial Narrow"/>
      <family val="2"/>
    </font>
    <font>
      <sz val="12"/>
      <color rgb="FF000000"/>
      <name val="Arial Narrow"/>
      <family val="2"/>
    </font>
    <font>
      <b/>
      <sz val="16"/>
      <color theme="0"/>
      <name val="Arial Narrow"/>
      <family val="2"/>
    </font>
    <font>
      <b/>
      <sz val="12"/>
      <color rgb="FF000000"/>
      <name val="Arial Narrow"/>
      <family val="2"/>
    </font>
    <font>
      <b/>
      <sz val="11"/>
      <color theme="1"/>
      <name val="Calibri"/>
      <family val="2"/>
    </font>
    <font>
      <b/>
      <sz val="10"/>
      <color theme="1"/>
      <name val="Arial Narrow"/>
      <family val="2"/>
    </font>
    <font>
      <sz val="8"/>
      <name val="Calibri"/>
      <family val="2"/>
    </font>
    <font>
      <sz val="11"/>
      <color rgb="FFFF0000"/>
      <name val="Calibri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5F05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1" fillId="0" borderId="0"/>
  </cellStyleXfs>
  <cellXfs count="14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5" fontId="0" fillId="0" borderId="0" xfId="0" applyNumberFormat="1"/>
    <xf numFmtId="17" fontId="4" fillId="0" borderId="1" xfId="0" pivotButton="1" applyNumberFormat="1" applyFont="1" applyBorder="1"/>
    <xf numFmtId="0" fontId="4" fillId="0" borderId="0" xfId="0" applyFont="1"/>
    <xf numFmtId="17" fontId="4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7" fontId="0" fillId="0" borderId="0" xfId="0" applyNumberFormat="1"/>
    <xf numFmtId="0" fontId="5" fillId="0" borderId="0" xfId="0" applyFont="1"/>
    <xf numFmtId="167" fontId="4" fillId="0" borderId="1" xfId="0" applyNumberFormat="1" applyFont="1" applyBorder="1" applyAlignment="1">
      <alignment horizontal="left"/>
    </xf>
    <xf numFmtId="0" fontId="6" fillId="0" borderId="0" xfId="0" applyFont="1"/>
    <xf numFmtId="0" fontId="7" fillId="2" borderId="1" xfId="0" applyFont="1" applyFill="1" applyBorder="1" applyAlignment="1">
      <alignment horizontal="center"/>
    </xf>
    <xf numFmtId="0" fontId="7" fillId="0" borderId="0" xfId="0" applyFont="1"/>
    <xf numFmtId="0" fontId="4" fillId="0" borderId="0" xfId="0" applyFont="1" applyAlignment="1">
      <alignment horizontal="center"/>
    </xf>
    <xf numFmtId="167" fontId="6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1" applyNumberFormat="1" applyFont="1"/>
    <xf numFmtId="165" fontId="1" fillId="3" borderId="0" xfId="1" applyNumberFormat="1" applyFont="1" applyFill="1"/>
    <xf numFmtId="166" fontId="0" fillId="3" borderId="0" xfId="1" applyNumberFormat="1" applyFont="1" applyFill="1"/>
    <xf numFmtId="166" fontId="1" fillId="3" borderId="0" xfId="1" applyNumberFormat="1" applyFont="1" applyFill="1"/>
    <xf numFmtId="165" fontId="1" fillId="8" borderId="0" xfId="1" applyNumberFormat="1" applyFont="1" applyFill="1"/>
    <xf numFmtId="166" fontId="1" fillId="8" borderId="0" xfId="1" applyNumberFormat="1" applyFont="1" applyFill="1"/>
    <xf numFmtId="2" fontId="4" fillId="0" borderId="0" xfId="0" applyNumberFormat="1" applyFont="1"/>
    <xf numFmtId="2" fontId="5" fillId="0" borderId="0" xfId="0" applyNumberFormat="1" applyFont="1"/>
    <xf numFmtId="9" fontId="0" fillId="0" borderId="0" xfId="1" applyFont="1"/>
    <xf numFmtId="10" fontId="4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9" fontId="4" fillId="0" borderId="0" xfId="1" applyFont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7" fontId="7" fillId="2" borderId="1" xfId="0" applyNumberFormat="1" applyFont="1" applyFill="1" applyBorder="1" applyAlignment="1">
      <alignment horizontal="left"/>
    </xf>
    <xf numFmtId="0" fontId="4" fillId="0" borderId="0" xfId="0" applyFont="1" applyAlignment="1">
      <alignment horizontal="left"/>
    </xf>
    <xf numFmtId="167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7" fillId="2" borderId="1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10" fontId="4" fillId="0" borderId="1" xfId="1" applyNumberFormat="1" applyFont="1" applyBorder="1" applyAlignment="1">
      <alignment horizontal="left"/>
    </xf>
    <xf numFmtId="9" fontId="0" fillId="0" borderId="0" xfId="1" applyFont="1" applyAlignment="1">
      <alignment horizontal="center"/>
    </xf>
    <xf numFmtId="0" fontId="7" fillId="0" borderId="0" xfId="0" applyFont="1" applyAlignment="1">
      <alignment horizontal="center"/>
    </xf>
    <xf numFmtId="2" fontId="0" fillId="0" borderId="0" xfId="0" applyNumberFormat="1"/>
    <xf numFmtId="167" fontId="0" fillId="0" borderId="0" xfId="0" applyNumberFormat="1" applyAlignment="1">
      <alignment horizontal="left"/>
    </xf>
    <xf numFmtId="0" fontId="8" fillId="0" borderId="0" xfId="0" applyFont="1"/>
    <xf numFmtId="167" fontId="7" fillId="0" borderId="0" xfId="0" applyNumberFormat="1" applyFont="1" applyAlignment="1">
      <alignment horizontal="left"/>
    </xf>
    <xf numFmtId="164" fontId="4" fillId="9" borderId="1" xfId="0" applyNumberFormat="1" applyFont="1" applyFill="1" applyBorder="1" applyAlignment="1">
      <alignment horizontal="center"/>
    </xf>
    <xf numFmtId="168" fontId="11" fillId="9" borderId="1" xfId="0" applyNumberFormat="1" applyFont="1" applyFill="1" applyBorder="1" applyAlignment="1">
      <alignment horizontal="center"/>
    </xf>
    <xf numFmtId="0" fontId="10" fillId="0" borderId="1" xfId="0" applyFont="1" applyBorder="1"/>
    <xf numFmtId="0" fontId="1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2" fontId="6" fillId="0" borderId="0" xfId="0" applyNumberFormat="1" applyFont="1" applyAlignment="1">
      <alignment horizontal="center"/>
    </xf>
    <xf numFmtId="10" fontId="13" fillId="2" borderId="0" xfId="1" applyNumberFormat="1" applyFont="1" applyFill="1" applyAlignment="1">
      <alignment horizontal="left"/>
    </xf>
    <xf numFmtId="2" fontId="13" fillId="2" borderId="0" xfId="0" applyNumberFormat="1" applyFont="1" applyFill="1" applyAlignment="1">
      <alignment horizontal="center"/>
    </xf>
    <xf numFmtId="167" fontId="13" fillId="2" borderId="0" xfId="0" applyNumberFormat="1" applyFont="1" applyFill="1" applyAlignment="1">
      <alignment horizontal="left"/>
    </xf>
    <xf numFmtId="9" fontId="13" fillId="2" borderId="1" xfId="1" applyFont="1" applyFill="1" applyBorder="1" applyAlignment="1">
      <alignment horizontal="center"/>
    </xf>
    <xf numFmtId="10" fontId="6" fillId="0" borderId="0" xfId="1" applyNumberFormat="1" applyFont="1" applyAlignment="1">
      <alignment horizontal="center"/>
    </xf>
    <xf numFmtId="9" fontId="6" fillId="0" borderId="0" xfId="1" applyFont="1" applyAlignment="1">
      <alignment horizontal="center"/>
    </xf>
    <xf numFmtId="9" fontId="12" fillId="0" borderId="0" xfId="1" applyFont="1"/>
    <xf numFmtId="0" fontId="12" fillId="0" borderId="0" xfId="0" applyFont="1"/>
    <xf numFmtId="0" fontId="14" fillId="0" borderId="0" xfId="0" applyFont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15" fillId="2" borderId="0" xfId="0" applyFont="1" applyFill="1" applyAlignment="1">
      <alignment horizontal="center"/>
    </xf>
    <xf numFmtId="2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9" fontId="14" fillId="0" borderId="0" xfId="1" applyFont="1" applyAlignment="1">
      <alignment horizontal="center"/>
    </xf>
    <xf numFmtId="10" fontId="4" fillId="9" borderId="1" xfId="1" applyNumberFormat="1" applyFont="1" applyFill="1" applyBorder="1" applyAlignment="1">
      <alignment horizontal="center"/>
    </xf>
    <xf numFmtId="167" fontId="13" fillId="2" borderId="1" xfId="0" applyNumberFormat="1" applyFont="1" applyFill="1" applyBorder="1" applyAlignment="1">
      <alignment horizontal="left" vertical="top" wrapText="1"/>
    </xf>
    <xf numFmtId="166" fontId="0" fillId="8" borderId="0" xfId="1" applyNumberFormat="1" applyFont="1" applyFill="1"/>
    <xf numFmtId="167" fontId="4" fillId="5" borderId="1" xfId="0" applyNumberFormat="1" applyFont="1" applyFill="1" applyBorder="1" applyAlignment="1">
      <alignment horizontal="left"/>
    </xf>
    <xf numFmtId="2" fontId="4" fillId="5" borderId="1" xfId="0" applyNumberFormat="1" applyFont="1" applyFill="1" applyBorder="1" applyAlignment="1">
      <alignment horizontal="center"/>
    </xf>
    <xf numFmtId="168" fontId="4" fillId="5" borderId="1" xfId="0" applyNumberFormat="1" applyFont="1" applyFill="1" applyBorder="1" applyAlignment="1">
      <alignment horizontal="center"/>
    </xf>
    <xf numFmtId="0" fontId="10" fillId="0" borderId="0" xfId="0" applyFont="1"/>
    <xf numFmtId="2" fontId="10" fillId="0" borderId="0" xfId="0" applyNumberFormat="1" applyFont="1"/>
    <xf numFmtId="167" fontId="10" fillId="0" borderId="0" xfId="0" applyNumberFormat="1" applyFont="1"/>
    <xf numFmtId="9" fontId="11" fillId="0" borderId="0" xfId="1" applyFont="1" applyFill="1" applyAlignment="1">
      <alignment horizontal="center"/>
    </xf>
    <xf numFmtId="2" fontId="11" fillId="0" borderId="0" xfId="0" applyNumberFormat="1" applyFont="1" applyAlignment="1">
      <alignment horizontal="center"/>
    </xf>
    <xf numFmtId="0" fontId="17" fillId="0" borderId="0" xfId="0" applyFont="1"/>
    <xf numFmtId="2" fontId="18" fillId="0" borderId="0" xfId="0" applyNumberFormat="1" applyFont="1" applyAlignment="1">
      <alignment horizontal="center"/>
    </xf>
    <xf numFmtId="167" fontId="17" fillId="0" borderId="0" xfId="0" applyNumberFormat="1" applyFont="1"/>
    <xf numFmtId="9" fontId="18" fillId="0" borderId="0" xfId="1" applyFont="1" applyFill="1" applyAlignment="1">
      <alignment horizontal="center"/>
    </xf>
    <xf numFmtId="9" fontId="11" fillId="0" borderId="0" xfId="1" applyFont="1" applyAlignment="1">
      <alignment horizontal="center"/>
    </xf>
    <xf numFmtId="10" fontId="11" fillId="0" borderId="0" xfId="1" applyNumberFormat="1" applyFont="1" applyAlignment="1">
      <alignment horizontal="center"/>
    </xf>
    <xf numFmtId="167" fontId="11" fillId="0" borderId="0" xfId="0" applyNumberFormat="1" applyFont="1" applyAlignment="1">
      <alignment horizontal="left"/>
    </xf>
    <xf numFmtId="169" fontId="0" fillId="0" borderId="0" xfId="0" applyNumberFormat="1"/>
    <xf numFmtId="0" fontId="12" fillId="10" borderId="1" xfId="0" applyFont="1" applyFill="1" applyBorder="1"/>
    <xf numFmtId="169" fontId="0" fillId="0" borderId="1" xfId="0" applyNumberFormat="1" applyBorder="1"/>
    <xf numFmtId="2" fontId="12" fillId="10" borderId="1" xfId="0" applyNumberFormat="1" applyFont="1" applyFill="1" applyBorder="1"/>
    <xf numFmtId="2" fontId="20" fillId="0" borderId="1" xfId="0" applyNumberFormat="1" applyFont="1" applyBorder="1"/>
    <xf numFmtId="169" fontId="1" fillId="0" borderId="0" xfId="0" applyNumberFormat="1" applyFont="1"/>
    <xf numFmtId="2" fontId="1" fillId="0" borderId="0" xfId="0" applyNumberFormat="1" applyFont="1"/>
    <xf numFmtId="0" fontId="11" fillId="0" borderId="1" xfId="0" applyFont="1" applyFill="1" applyBorder="1" applyAlignment="1">
      <alignment horizontal="center"/>
    </xf>
    <xf numFmtId="0" fontId="0" fillId="0" borderId="1" xfId="0" pivotButton="1" applyBorder="1"/>
    <xf numFmtId="167" fontId="11" fillId="0" borderId="1" xfId="0" applyNumberFormat="1" applyFont="1" applyFill="1" applyBorder="1" applyAlignment="1">
      <alignment horizontal="left"/>
    </xf>
    <xf numFmtId="0" fontId="21" fillId="2" borderId="1" xfId="0" applyFont="1" applyFill="1" applyBorder="1"/>
    <xf numFmtId="167" fontId="22" fillId="0" borderId="1" xfId="0" applyNumberFormat="1" applyFont="1" applyBorder="1" applyAlignment="1">
      <alignment horizontal="left"/>
    </xf>
    <xf numFmtId="167" fontId="23" fillId="0" borderId="1" xfId="0" applyNumberFormat="1" applyFont="1" applyBorder="1" applyAlignment="1">
      <alignment horizontal="left"/>
    </xf>
    <xf numFmtId="167" fontId="22" fillId="0" borderId="1" xfId="0" applyNumberFormat="1" applyFont="1" applyFill="1" applyBorder="1" applyAlignment="1">
      <alignment horizontal="left"/>
    </xf>
    <xf numFmtId="167" fontId="23" fillId="0" borderId="4" xfId="0" applyNumberFormat="1" applyFont="1" applyFill="1" applyBorder="1" applyAlignment="1">
      <alignment horizontal="left"/>
    </xf>
    <xf numFmtId="167" fontId="23" fillId="0" borderId="1" xfId="0" applyNumberFormat="1" applyFont="1" applyFill="1" applyBorder="1" applyAlignment="1">
      <alignment horizontal="left"/>
    </xf>
    <xf numFmtId="167" fontId="1" fillId="0" borderId="0" xfId="0" applyNumberFormat="1" applyFont="1"/>
    <xf numFmtId="170" fontId="0" fillId="0" borderId="0" xfId="0" applyNumberFormat="1"/>
    <xf numFmtId="2" fontId="1" fillId="4" borderId="0" xfId="0" applyNumberFormat="1" applyFont="1" applyFill="1"/>
    <xf numFmtId="2" fontId="1" fillId="4" borderId="0" xfId="1" applyNumberFormat="1" applyFont="1" applyFill="1"/>
    <xf numFmtId="2" fontId="1" fillId="5" borderId="0" xfId="0" applyNumberFormat="1" applyFont="1" applyFill="1"/>
    <xf numFmtId="2" fontId="1" fillId="5" borderId="0" xfId="1" applyNumberFormat="1" applyFont="1" applyFill="1"/>
    <xf numFmtId="2" fontId="1" fillId="6" borderId="0" xfId="0" applyNumberFormat="1" applyFont="1" applyFill="1"/>
    <xf numFmtId="2" fontId="1" fillId="6" borderId="0" xfId="1" applyNumberFormat="1" applyFont="1" applyFill="1"/>
    <xf numFmtId="2" fontId="1" fillId="7" borderId="0" xfId="0" applyNumberFormat="1" applyFont="1" applyFill="1"/>
    <xf numFmtId="2" fontId="1" fillId="7" borderId="0" xfId="1" applyNumberFormat="1" applyFont="1" applyFill="1"/>
    <xf numFmtId="2" fontId="1" fillId="0" borderId="0" xfId="1" applyNumberFormat="1" applyFont="1"/>
    <xf numFmtId="2" fontId="1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0" applyNumberFormat="1" applyFill="1"/>
    <xf numFmtId="2" fontId="0" fillId="6" borderId="0" xfId="1" applyNumberFormat="1" applyFont="1" applyFill="1"/>
    <xf numFmtId="2" fontId="0" fillId="7" borderId="0" xfId="0" applyNumberFormat="1" applyFill="1"/>
    <xf numFmtId="2" fontId="0" fillId="7" borderId="0" xfId="1" applyNumberFormat="1" applyFont="1" applyFill="1"/>
    <xf numFmtId="2" fontId="0" fillId="0" borderId="0" xfId="1" applyNumberFormat="1" applyFont="1"/>
    <xf numFmtId="2" fontId="0" fillId="3" borderId="0" xfId="1" applyNumberFormat="1" applyFont="1" applyFill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6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7" fontId="16" fillId="0" borderId="2" xfId="0" applyNumberFormat="1" applyFont="1" applyBorder="1" applyAlignment="1">
      <alignment horizontal="center"/>
    </xf>
    <xf numFmtId="167" fontId="15" fillId="2" borderId="0" xfId="0" applyNumberFormat="1" applyFont="1" applyFill="1" applyAlignment="1">
      <alignment horizontal="center"/>
    </xf>
    <xf numFmtId="0" fontId="16" fillId="0" borderId="2" xfId="0" applyFont="1" applyBorder="1" applyAlignment="1">
      <alignment horizontal="center"/>
    </xf>
  </cellXfs>
  <cellStyles count="3">
    <cellStyle name="Normal" xfId="0" builtinId="0"/>
    <cellStyle name="Normal 2" xfId="2" xr:uid="{DE878BE8-E9EF-447D-9A26-AD213050475D}"/>
    <cellStyle name="Percent" xfId="1" builtinId="5"/>
  </cellStyles>
  <dxfs count="1924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6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theme="8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fill>
        <patternFill patternType="solid">
          <bgColor rgb="FFFF0000"/>
        </patternFill>
      </fill>
    </dxf>
    <dxf>
      <numFmt numFmtId="167" formatCode="mmm\ \-\ yy"/>
    </dxf>
    <dxf>
      <numFmt numFmtId="167" formatCode="mmm\ \-\ yy"/>
    </dxf>
    <dxf>
      <numFmt numFmtId="167" formatCode="mmm\ \-\ yy"/>
    </dxf>
    <dxf>
      <numFmt numFmtId="2" formatCode="0.00"/>
    </dxf>
    <dxf>
      <numFmt numFmtId="2" formatCode="0.00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ill>
        <patternFill patternType="solid">
          <bgColor rgb="FF5F0505"/>
        </patternFill>
      </fill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font>
        <color theme="1"/>
      </font>
    </dxf>
    <dxf>
      <fill>
        <patternFill>
          <bgColor rgb="FFFF0000"/>
        </patternFill>
      </fill>
    </dxf>
    <dxf>
      <font>
        <color theme="0"/>
      </font>
    </dxf>
    <dxf>
      <fill>
        <patternFill patternType="solid">
          <bgColor rgb="FF5F0505"/>
        </patternFill>
      </fill>
    </dxf>
    <dxf>
      <fill>
        <patternFill patternType="solid"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font>
        <color theme="0"/>
      </font>
    </dxf>
    <dxf>
      <fill>
        <patternFill>
          <bgColor rgb="FF5F0505"/>
        </patternFill>
      </fill>
    </dxf>
    <dxf>
      <alignment vertical="top"/>
    </dxf>
    <dxf>
      <alignment wrapText="1"/>
    </dxf>
    <dxf>
      <font>
        <b/>
      </font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numFmt numFmtId="167" formatCode="mmm\ \-\ yy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numFmt numFmtId="167" formatCode="mmm\ \-\ yy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horizontal style="thin">
          <color indexed="64"/>
        </horizontal>
      </border>
    </dxf>
    <dxf>
      <alignment horizontal="left"/>
    </dxf>
    <dxf>
      <alignment horizontal="left"/>
    </dxf>
    <dxf>
      <alignment horizontal="center"/>
    </dxf>
    <dxf>
      <alignment horizontal="center"/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color theme="0"/>
      </font>
    </dxf>
    <dxf>
      <fill>
        <patternFill>
          <bgColor theme="1"/>
        </patternFill>
      </fill>
    </dxf>
    <dxf>
      <font>
        <color theme="0"/>
      </font>
    </dxf>
    <dxf>
      <fill>
        <patternFill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mmm\ \-\ yy"/>
    </dxf>
    <dxf>
      <numFmt numFmtId="167" formatCode="mmm\ \-\ yy"/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>
          <bgColor rgb="FF5F0505"/>
        </patternFill>
      </fill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ill>
        <patternFill patternType="solid">
          <bgColor rgb="FF5F0505"/>
        </patternFill>
      </fill>
    </dxf>
    <dxf>
      <font>
        <color theme="0"/>
      </font>
    </dxf>
    <dxf>
      <fill>
        <patternFill>
          <bgColor rgb="FF5F0505"/>
        </patternFill>
      </fill>
    </dxf>
    <dxf>
      <fill>
        <patternFill>
          <bgColor rgb="FF5F0505"/>
        </patternFill>
      </fill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rgb="FF5F050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color theme="0"/>
      </font>
    </dxf>
    <dxf>
      <fill>
        <patternFill patternType="solid">
          <bgColor rgb="FF5F0505"/>
        </patternFill>
      </fill>
    </dxf>
    <dxf>
      <font>
        <color auto="1"/>
      </font>
    </dxf>
  </dxfs>
  <tableStyles count="0" defaultTableStyle="TableStyleMedium9"/>
  <colors>
    <mruColors>
      <color rgb="FF5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39.xml"/><Relationship Id="rId21" Type="http://schemas.openxmlformats.org/officeDocument/2006/relationships/pivotCacheDefinition" Target="pivotCache/pivotCacheDefinition5.xml"/><Relationship Id="rId42" Type="http://schemas.openxmlformats.org/officeDocument/2006/relationships/pivotCacheDefinition" Target="pivotCache/pivotCacheDefinition26.xml"/><Relationship Id="rId63" Type="http://schemas.openxmlformats.org/officeDocument/2006/relationships/pivotCacheDefinition" Target="pivotCache/pivotCacheDefinition47.xml"/><Relationship Id="rId84" Type="http://schemas.openxmlformats.org/officeDocument/2006/relationships/customXml" Target="../customXml/item6.xml"/><Relationship Id="rId138" Type="http://schemas.openxmlformats.org/officeDocument/2006/relationships/customXml" Target="../customXml/item60.xml"/><Relationship Id="rId107" Type="http://schemas.openxmlformats.org/officeDocument/2006/relationships/customXml" Target="../customXml/item29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53" Type="http://schemas.openxmlformats.org/officeDocument/2006/relationships/pivotCacheDefinition" Target="pivotCache/pivotCacheDefinition37.xml"/><Relationship Id="rId74" Type="http://schemas.openxmlformats.org/officeDocument/2006/relationships/styles" Target="styles.xml"/><Relationship Id="rId128" Type="http://schemas.openxmlformats.org/officeDocument/2006/relationships/customXml" Target="../customXml/item50.xml"/><Relationship Id="rId149" Type="http://schemas.openxmlformats.org/officeDocument/2006/relationships/customXml" Target="../customXml/item71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17.xml"/><Relationship Id="rId22" Type="http://schemas.openxmlformats.org/officeDocument/2006/relationships/pivotCacheDefinition" Target="pivotCache/pivotCacheDefinition6.xml"/><Relationship Id="rId43" Type="http://schemas.openxmlformats.org/officeDocument/2006/relationships/pivotCacheDefinition" Target="pivotCache/pivotCacheDefinition27.xml"/><Relationship Id="rId64" Type="http://schemas.openxmlformats.org/officeDocument/2006/relationships/pivotCacheDefinition" Target="pivotCache/pivotCacheDefinition48.xml"/><Relationship Id="rId118" Type="http://schemas.openxmlformats.org/officeDocument/2006/relationships/customXml" Target="../customXml/item40.xml"/><Relationship Id="rId139" Type="http://schemas.openxmlformats.org/officeDocument/2006/relationships/customXml" Target="../customXml/item61.xml"/><Relationship Id="rId80" Type="http://schemas.openxmlformats.org/officeDocument/2006/relationships/customXml" Target="../customXml/item2.xml"/><Relationship Id="rId85" Type="http://schemas.openxmlformats.org/officeDocument/2006/relationships/customXml" Target="../customXml/item7.xml"/><Relationship Id="rId150" Type="http://schemas.openxmlformats.org/officeDocument/2006/relationships/customXml" Target="../customXml/item72.xml"/><Relationship Id="rId155" Type="http://schemas.openxmlformats.org/officeDocument/2006/relationships/customXml" Target="../customXml/item7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pivotCacheDefinition" Target="pivotCache/pivotCacheDefinition43.xml"/><Relationship Id="rId103" Type="http://schemas.openxmlformats.org/officeDocument/2006/relationships/customXml" Target="../customXml/item25.xml"/><Relationship Id="rId108" Type="http://schemas.openxmlformats.org/officeDocument/2006/relationships/customXml" Target="../customXml/item30.xml"/><Relationship Id="rId124" Type="http://schemas.openxmlformats.org/officeDocument/2006/relationships/customXml" Target="../customXml/item46.xml"/><Relationship Id="rId129" Type="http://schemas.openxmlformats.org/officeDocument/2006/relationships/customXml" Target="../customXml/item51.xml"/><Relationship Id="rId54" Type="http://schemas.openxmlformats.org/officeDocument/2006/relationships/pivotCacheDefinition" Target="pivotCache/pivotCacheDefinition38.xml"/><Relationship Id="rId70" Type="http://schemas.openxmlformats.org/officeDocument/2006/relationships/pivotCacheDefinition" Target="pivotCache/pivotCacheDefinition54.xml"/><Relationship Id="rId75" Type="http://schemas.openxmlformats.org/officeDocument/2006/relationships/sharedStrings" Target="sharedStrings.xml"/><Relationship Id="rId91" Type="http://schemas.openxmlformats.org/officeDocument/2006/relationships/customXml" Target="../customXml/item13.xml"/><Relationship Id="rId96" Type="http://schemas.openxmlformats.org/officeDocument/2006/relationships/customXml" Target="../customXml/item18.xml"/><Relationship Id="rId140" Type="http://schemas.openxmlformats.org/officeDocument/2006/relationships/customXml" Target="../customXml/item62.xml"/><Relationship Id="rId145" Type="http://schemas.openxmlformats.org/officeDocument/2006/relationships/customXml" Target="../customXml/item6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pivotCacheDefinition" Target="pivotCache/pivotCacheDefinition33.xml"/><Relationship Id="rId114" Type="http://schemas.openxmlformats.org/officeDocument/2006/relationships/customXml" Target="../customXml/item36.xml"/><Relationship Id="rId119" Type="http://schemas.openxmlformats.org/officeDocument/2006/relationships/customXml" Target="../customXml/item41.xml"/><Relationship Id="rId44" Type="http://schemas.openxmlformats.org/officeDocument/2006/relationships/pivotCacheDefinition" Target="pivotCache/pivotCacheDefinition28.xml"/><Relationship Id="rId60" Type="http://schemas.openxmlformats.org/officeDocument/2006/relationships/pivotCacheDefinition" Target="pivotCache/pivotCacheDefinition44.xml"/><Relationship Id="rId65" Type="http://schemas.openxmlformats.org/officeDocument/2006/relationships/pivotCacheDefinition" Target="pivotCache/pivotCacheDefinition49.xml"/><Relationship Id="rId81" Type="http://schemas.openxmlformats.org/officeDocument/2006/relationships/customXml" Target="../customXml/item3.xml"/><Relationship Id="rId86" Type="http://schemas.openxmlformats.org/officeDocument/2006/relationships/customXml" Target="../customXml/item8.xml"/><Relationship Id="rId130" Type="http://schemas.openxmlformats.org/officeDocument/2006/relationships/customXml" Target="../customXml/item52.xml"/><Relationship Id="rId135" Type="http://schemas.openxmlformats.org/officeDocument/2006/relationships/customXml" Target="../customXml/item57.xml"/><Relationship Id="rId151" Type="http://schemas.openxmlformats.org/officeDocument/2006/relationships/customXml" Target="../customXml/item73.xml"/><Relationship Id="rId156" Type="http://schemas.openxmlformats.org/officeDocument/2006/relationships/customXml" Target="../customXml/item7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31.xml"/><Relationship Id="rId34" Type="http://schemas.openxmlformats.org/officeDocument/2006/relationships/pivotCacheDefinition" Target="pivotCache/pivotCacheDefinition18.xml"/><Relationship Id="rId50" Type="http://schemas.openxmlformats.org/officeDocument/2006/relationships/pivotCacheDefinition" Target="pivotCache/pivotCacheDefinition34.xml"/><Relationship Id="rId55" Type="http://schemas.openxmlformats.org/officeDocument/2006/relationships/pivotCacheDefinition" Target="pivotCache/pivotCacheDefinition39.xml"/><Relationship Id="rId76" Type="http://schemas.openxmlformats.org/officeDocument/2006/relationships/sheetMetadata" Target="metadata.xml"/><Relationship Id="rId97" Type="http://schemas.openxmlformats.org/officeDocument/2006/relationships/customXml" Target="../customXml/item19.xml"/><Relationship Id="rId104" Type="http://schemas.openxmlformats.org/officeDocument/2006/relationships/customXml" Target="../customXml/item26.xml"/><Relationship Id="rId120" Type="http://schemas.openxmlformats.org/officeDocument/2006/relationships/customXml" Target="../customXml/item42.xml"/><Relationship Id="rId125" Type="http://schemas.openxmlformats.org/officeDocument/2006/relationships/customXml" Target="../customXml/item47.xml"/><Relationship Id="rId141" Type="http://schemas.openxmlformats.org/officeDocument/2006/relationships/customXml" Target="../customXml/item63.xml"/><Relationship Id="rId146" Type="http://schemas.openxmlformats.org/officeDocument/2006/relationships/customXml" Target="../customXml/item68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55.xml"/><Relationship Id="rId92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pivotCacheDefinition" Target="pivotCache/pivotCacheDefinition29.xml"/><Relationship Id="rId66" Type="http://schemas.openxmlformats.org/officeDocument/2006/relationships/pivotCacheDefinition" Target="pivotCache/pivotCacheDefinition50.xml"/><Relationship Id="rId87" Type="http://schemas.openxmlformats.org/officeDocument/2006/relationships/customXml" Target="../customXml/item9.xml"/><Relationship Id="rId110" Type="http://schemas.openxmlformats.org/officeDocument/2006/relationships/customXml" Target="../customXml/item32.xml"/><Relationship Id="rId115" Type="http://schemas.openxmlformats.org/officeDocument/2006/relationships/customXml" Target="../customXml/item37.xml"/><Relationship Id="rId131" Type="http://schemas.openxmlformats.org/officeDocument/2006/relationships/customXml" Target="../customXml/item53.xml"/><Relationship Id="rId136" Type="http://schemas.openxmlformats.org/officeDocument/2006/relationships/customXml" Target="../customXml/item58.xml"/><Relationship Id="rId157" Type="http://schemas.microsoft.com/office/2006/relationships/vbaProject" Target="vbaProject.bin"/><Relationship Id="rId61" Type="http://schemas.openxmlformats.org/officeDocument/2006/relationships/pivotCacheDefinition" Target="pivotCache/pivotCacheDefinition45.xml"/><Relationship Id="rId82" Type="http://schemas.openxmlformats.org/officeDocument/2006/relationships/customXml" Target="../customXml/item4.xml"/><Relationship Id="rId152" Type="http://schemas.openxmlformats.org/officeDocument/2006/relationships/customXml" Target="../customXml/item74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pivotCacheDefinition" Target="pivotCache/pivotCacheDefinition40.xml"/><Relationship Id="rId77" Type="http://schemas.openxmlformats.org/officeDocument/2006/relationships/powerPivotData" Target="model/item.data"/><Relationship Id="rId100" Type="http://schemas.openxmlformats.org/officeDocument/2006/relationships/customXml" Target="../customXml/item22.xml"/><Relationship Id="rId105" Type="http://schemas.openxmlformats.org/officeDocument/2006/relationships/customXml" Target="../customXml/item27.xml"/><Relationship Id="rId126" Type="http://schemas.openxmlformats.org/officeDocument/2006/relationships/customXml" Target="../customXml/item48.xml"/><Relationship Id="rId147" Type="http://schemas.openxmlformats.org/officeDocument/2006/relationships/customXml" Target="../customXml/item69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35.xml"/><Relationship Id="rId72" Type="http://schemas.openxmlformats.org/officeDocument/2006/relationships/theme" Target="theme/theme1.xml"/><Relationship Id="rId93" Type="http://schemas.openxmlformats.org/officeDocument/2006/relationships/customXml" Target="../customXml/item15.xml"/><Relationship Id="rId98" Type="http://schemas.openxmlformats.org/officeDocument/2006/relationships/customXml" Target="../customXml/item20.xml"/><Relationship Id="rId121" Type="http://schemas.openxmlformats.org/officeDocument/2006/relationships/customXml" Target="../customXml/item43.xml"/><Relationship Id="rId142" Type="http://schemas.openxmlformats.org/officeDocument/2006/relationships/customXml" Target="../customXml/item6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ivotCacheDefinition" Target="pivotCache/pivotCacheDefinition30.xml"/><Relationship Id="rId67" Type="http://schemas.openxmlformats.org/officeDocument/2006/relationships/pivotCacheDefinition" Target="pivotCache/pivotCacheDefinition51.xml"/><Relationship Id="rId116" Type="http://schemas.openxmlformats.org/officeDocument/2006/relationships/customXml" Target="../customXml/item38.xml"/><Relationship Id="rId137" Type="http://schemas.openxmlformats.org/officeDocument/2006/relationships/customXml" Target="../customXml/item5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pivotCacheDefinition" Target="pivotCache/pivotCacheDefinition46.xml"/><Relationship Id="rId83" Type="http://schemas.openxmlformats.org/officeDocument/2006/relationships/customXml" Target="../customXml/item5.xml"/><Relationship Id="rId88" Type="http://schemas.openxmlformats.org/officeDocument/2006/relationships/customXml" Target="../customXml/item10.xml"/><Relationship Id="rId111" Type="http://schemas.openxmlformats.org/officeDocument/2006/relationships/customXml" Target="../customXml/item33.xml"/><Relationship Id="rId132" Type="http://schemas.openxmlformats.org/officeDocument/2006/relationships/customXml" Target="../customXml/item54.xml"/><Relationship Id="rId153" Type="http://schemas.openxmlformats.org/officeDocument/2006/relationships/customXml" Target="../customXml/item75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pivotCacheDefinition" Target="pivotCache/pivotCacheDefinition41.xml"/><Relationship Id="rId106" Type="http://schemas.openxmlformats.org/officeDocument/2006/relationships/customXml" Target="../customXml/item28.xml"/><Relationship Id="rId127" Type="http://schemas.openxmlformats.org/officeDocument/2006/relationships/customXml" Target="../customXml/item4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pivotCacheDefinition" Target="pivotCache/pivotCacheDefinition36.xml"/><Relationship Id="rId73" Type="http://schemas.openxmlformats.org/officeDocument/2006/relationships/connections" Target="connections.xml"/><Relationship Id="rId78" Type="http://schemas.openxmlformats.org/officeDocument/2006/relationships/calcChain" Target="calcChain.xml"/><Relationship Id="rId94" Type="http://schemas.openxmlformats.org/officeDocument/2006/relationships/customXml" Target="../customXml/item16.xml"/><Relationship Id="rId99" Type="http://schemas.openxmlformats.org/officeDocument/2006/relationships/customXml" Target="../customXml/item21.xml"/><Relationship Id="rId101" Type="http://schemas.openxmlformats.org/officeDocument/2006/relationships/customXml" Target="../customXml/item23.xml"/><Relationship Id="rId122" Type="http://schemas.openxmlformats.org/officeDocument/2006/relationships/customXml" Target="../customXml/item44.xml"/><Relationship Id="rId143" Type="http://schemas.openxmlformats.org/officeDocument/2006/relationships/customXml" Target="../customXml/item65.xml"/><Relationship Id="rId148" Type="http://schemas.openxmlformats.org/officeDocument/2006/relationships/customXml" Target="../customXml/item7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pivotCacheDefinition" Target="pivotCache/pivotCacheDefinition10.xml"/><Relationship Id="rId47" Type="http://schemas.openxmlformats.org/officeDocument/2006/relationships/pivotCacheDefinition" Target="pivotCache/pivotCacheDefinition31.xml"/><Relationship Id="rId68" Type="http://schemas.openxmlformats.org/officeDocument/2006/relationships/pivotCacheDefinition" Target="pivotCache/pivotCacheDefinition52.xml"/><Relationship Id="rId89" Type="http://schemas.openxmlformats.org/officeDocument/2006/relationships/customXml" Target="../customXml/item11.xml"/><Relationship Id="rId112" Type="http://schemas.openxmlformats.org/officeDocument/2006/relationships/customXml" Target="../customXml/item34.xml"/><Relationship Id="rId133" Type="http://schemas.openxmlformats.org/officeDocument/2006/relationships/customXml" Target="../customXml/item55.xml"/><Relationship Id="rId154" Type="http://schemas.openxmlformats.org/officeDocument/2006/relationships/customXml" Target="../customXml/item76.xml"/><Relationship Id="rId16" Type="http://schemas.openxmlformats.org/officeDocument/2006/relationships/worksheet" Target="worksheets/sheet16.xml"/><Relationship Id="rId37" Type="http://schemas.openxmlformats.org/officeDocument/2006/relationships/pivotCacheDefinition" Target="pivotCache/pivotCacheDefinition21.xml"/><Relationship Id="rId58" Type="http://schemas.openxmlformats.org/officeDocument/2006/relationships/pivotCacheDefinition" Target="pivotCache/pivotCacheDefinition42.xml"/><Relationship Id="rId79" Type="http://schemas.openxmlformats.org/officeDocument/2006/relationships/customXml" Target="../customXml/item1.xml"/><Relationship Id="rId102" Type="http://schemas.openxmlformats.org/officeDocument/2006/relationships/customXml" Target="../customXml/item24.xml"/><Relationship Id="rId123" Type="http://schemas.openxmlformats.org/officeDocument/2006/relationships/customXml" Target="../customXml/item45.xml"/><Relationship Id="rId144" Type="http://schemas.openxmlformats.org/officeDocument/2006/relationships/customXml" Target="../customXml/item66.xml"/><Relationship Id="rId90" Type="http://schemas.openxmlformats.org/officeDocument/2006/relationships/customXml" Target="../customXml/item12.xml"/><Relationship Id="rId27" Type="http://schemas.openxmlformats.org/officeDocument/2006/relationships/pivotCacheDefinition" Target="pivotCache/pivotCacheDefinition11.xml"/><Relationship Id="rId48" Type="http://schemas.openxmlformats.org/officeDocument/2006/relationships/pivotCacheDefinition" Target="pivotCache/pivotCacheDefinition32.xml"/><Relationship Id="rId69" Type="http://schemas.openxmlformats.org/officeDocument/2006/relationships/pivotCacheDefinition" Target="pivotCache/pivotCacheDefinition53.xml"/><Relationship Id="rId113" Type="http://schemas.openxmlformats.org/officeDocument/2006/relationships/customXml" Target="../customXml/item35.xml"/><Relationship Id="rId134" Type="http://schemas.openxmlformats.org/officeDocument/2006/relationships/customXml" Target="../customXml/item5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Vergelegen</a:t>
            </a:r>
            <a:r>
              <a:rPr lang="en-ZA" sz="1000" baseline="0"/>
              <a:t> Availability Vs Forecast</a:t>
            </a:r>
            <a:endParaRPr lang="en-ZA" sz="1000"/>
          </a:p>
        </c:rich>
      </c:tx>
      <c:layout>
        <c:manualLayout>
          <c:xMode val="edge"/>
          <c:yMode val="edge"/>
          <c:x val="0.21990046573432454"/>
          <c:y val="9.44595389630722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941897024998579"/>
          <c:y val="0.22540375042093974"/>
          <c:w val="0.73184551644851137"/>
          <c:h val="0.5608296664280951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138976"/>
        <c:axId val="342140224"/>
      </c:barChart>
      <c:catAx>
        <c:axId val="34213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4715689487198745"/>
              <c:y val="0.86196834677102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40224"/>
        <c:crosses val="autoZero"/>
        <c:auto val="1"/>
        <c:lblAlgn val="ctr"/>
        <c:lblOffset val="100"/>
        <c:noMultiLvlLbl val="0"/>
      </c:catAx>
      <c:valAx>
        <c:axId val="342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Availability</a:t>
                </a:r>
                <a:r>
                  <a:rPr lang="en-ZA" baseline="0"/>
                  <a:t>%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7800709131965179E-2"/>
          <c:y val="0.13061146843280405"/>
          <c:w val="0.75621729760527134"/>
          <c:h val="5.6260456056202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 Midstream Availability Vs Forecast</a:t>
            </a:r>
          </a:p>
        </c:rich>
      </c:tx>
      <c:layout>
        <c:manualLayout>
          <c:xMode val="edge"/>
          <c:yMode val="edge"/>
          <c:x val="0.2361905964624261"/>
          <c:y val="6.08769770855049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260454167583014"/>
          <c:y val="0.2911429979881956"/>
          <c:w val="0.77375335846384352"/>
          <c:h val="0.5056869526823166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6355664"/>
        <c:axId val="1436349424"/>
      </c:barChart>
      <c:catAx>
        <c:axId val="143635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49424"/>
        <c:crosses val="autoZero"/>
        <c:auto val="1"/>
        <c:lblAlgn val="ctr"/>
        <c:lblOffset val="100"/>
        <c:noMultiLvlLbl val="0"/>
      </c:catAx>
      <c:valAx>
        <c:axId val="1436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 baseline="0"/>
                  <a:t>Availability %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5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0632227456923532E-2"/>
          <c:y val="0.18064992382751899"/>
          <c:w val="0.61548161415644553"/>
          <c:h val="8.216692406109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Durban</a:t>
            </a:r>
            <a:r>
              <a:rPr lang="en-ZA" sz="1000" baseline="0"/>
              <a:t>ville Availability Vs Forecast</a:t>
            </a:r>
            <a:endParaRPr lang="en-ZA" sz="1000"/>
          </a:p>
        </c:rich>
      </c:tx>
      <c:layout>
        <c:manualLayout>
          <c:xMode val="edge"/>
          <c:yMode val="edge"/>
          <c:x val="0.18389227567499675"/>
          <c:y val="7.00190184955455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74280210728759"/>
          <c:y val="0.30093168115012292"/>
          <c:w val="0.73156667557615962"/>
          <c:h val="0.5101082227735231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19040"/>
        <c:axId val="1145625280"/>
      </c:barChart>
      <c:catAx>
        <c:axId val="114561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25280"/>
        <c:crosses val="autoZero"/>
        <c:auto val="1"/>
        <c:lblAlgn val="ctr"/>
        <c:lblOffset val="100"/>
        <c:noMultiLvlLbl val="0"/>
      </c:catAx>
      <c:valAx>
        <c:axId val="114562528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Availability</a:t>
                </a:r>
                <a:r>
                  <a:rPr lang="en-ZA" baseline="0"/>
                  <a:t> </a:t>
                </a:r>
                <a:r>
                  <a:rPr lang="en-ZA"/>
                  <a:t>%</a:t>
                </a:r>
              </a:p>
            </c:rich>
          </c:tx>
          <c:layout>
            <c:manualLayout>
              <c:xMode val="edge"/>
              <c:yMode val="edge"/>
              <c:x val="3.7524359272236942E-2"/>
              <c:y val="0.37956746383627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768526535379538"/>
          <c:y val="0.18528082729383805"/>
          <c:w val="0.65851642444985514"/>
          <c:h val="7.10381625152681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Perfomance.xlsm]Availability!PivotTable11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Hermanus</a:t>
            </a:r>
            <a:r>
              <a:rPr lang="en-ZA" sz="1000" baseline="0"/>
              <a:t> Availability Vs Forecast</a:t>
            </a:r>
            <a:r>
              <a:rPr lang="en-ZA" sz="100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943667175284084"/>
          <c:y val="0.26319061632196294"/>
          <c:w val="0.67280537299002841"/>
          <c:h val="0.51065354618856706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22880"/>
        <c:axId val="345525792"/>
      </c:barChart>
      <c:catAx>
        <c:axId val="3455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9850196611759967"/>
              <c:y val="0.90564864697891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5792"/>
        <c:crosses val="autoZero"/>
        <c:auto val="1"/>
        <c:lblAlgn val="ctr"/>
        <c:lblOffset val="100"/>
        <c:noMultiLvlLbl val="0"/>
      </c:catAx>
      <c:valAx>
        <c:axId val="34552579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Availability</a:t>
                </a:r>
                <a:r>
                  <a:rPr lang="en-ZA" baseline="0"/>
                  <a:t> </a:t>
                </a:r>
                <a:r>
                  <a:rPr lang="en-ZA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12402699728287"/>
          <c:y val="0.13330723965424954"/>
          <c:w val="0.75056146434654714"/>
          <c:h val="0.11661468750274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Perfomance.xlsm]Availability!PivotTable12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Highveld  Availability</a:t>
            </a:r>
            <a:r>
              <a:rPr lang="en-ZA" baseline="0"/>
              <a:t> V</a:t>
            </a:r>
            <a:r>
              <a:rPr lang="en-ZA"/>
              <a:t>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noFill/>
          </a:ln>
          <a:effectLst/>
        </c:spPr>
      </c:pivotFmt>
      <c:pivotFmt>
        <c:idx val="12"/>
        <c:spPr>
          <a:solidFill>
            <a:schemeClr val="bg1">
              <a:lumMod val="85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559514182688552"/>
          <c:y val="0.29648582369713361"/>
          <c:w val="0.68964832555719635"/>
          <c:h val="0.5410000358705475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505104"/>
        <c:axId val="1378497200"/>
      </c:barChart>
      <c:catAx>
        <c:axId val="137850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7550276540498193"/>
              <c:y val="0.911406679877177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497200"/>
        <c:crosses val="autoZero"/>
        <c:auto val="1"/>
        <c:lblAlgn val="ctr"/>
        <c:lblOffset val="100"/>
        <c:noMultiLvlLbl val="0"/>
      </c:catAx>
      <c:valAx>
        <c:axId val="137849720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Availability</a:t>
                </a:r>
                <a:r>
                  <a:rPr lang="en-ZA" baseline="0"/>
                  <a:t> %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50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98060933558239"/>
          <c:y val="0.13277670713447257"/>
          <c:w val="0.68508376847784502"/>
          <c:h val="9.91496930443508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Perfomance.xlsm]Perfomance Ratio!PivotTable3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Vergelegen</a:t>
            </a:r>
            <a:r>
              <a:rPr lang="en-ZA" sz="1000" baseline="0"/>
              <a:t> Perfomance Ratio Vs Forecast</a:t>
            </a:r>
            <a:endParaRPr lang="en-ZA" sz="1000"/>
          </a:p>
        </c:rich>
      </c:tx>
      <c:layout>
        <c:manualLayout>
          <c:xMode val="edge"/>
          <c:yMode val="edge"/>
          <c:x val="0.21990046573432454"/>
          <c:y val="9.44595389630722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941897024998579"/>
          <c:y val="0.15988231008490486"/>
          <c:w val="0.73184551644851137"/>
          <c:h val="0.6263507630408474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138976"/>
        <c:axId val="342140224"/>
      </c:barChart>
      <c:catAx>
        <c:axId val="34213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4715689487198745"/>
              <c:y val="0.861968346771024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40224"/>
        <c:crosses val="autoZero"/>
        <c:auto val="1"/>
        <c:lblAlgn val="ctr"/>
        <c:lblOffset val="100"/>
        <c:noMultiLvlLbl val="0"/>
      </c:catAx>
      <c:valAx>
        <c:axId val="342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Perfomance</a:t>
                </a:r>
                <a:r>
                  <a:rPr lang="en-ZA" baseline="0"/>
                  <a:t> Ratio %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7800555867646499E-2"/>
          <c:y val="8.9716108177741616E-2"/>
          <c:w val="0.65827023727829048"/>
          <c:h val="4.8159861241168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Perfomance.xlsm]Perfomance Ratio!PivotTable4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 Midstream Perfomance</a:t>
            </a:r>
            <a:r>
              <a:rPr lang="en-ZA" sz="1000" baseline="0"/>
              <a:t> Ratio</a:t>
            </a:r>
            <a:r>
              <a:rPr lang="en-ZA" sz="1000"/>
              <a:t> Vs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260454167583014"/>
          <c:y val="0.2911429979881956"/>
          <c:w val="0.77375335846384352"/>
          <c:h val="0.50568695268231667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6355664"/>
        <c:axId val="1436349424"/>
      </c:barChart>
      <c:catAx>
        <c:axId val="143635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49424"/>
        <c:crosses val="autoZero"/>
        <c:auto val="1"/>
        <c:lblAlgn val="ctr"/>
        <c:lblOffset val="100"/>
        <c:noMultiLvlLbl val="0"/>
      </c:catAx>
      <c:valAx>
        <c:axId val="1436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 baseline="0"/>
                  <a:t>Perfomance Ratio  %</a:t>
                </a:r>
                <a:endParaRPr lang="en-Z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5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0632227456923532E-2"/>
          <c:y val="0.1363755972811091"/>
          <c:w val="0.53391057797314323"/>
          <c:h val="0.129631792336734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Perfomance.xlsm]Perfomance Ratio!PivotTable5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Durban</a:t>
            </a:r>
            <a:r>
              <a:rPr lang="en-ZA" sz="1000" baseline="0"/>
              <a:t>ville Perfomance Ratio Vs Forecast</a:t>
            </a:r>
            <a:endParaRPr lang="en-ZA" sz="1000"/>
          </a:p>
        </c:rich>
      </c:tx>
      <c:layout>
        <c:manualLayout>
          <c:xMode val="edge"/>
          <c:yMode val="edge"/>
          <c:x val="0.18389227567499675"/>
          <c:y val="7.00190184955455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02933424869532"/>
          <c:y val="0.31344670957226245"/>
          <c:w val="0.73156667557615962"/>
          <c:h val="0.5101082227735231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19040"/>
        <c:axId val="1145625280"/>
      </c:barChart>
      <c:catAx>
        <c:axId val="114561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25280"/>
        <c:crosses val="autoZero"/>
        <c:auto val="1"/>
        <c:lblAlgn val="ctr"/>
        <c:lblOffset val="100"/>
        <c:noMultiLvlLbl val="0"/>
      </c:catAx>
      <c:valAx>
        <c:axId val="114562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Perfomance</a:t>
                </a:r>
                <a:r>
                  <a:rPr lang="en-ZA" baseline="0"/>
                  <a:t> Ratio</a:t>
                </a:r>
                <a:r>
                  <a:rPr lang="en-ZA"/>
                  <a:t> %</a:t>
                </a:r>
              </a:p>
            </c:rich>
          </c:tx>
          <c:layout>
            <c:manualLayout>
              <c:xMode val="edge"/>
              <c:yMode val="edge"/>
              <c:x val="3.7524359272236942E-2"/>
              <c:y val="0.37956746383627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846057173223457"/>
          <c:y val="0.21031106220649803"/>
          <c:w val="0.45928664051770429"/>
          <c:h val="9.2603771598476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Perfomance.xlsm]Perfomance Ratio!PivotTable11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Hermanus</a:t>
            </a:r>
            <a:r>
              <a:rPr lang="en-ZA" sz="1000" baseline="0"/>
              <a:t> Perfomance Ratio Vs Forecast</a:t>
            </a:r>
            <a:r>
              <a:rPr lang="en-ZA" sz="100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7567899466336"/>
          <c:y val="0.26319061632196294"/>
          <c:w val="0.72148517859356409"/>
          <c:h val="0.5520879684624835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22880"/>
        <c:axId val="345525792"/>
      </c:barChart>
      <c:catAx>
        <c:axId val="3455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9850196611759967"/>
              <c:y val="0.90564864697891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5792"/>
        <c:crosses val="autoZero"/>
        <c:auto val="1"/>
        <c:lblAlgn val="ctr"/>
        <c:lblOffset val="100"/>
        <c:noMultiLvlLbl val="0"/>
      </c:catAx>
      <c:valAx>
        <c:axId val="345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Perfdomance</a:t>
                </a:r>
                <a:r>
                  <a:rPr lang="en-ZA" baseline="0"/>
                  <a:t> Ratio </a:t>
                </a:r>
                <a:r>
                  <a:rPr lang="en-ZA"/>
                  <a:t>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12402699728287"/>
          <c:y val="0.13330723965424954"/>
          <c:w val="0.61393641437881163"/>
          <c:h val="9.06237175812640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Perfomance.xlsm]Perfomance Ratio!PivotTable12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Highveld  Perfomance</a:t>
            </a:r>
            <a:r>
              <a:rPr lang="en-ZA" baseline="0"/>
              <a:t> Ratio</a:t>
            </a:r>
            <a:r>
              <a:rPr lang="en-ZA"/>
              <a:t>vs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noFill/>
          </a:ln>
          <a:effectLst/>
        </c:spPr>
      </c:pivotFmt>
      <c:pivotFmt>
        <c:idx val="12"/>
        <c:spPr>
          <a:solidFill>
            <a:schemeClr val="bg1">
              <a:lumMod val="85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8559514182688552"/>
          <c:y val="0.22981897555203915"/>
          <c:w val="0.68964832555719635"/>
          <c:h val="0.60766659374805398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505104"/>
        <c:axId val="1378497200"/>
      </c:barChart>
      <c:catAx>
        <c:axId val="137850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7550276540498193"/>
              <c:y val="0.911406679877177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497200"/>
        <c:crosses val="autoZero"/>
        <c:auto val="1"/>
        <c:lblAlgn val="ctr"/>
        <c:lblOffset val="100"/>
        <c:noMultiLvlLbl val="0"/>
      </c:catAx>
      <c:valAx>
        <c:axId val="137849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Perfomance</a:t>
                </a:r>
                <a:r>
                  <a:rPr lang="en-ZA" baseline="0"/>
                  <a:t> Ratio</a:t>
                </a:r>
                <a:r>
                  <a:rPr lang="en-ZA"/>
                  <a:t>  kWh/m²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50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98060933558239"/>
          <c:y val="0.13277670713447257"/>
          <c:w val="0.55698494064749637"/>
          <c:h val="9.24264775283811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Vergelegen</a:t>
            </a:r>
            <a:r>
              <a:rPr lang="en-ZA" sz="1000" baseline="0"/>
              <a:t>  Irradiation Vs Forecast</a:t>
            </a:r>
            <a:endParaRPr lang="en-ZA" sz="1000"/>
          </a:p>
        </c:rich>
      </c:tx>
      <c:layout>
        <c:manualLayout>
          <c:xMode val="edge"/>
          <c:yMode val="edge"/>
          <c:x val="0.19563385981244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941901875564372"/>
          <c:y val="0.2314511228734013"/>
          <c:w val="0.80837878363894589"/>
          <c:h val="0.5512062273900998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138976"/>
        <c:axId val="342140224"/>
      </c:barChart>
      <c:catAx>
        <c:axId val="34213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3277238468820017"/>
              <c:y val="0.88992518092796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40224"/>
        <c:crosses val="autoZero"/>
        <c:auto val="1"/>
        <c:lblAlgn val="ctr"/>
        <c:lblOffset val="100"/>
        <c:noMultiLvlLbl val="0"/>
      </c:catAx>
      <c:valAx>
        <c:axId val="342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Irradiationl kWh/m²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3933814961547425E-2"/>
          <c:y val="0.10491621198477664"/>
          <c:w val="0.64091743271074342"/>
          <c:h val="7.303520140255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 Midstream Irradiation Vs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912989675184164"/>
          <c:y val="0.28753463069194191"/>
          <c:w val="0.79118266544225391"/>
          <c:h val="0.45997237943599822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6355664"/>
        <c:axId val="1436349424"/>
      </c:barChart>
      <c:catAx>
        <c:axId val="143635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49424"/>
        <c:crosses val="autoZero"/>
        <c:auto val="1"/>
        <c:lblAlgn val="ctr"/>
        <c:lblOffset val="100"/>
        <c:noMultiLvlLbl val="0"/>
      </c:catAx>
      <c:valAx>
        <c:axId val="1436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Irradiation</a:t>
                </a:r>
                <a:r>
                  <a:rPr lang="en-ZA" baseline="0"/>
                  <a:t> kWh/m²</a:t>
                </a:r>
                <a:r>
                  <a:rPr lang="en-ZA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5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0632227456923532E-2"/>
          <c:y val="0.1363755972811091"/>
          <c:w val="0.69390411806464636"/>
          <c:h val="0.140059954434629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Durban</a:t>
            </a:r>
            <a:r>
              <a:rPr lang="en-ZA" sz="1000" baseline="0"/>
              <a:t>ville Irradiation Vs Forecast</a:t>
            </a:r>
            <a:endParaRPr lang="en-ZA" sz="1000"/>
          </a:p>
        </c:rich>
      </c:tx>
      <c:layout>
        <c:manualLayout>
          <c:xMode val="edge"/>
          <c:yMode val="edge"/>
          <c:x val="0.2259783049257213"/>
          <c:y val="1.10194225721784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856149618397614"/>
          <c:y val="0.31720261727847404"/>
          <c:w val="0.65868300444485406"/>
          <c:h val="0.42783840146750896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19040"/>
        <c:axId val="1145625280"/>
      </c:barChart>
      <c:catAx>
        <c:axId val="114561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3281142217376339"/>
              <c:y val="0.891853080722065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25280"/>
        <c:crosses val="autoZero"/>
        <c:auto val="1"/>
        <c:lblAlgn val="ctr"/>
        <c:lblOffset val="100"/>
        <c:noMultiLvlLbl val="0"/>
      </c:catAx>
      <c:valAx>
        <c:axId val="114562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Irradiation kWh/m²</a:t>
                </a:r>
              </a:p>
            </c:rich>
          </c:tx>
          <c:layout>
            <c:manualLayout>
              <c:xMode val="edge"/>
              <c:yMode val="edge"/>
              <c:x val="3.7524359272236942E-2"/>
              <c:y val="0.37956746383627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846057173223457"/>
          <c:y val="0.1294402045898109"/>
          <c:w val="0.33388044006340445"/>
          <c:h val="0.120849654356585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Perfomance.xlsm]Irradiation!PivotTable11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Hermanus Irradiation</a:t>
            </a:r>
            <a:r>
              <a:rPr lang="en-ZA" sz="1000" baseline="0"/>
              <a:t> Vs Forecast</a:t>
            </a:r>
            <a:r>
              <a:rPr lang="en-ZA" sz="100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269778751186904"/>
          <c:y val="0.31850993590627791"/>
          <c:w val="0.74954412938817561"/>
          <c:h val="0.4967686948895868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522880"/>
        <c:axId val="345525792"/>
      </c:barChart>
      <c:catAx>
        <c:axId val="3455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9850196611759967"/>
              <c:y val="0.90564864697891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5792"/>
        <c:crosses val="autoZero"/>
        <c:auto val="1"/>
        <c:lblAlgn val="ctr"/>
        <c:lblOffset val="100"/>
        <c:noMultiLvlLbl val="0"/>
      </c:catAx>
      <c:valAx>
        <c:axId val="345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Irradiation kWh/m²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810385188337965E-2"/>
          <c:y val="0.18031295773839873"/>
          <c:w val="0.54162026929901075"/>
          <c:h val="9.4801405289825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Perfomance.xlsm]Irradiation!PivotTable12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Highveld  Production vs Forecast</a:t>
            </a:r>
          </a:p>
        </c:rich>
      </c:tx>
      <c:layout>
        <c:manualLayout>
          <c:xMode val="edge"/>
          <c:yMode val="edge"/>
          <c:x val="0.1313053348467650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559514182688552"/>
          <c:y val="0.30056751844725094"/>
          <c:w val="0.68964832555719635"/>
          <c:h val="0.536918409648509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8505104"/>
        <c:axId val="1378497200"/>
      </c:barChart>
      <c:catAx>
        <c:axId val="137850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47550276540498193"/>
              <c:y val="0.911406679877177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497200"/>
        <c:crosses val="autoZero"/>
        <c:auto val="1"/>
        <c:lblAlgn val="ctr"/>
        <c:lblOffset val="100"/>
        <c:noMultiLvlLbl val="0"/>
      </c:catAx>
      <c:valAx>
        <c:axId val="137849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Irradiation  kWh/m²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50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028487385371827"/>
          <c:y val="0.15153554940195857"/>
          <c:w val="0.58949029312684931"/>
          <c:h val="0.105220009145287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Vergelegen</a:t>
            </a:r>
            <a:r>
              <a:rPr lang="en-ZA" baseline="0"/>
              <a:t>  Production Vs Forecast</a:t>
            </a:r>
            <a:endParaRPr lang="en-ZA"/>
          </a:p>
        </c:rich>
      </c:tx>
      <c:layout>
        <c:manualLayout>
          <c:xMode val="edge"/>
          <c:yMode val="edge"/>
          <c:x val="0.19563385981244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4107675677941621E-2"/>
          <c:y val="0.15988235294117648"/>
          <c:w val="0.65956443009187937"/>
          <c:h val="0.7461111625752663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138976"/>
        <c:axId val="342140224"/>
      </c:barChart>
      <c:catAx>
        <c:axId val="3421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40224"/>
        <c:crosses val="autoZero"/>
        <c:auto val="1"/>
        <c:lblAlgn val="ctr"/>
        <c:lblOffset val="100"/>
        <c:noMultiLvlLbl val="0"/>
      </c:catAx>
      <c:valAx>
        <c:axId val="342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7.3933925301785636E-2"/>
          <c:y val="8.499305233904586E-2"/>
          <c:w val="0.48240541605948833"/>
          <c:h val="6.8053796024475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 Midstream Production vs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850226556427586"/>
          <c:y val="0.25562065082072211"/>
          <c:w val="0.64529149843380684"/>
          <c:h val="0.53456090829933156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6355664"/>
        <c:axId val="1436349424"/>
      </c:barChart>
      <c:catAx>
        <c:axId val="1436355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49424"/>
        <c:crosses val="autoZero"/>
        <c:auto val="1"/>
        <c:lblAlgn val="ctr"/>
        <c:lblOffset val="100"/>
        <c:noMultiLvlLbl val="0"/>
      </c:catAx>
      <c:valAx>
        <c:axId val="14363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Production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43635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0632227456923532E-2"/>
          <c:y val="0.1363755972811091"/>
          <c:w val="0.52519657699037614"/>
          <c:h val="3.9476136911457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Durban</a:t>
            </a:r>
            <a:r>
              <a:rPr lang="en-ZA" sz="1000" baseline="0"/>
              <a:t>ville Production vs Forecast</a:t>
            </a:r>
            <a:endParaRPr lang="en-ZA" sz="1000"/>
          </a:p>
        </c:rich>
      </c:tx>
      <c:layout>
        <c:manualLayout>
          <c:xMode val="edge"/>
          <c:yMode val="edge"/>
          <c:x val="0.2838588462851005"/>
          <c:y val="1.1019288527055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73096965814991"/>
          <c:y val="0.17341627010965927"/>
          <c:w val="0.65807049014377605"/>
          <c:h val="0.53446152337759412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5619040"/>
        <c:axId val="1145625280"/>
      </c:barChart>
      <c:catAx>
        <c:axId val="1145619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25280"/>
        <c:crosses val="autoZero"/>
        <c:auto val="1"/>
        <c:lblAlgn val="ctr"/>
        <c:lblOffset val="100"/>
        <c:noMultiLvlLbl val="0"/>
      </c:catAx>
      <c:valAx>
        <c:axId val="114562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Production kWh</a:t>
                </a:r>
              </a:p>
            </c:rich>
          </c:tx>
          <c:layout>
            <c:manualLayout>
              <c:xMode val="edge"/>
              <c:yMode val="edge"/>
              <c:x val="3.7524359272236942E-2"/>
              <c:y val="0.379567463836278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456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5846057173223457"/>
          <c:y val="0.10208980373085345"/>
          <c:w val="0.46731057166927126"/>
          <c:h val="5.8055114580216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Hermanus Production</a:t>
            </a:r>
            <a:r>
              <a:rPr lang="en-ZA" baseline="0"/>
              <a:t> Vs Forecast</a:t>
            </a:r>
            <a:r>
              <a:rPr lang="en-ZA"/>
              <a:t> </a:t>
            </a:r>
          </a:p>
        </c:rich>
      </c:tx>
      <c:layout>
        <c:manualLayout>
          <c:xMode val="edge"/>
          <c:yMode val="edge"/>
          <c:x val="0.22897297297297298"/>
          <c:y val="5.59440559440559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522880"/>
        <c:axId val="345525792"/>
      </c:barChart>
      <c:catAx>
        <c:axId val="3455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layout>
            <c:manualLayout>
              <c:xMode val="edge"/>
              <c:yMode val="edge"/>
              <c:x val="0.36106008370575299"/>
              <c:y val="0.86914096436635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5792"/>
        <c:crosses val="autoZero"/>
        <c:auto val="1"/>
        <c:lblAlgn val="ctr"/>
        <c:lblOffset val="100"/>
        <c:noMultiLvlLbl val="0"/>
      </c:catAx>
      <c:valAx>
        <c:axId val="345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Production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552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/>
              <a:t>Highveld  Production vs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056533071277134"/>
          <c:y val="0.25231929091173283"/>
          <c:w val="0.71514763047128749"/>
          <c:h val="0.5629066742885245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8505104"/>
        <c:axId val="1378497200"/>
      </c:barChart>
      <c:catAx>
        <c:axId val="1378505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497200"/>
        <c:crosses val="autoZero"/>
        <c:auto val="1"/>
        <c:lblAlgn val="ctr"/>
        <c:lblOffset val="100"/>
        <c:noMultiLvlLbl val="0"/>
      </c:catAx>
      <c:valAx>
        <c:axId val="137849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Production 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37850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37274547508167"/>
          <c:y val="0.15106847057733977"/>
          <c:w val="0.5889067031187748"/>
          <c:h val="8.3262144541722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Monthly Revenue</a:t>
            </a:r>
          </a:p>
        </c:rich>
      </c:tx>
      <c:layout>
        <c:manualLayout>
          <c:xMode val="edge"/>
          <c:yMode val="edge"/>
          <c:x val="0.35219444444444448"/>
          <c:y val="1.31362867337640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02658990064743"/>
          <c:y val="0.15688915079506308"/>
          <c:w val="0.75028386933191493"/>
          <c:h val="0.713006148409615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 Table'!$E$468</c:f>
              <c:strCache>
                <c:ptCount val="1"/>
                <c:pt idx="0">
                  <c:v> Actual ZAR</c:v>
                </c:pt>
              </c:strCache>
            </c:strRef>
          </c:tx>
          <c:spPr>
            <a:solidFill>
              <a:srgbClr val="5F0505"/>
            </a:solidFill>
            <a:ln>
              <a:noFill/>
            </a:ln>
            <a:effectLst/>
          </c:spPr>
          <c:invertIfNegative val="0"/>
          <c:cat>
            <c:strRef>
              <c:f>'Report Table'!$D$469:$D$473</c:f>
              <c:strCache>
                <c:ptCount val="5"/>
                <c:pt idx="0">
                  <c:v>Mediclinic Durbanville</c:v>
                </c:pt>
                <c:pt idx="1">
                  <c:v>Mediclinic Vergelegen</c:v>
                </c:pt>
                <c:pt idx="2">
                  <c:v>Mediclinic Highveld</c:v>
                </c:pt>
                <c:pt idx="3">
                  <c:v>Mediclinic Midstream</c:v>
                </c:pt>
                <c:pt idx="4">
                  <c:v>Mediclinic Hermanus</c:v>
                </c:pt>
              </c:strCache>
            </c:strRef>
          </c:cat>
          <c:val>
            <c:numRef>
              <c:f>'Report Table'!$E$469:$E$473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D-4DEC-8821-E92E23E48FA0}"/>
            </c:ext>
          </c:extLst>
        </c:ser>
        <c:ser>
          <c:idx val="1"/>
          <c:order val="1"/>
          <c:tx>
            <c:strRef>
              <c:f>'Report Table'!$F$468</c:f>
              <c:strCache>
                <c:ptCount val="1"/>
                <c:pt idx="0">
                  <c:v> Forecast ZAR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'Report Table'!$D$469:$D$473</c:f>
              <c:strCache>
                <c:ptCount val="5"/>
                <c:pt idx="0">
                  <c:v>Mediclinic Durbanville</c:v>
                </c:pt>
                <c:pt idx="1">
                  <c:v>Mediclinic Vergelegen</c:v>
                </c:pt>
                <c:pt idx="2">
                  <c:v>Mediclinic Highveld</c:v>
                </c:pt>
                <c:pt idx="3">
                  <c:v>Mediclinic Midstream</c:v>
                </c:pt>
                <c:pt idx="4">
                  <c:v>Mediclinic Hermanus</c:v>
                </c:pt>
              </c:strCache>
            </c:strRef>
          </c:cat>
          <c:val>
            <c:numRef>
              <c:f>'Report Table'!$F$469:$F$473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8D-4DEC-8821-E92E23E48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4629008"/>
        <c:axId val="1854625264"/>
      </c:barChart>
      <c:catAx>
        <c:axId val="185462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Plants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854625264"/>
        <c:crosses val="autoZero"/>
        <c:auto val="1"/>
        <c:lblAlgn val="ctr"/>
        <c:lblOffset val="100"/>
        <c:noMultiLvlLbl val="0"/>
      </c:catAx>
      <c:valAx>
        <c:axId val="185462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ZA"/>
                  <a:t>Revenue ZAR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85462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450148549096992"/>
          <c:y val="7.0427099487839873E-2"/>
          <c:w val="0.60102228949465519"/>
          <c:h val="5.19316823783771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Perfomance.xlsm]Production1!PivotTable3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ZA" sz="1000"/>
              <a:t>Vergelegen</a:t>
            </a:r>
            <a:r>
              <a:rPr lang="en-ZA" sz="1000" baseline="0"/>
              <a:t>  Production Vs Forecast</a:t>
            </a:r>
            <a:endParaRPr lang="en-ZA" sz="1000"/>
          </a:p>
        </c:rich>
      </c:tx>
      <c:layout>
        <c:manualLayout>
          <c:xMode val="edge"/>
          <c:yMode val="edge"/>
          <c:x val="0.195633859812446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997163676272691"/>
          <c:y val="0.20349586503992689"/>
          <c:w val="0.66730352018096661"/>
          <c:h val="0.60680520675781546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138976"/>
        <c:axId val="342140224"/>
      </c:barChart>
      <c:catAx>
        <c:axId val="34213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40224"/>
        <c:crosses val="autoZero"/>
        <c:auto val="1"/>
        <c:lblAlgn val="ctr"/>
        <c:lblOffset val="100"/>
        <c:noMultiLvlLbl val="0"/>
      </c:catAx>
      <c:valAx>
        <c:axId val="34214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4213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1846797618884429E-2"/>
          <c:y val="0.10991531880426875"/>
          <c:w val="0.66440358089475016"/>
          <c:h val="6.8053796024475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8416"/>
        <c:axId val="833407184"/>
      </c:barChart>
      <c:catAx>
        <c:axId val="83341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7184"/>
        <c:crosses val="autoZero"/>
        <c:auto val="1"/>
        <c:lblAlgn val="ctr"/>
        <c:lblOffset val="100"/>
        <c:noMultiLvlLbl val="0"/>
      </c:catAx>
      <c:valAx>
        <c:axId val="8334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42143"/>
        <c:axId val="932242975"/>
      </c:barChart>
      <c:catAx>
        <c:axId val="93224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975"/>
        <c:crosses val="autoZero"/>
        <c:auto val="1"/>
        <c:lblAlgn val="ctr"/>
        <c:lblOffset val="100"/>
        <c:noMultiLvlLbl val="0"/>
      </c:catAx>
      <c:valAx>
        <c:axId val="93224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301647"/>
        <c:axId val="851297071"/>
      </c:barChart>
      <c:catAx>
        <c:axId val="8513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297071"/>
        <c:crosses val="autoZero"/>
        <c:auto val="1"/>
        <c:lblAlgn val="ctr"/>
        <c:lblOffset val="100"/>
        <c:noMultiLvlLbl val="0"/>
      </c:catAx>
      <c:valAx>
        <c:axId val="85129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0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272543"/>
        <c:axId val="933274623"/>
      </c:barChart>
      <c:catAx>
        <c:axId val="93327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4623"/>
        <c:crosses val="autoZero"/>
        <c:auto val="1"/>
        <c:lblAlgn val="ctr"/>
        <c:lblOffset val="100"/>
        <c:noMultiLvlLbl val="0"/>
      </c:catAx>
      <c:valAx>
        <c:axId val="933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51711"/>
        <c:axId val="932249215"/>
      </c:barChart>
      <c:catAx>
        <c:axId val="9322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9215"/>
        <c:crosses val="autoZero"/>
        <c:auto val="1"/>
        <c:lblAlgn val="ctr"/>
        <c:lblOffset val="100"/>
        <c:noMultiLvlLbl val="0"/>
      </c:catAx>
      <c:valAx>
        <c:axId val="932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416336"/>
        <c:axId val="833424240"/>
      </c:barChart>
      <c:catAx>
        <c:axId val="833416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4240"/>
        <c:crosses val="autoZero"/>
        <c:auto val="1"/>
        <c:lblAlgn val="ctr"/>
        <c:lblOffset val="100"/>
        <c:noMultiLvlLbl val="0"/>
      </c:catAx>
      <c:valAx>
        <c:axId val="833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4256"/>
        <c:axId val="833408432"/>
      </c:barChart>
      <c:dateAx>
        <c:axId val="833414256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8432"/>
        <c:crosses val="autoZero"/>
        <c:auto val="0"/>
        <c:lblOffset val="100"/>
        <c:baseTimeUnit val="days"/>
      </c:dateAx>
      <c:valAx>
        <c:axId val="8334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0148576"/>
        <c:axId val="2020140256"/>
      </c:barChart>
      <c:catAx>
        <c:axId val="202014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0256"/>
        <c:crosses val="autoZero"/>
        <c:auto val="1"/>
        <c:lblAlgn val="ctr"/>
        <c:lblOffset val="100"/>
        <c:noMultiLvlLbl val="0"/>
      </c:catAx>
      <c:valAx>
        <c:axId val="2020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1344"/>
        <c:axId val="833410096"/>
      </c:barChart>
      <c:catAx>
        <c:axId val="83341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0096"/>
        <c:crosses val="autoZero"/>
        <c:auto val="1"/>
        <c:lblAlgn val="ctr"/>
        <c:lblOffset val="100"/>
        <c:noMultiLvlLbl val="0"/>
      </c:catAx>
      <c:valAx>
        <c:axId val="833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25904"/>
        <c:axId val="833417584"/>
      </c:barChart>
      <c:catAx>
        <c:axId val="8334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7584"/>
        <c:crosses val="autoZero"/>
        <c:auto val="1"/>
        <c:lblAlgn val="ctr"/>
        <c:lblOffset val="100"/>
        <c:noMultiLvlLbl val="0"/>
      </c:catAx>
      <c:valAx>
        <c:axId val="8334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048992"/>
        <c:axId val="1917049824"/>
      </c:barChart>
      <c:dateAx>
        <c:axId val="19170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9824"/>
        <c:crosses val="autoZero"/>
        <c:auto val="0"/>
        <c:lblOffset val="100"/>
        <c:baseTimeUnit val="days"/>
      </c:dateAx>
      <c:valAx>
        <c:axId val="19170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216272"/>
        <c:axId val="1877213360"/>
      </c:barChart>
      <c:dateAx>
        <c:axId val="1877216272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3360"/>
        <c:crosses val="autoZero"/>
        <c:auto val="0"/>
        <c:lblOffset val="100"/>
        <c:baseTimeUnit val="days"/>
        <c:majorUnit val="1"/>
      </c:dateAx>
      <c:valAx>
        <c:axId val="1877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191312"/>
        <c:axId val="1877192560"/>
      </c:barChart>
      <c:catAx>
        <c:axId val="18771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2560"/>
        <c:crosses val="autoZero"/>
        <c:auto val="1"/>
        <c:lblAlgn val="ctr"/>
        <c:lblOffset val="100"/>
        <c:noMultiLvlLbl val="0"/>
      </c:catAx>
      <c:valAx>
        <c:axId val="187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51312"/>
        <c:axId val="2008741744"/>
      </c:barChart>
      <c:catAx>
        <c:axId val="20087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1744"/>
        <c:crosses val="autoZero"/>
        <c:auto val="1"/>
        <c:lblAlgn val="ctr"/>
        <c:lblOffset val="100"/>
        <c:noMultiLvlLbl val="0"/>
      </c:catAx>
      <c:valAx>
        <c:axId val="20087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5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32495"/>
        <c:axId val="124411695"/>
      </c:barChart>
      <c:catAx>
        <c:axId val="12443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11695"/>
        <c:crosses val="autoZero"/>
        <c:auto val="1"/>
        <c:lblAlgn val="ctr"/>
        <c:lblOffset val="100"/>
        <c:noMultiLvlLbl val="0"/>
      </c:catAx>
      <c:valAx>
        <c:axId val="12441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68239"/>
        <c:axId val="121186127"/>
      </c:barChart>
      <c:catAx>
        <c:axId val="1211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6127"/>
        <c:crosses val="autoZero"/>
        <c:auto val="1"/>
        <c:lblAlgn val="ctr"/>
        <c:lblOffset val="100"/>
        <c:noMultiLvlLbl val="0"/>
      </c:catAx>
      <c:valAx>
        <c:axId val="1211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6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73952"/>
        <c:axId val="931979776"/>
      </c:barChart>
      <c:catAx>
        <c:axId val="931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9776"/>
        <c:crosses val="autoZero"/>
        <c:auto val="1"/>
        <c:lblAlgn val="ctr"/>
        <c:lblOffset val="100"/>
        <c:noMultiLvlLbl val="0"/>
      </c:catAx>
      <c:valAx>
        <c:axId val="9319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84047"/>
        <c:axId val="121189039"/>
      </c:barChart>
      <c:catAx>
        <c:axId val="12118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9039"/>
        <c:crosses val="autoZero"/>
        <c:auto val="1"/>
        <c:lblAlgn val="ctr"/>
        <c:lblOffset val="100"/>
        <c:noMultiLvlLbl val="0"/>
      </c:catAx>
      <c:valAx>
        <c:axId val="12118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63136"/>
        <c:axId val="931968544"/>
      </c:barChart>
      <c:catAx>
        <c:axId val="9319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8544"/>
        <c:crosses val="autoZero"/>
        <c:auto val="1"/>
        <c:lblAlgn val="ctr"/>
        <c:lblOffset val="100"/>
        <c:noMultiLvlLbl val="0"/>
      </c:catAx>
      <c:valAx>
        <c:axId val="9319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45488"/>
        <c:axId val="2008762960"/>
      </c:barChart>
      <c:catAx>
        <c:axId val="20087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008762960"/>
        <c:crosses val="autoZero"/>
        <c:auto val="1"/>
        <c:lblAlgn val="ctr"/>
        <c:lblOffset val="100"/>
        <c:noMultiLvlLbl val="0"/>
      </c:catAx>
      <c:valAx>
        <c:axId val="20087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chart" Target="../charts/chart27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205154</xdr:colOff>
      <xdr:row>0</xdr:row>
      <xdr:rowOff>146539</xdr:rowOff>
    </xdr:from>
    <xdr:to>
      <xdr:col>7</xdr:col>
      <xdr:colOff>381000</xdr:colOff>
      <xdr:row>22</xdr:row>
      <xdr:rowOff>51288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7E52D2-1E19-406C-A2DF-46A92EF84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195632</xdr:colOff>
      <xdr:row>23</xdr:row>
      <xdr:rowOff>60081</xdr:rowOff>
    </xdr:from>
    <xdr:to>
      <xdr:col>7</xdr:col>
      <xdr:colOff>344365</xdr:colOff>
      <xdr:row>37</xdr:row>
      <xdr:rowOff>139213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28EC21-9A43-4A09-91CF-EF01AFBBF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405997</xdr:colOff>
      <xdr:row>48</xdr:row>
      <xdr:rowOff>122834</xdr:rowOff>
    </xdr:from>
    <xdr:to>
      <xdr:col>6</xdr:col>
      <xdr:colOff>424960</xdr:colOff>
      <xdr:row>62</xdr:row>
      <xdr:rowOff>159468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33FBAA0-7713-45B4-8373-9FAC0BC36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337901</xdr:colOff>
      <xdr:row>69</xdr:row>
      <xdr:rowOff>168088</xdr:rowOff>
    </xdr:from>
    <xdr:to>
      <xdr:col>6</xdr:col>
      <xdr:colOff>103440</xdr:colOff>
      <xdr:row>80</xdr:row>
      <xdr:rowOff>183173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84F7307-C885-4473-BE36-1083689EE1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674077</xdr:colOff>
      <xdr:row>100</xdr:row>
      <xdr:rowOff>175847</xdr:rowOff>
    </xdr:from>
    <xdr:to>
      <xdr:col>6</xdr:col>
      <xdr:colOff>542193</xdr:colOff>
      <xdr:row>112</xdr:row>
      <xdr:rowOff>58615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9C3DE1-0264-4396-BDD7-96D81A19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388327</xdr:colOff>
      <xdr:row>0</xdr:row>
      <xdr:rowOff>14655</xdr:rowOff>
    </xdr:from>
    <xdr:to>
      <xdr:col>9</xdr:col>
      <xdr:colOff>109905</xdr:colOff>
      <xdr:row>17</xdr:row>
      <xdr:rowOff>7328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B556A5-AC85-4E79-8857-EE2E88495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847726</xdr:colOff>
      <xdr:row>25</xdr:row>
      <xdr:rowOff>16119</xdr:rowOff>
    </xdr:from>
    <xdr:to>
      <xdr:col>7</xdr:col>
      <xdr:colOff>329711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B0C2B-C65D-43AD-A382-8B5C41E5E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593481</xdr:colOff>
      <xdr:row>52</xdr:row>
      <xdr:rowOff>80595</xdr:rowOff>
    </xdr:from>
    <xdr:to>
      <xdr:col>7</xdr:col>
      <xdr:colOff>117229</xdr:colOff>
      <xdr:row>67</xdr:row>
      <xdr:rowOff>131883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0883877-DA40-4769-A1DD-0874693E1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886558</xdr:colOff>
      <xdr:row>77</xdr:row>
      <xdr:rowOff>153865</xdr:rowOff>
    </xdr:from>
    <xdr:to>
      <xdr:col>7</xdr:col>
      <xdr:colOff>29308</xdr:colOff>
      <xdr:row>89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8C6E76B-BD16-4840-87F0-DF5369C179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871903</xdr:colOff>
      <xdr:row>90</xdr:row>
      <xdr:rowOff>80597</xdr:rowOff>
    </xdr:from>
    <xdr:to>
      <xdr:col>7</xdr:col>
      <xdr:colOff>36635</xdr:colOff>
      <xdr:row>103</xdr:row>
      <xdr:rowOff>87922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7725DE-A168-43F9-B336-F9FF466F4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171452</xdr:colOff>
      <xdr:row>2</xdr:row>
      <xdr:rowOff>95250</xdr:rowOff>
    </xdr:from>
    <xdr:to>
      <xdr:col>4</xdr:col>
      <xdr:colOff>333376</xdr:colOff>
      <xdr:row>12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B16464-EE16-416F-8E98-A3CFBCF52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25399</xdr:colOff>
      <xdr:row>68</xdr:row>
      <xdr:rowOff>107950</xdr:rowOff>
    </xdr:from>
    <xdr:to>
      <xdr:col>4</xdr:col>
      <xdr:colOff>482600</xdr:colOff>
      <xdr:row>133</xdr:row>
      <xdr:rowOff>22224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8691A9-D72F-4E50-B2C0-D9AE748748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136</xdr:row>
      <xdr:rowOff>38100</xdr:rowOff>
    </xdr:from>
    <xdr:to>
      <xdr:col>4</xdr:col>
      <xdr:colOff>447675</xdr:colOff>
      <xdr:row>145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9AABFA-9976-4240-9C4E-CB07E2A1D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94029</xdr:colOff>
      <xdr:row>204</xdr:row>
      <xdr:rowOff>15875</xdr:rowOff>
    </xdr:from>
    <xdr:to>
      <xdr:col>4</xdr:col>
      <xdr:colOff>444500</xdr:colOff>
      <xdr:row>212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7DF42C0-BFF3-4E3F-B9C0-3BBB9254E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158750</xdr:colOff>
      <xdr:row>282</xdr:row>
      <xdr:rowOff>111125</xdr:rowOff>
    </xdr:from>
    <xdr:to>
      <xdr:col>4</xdr:col>
      <xdr:colOff>333375</xdr:colOff>
      <xdr:row>291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DAB40E-D04D-482B-BD88-A1E2B56CD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330654</xdr:colOff>
      <xdr:row>0</xdr:row>
      <xdr:rowOff>0</xdr:rowOff>
    </xdr:from>
    <xdr:to>
      <xdr:col>9</xdr:col>
      <xdr:colOff>85725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FE07A9-6A8E-FC29-60A0-7A4FFB1DE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330654</xdr:colOff>
      <xdr:row>93</xdr:row>
      <xdr:rowOff>136071</xdr:rowOff>
    </xdr:from>
    <xdr:to>
      <xdr:col>9</xdr:col>
      <xdr:colOff>190500</xdr:colOff>
      <xdr:row>181</xdr:row>
      <xdr:rowOff>92529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B836FE-ECC0-0E84-5DF6-429EF6047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468085</xdr:colOff>
      <xdr:row>185</xdr:row>
      <xdr:rowOff>66675</xdr:rowOff>
    </xdr:from>
    <xdr:to>
      <xdr:col>9</xdr:col>
      <xdr:colOff>180975</xdr:colOff>
      <xdr:row>260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D42CCC-1CFB-2CC8-9C0B-A4D7458F1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66675</xdr:colOff>
      <xdr:row>261</xdr:row>
      <xdr:rowOff>76200</xdr:rowOff>
    </xdr:from>
    <xdr:to>
      <xdr:col>9</xdr:col>
      <xdr:colOff>542925</xdr:colOff>
      <xdr:row>316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64D7C07-7B13-B29F-91DB-3E6103A091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42861</xdr:colOff>
      <xdr:row>319</xdr:row>
      <xdr:rowOff>133349</xdr:rowOff>
    </xdr:from>
    <xdr:to>
      <xdr:col>9</xdr:col>
      <xdr:colOff>523875</xdr:colOff>
      <xdr:row>334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6607B1E-CFF5-CA06-8A66-6A381F725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374379</xdr:colOff>
      <xdr:row>462</xdr:row>
      <xdr:rowOff>3486</xdr:rowOff>
    </xdr:from>
    <xdr:to>
      <xdr:col>16</xdr:col>
      <xdr:colOff>54131</xdr:colOff>
      <xdr:row>480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8EB4C8-CF85-3138-FCC2-A00B0FC85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485776</xdr:colOff>
      <xdr:row>1</xdr:row>
      <xdr:rowOff>19049</xdr:rowOff>
    </xdr:from>
    <xdr:to>
      <xdr:col>11</xdr:col>
      <xdr:colOff>419100</xdr:colOff>
      <xdr:row>11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D216B1-D2F2-4183-97B1-E43E51963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43.839179976851" backgroundQuery="1" createdVersion="8" refreshedVersion="8" minRefreshableVersion="3" recordCount="0" supportSubquery="1" supportAdvancedDrill="1" xr:uid="{BD6A798D-8064-46E3-A8DE-81175B610539}">
  <cacheSource type="external" connectionId="4"/>
  <cacheFields count="5">
    <cacheField name="[Table1].[Date].[Date]" caption="Date" numFmtId="0" hierarchy="14" level="1">
      <sharedItems containsSemiMixedTypes="0" containsNonDate="0" containsDate="1" containsString="0" minDate="2022-01-01T00:00:00" maxDate="2022-06-02T00:00:00" count="6">
        <d v="2022-01-01T00:00:00"/>
        <d v="2022-02-01T00:00:00"/>
        <d v="2022-03-01T00:00:00"/>
        <d v="2022-04-01T00:00:00"/>
        <d v="2022-05-01T00:00:00"/>
        <d v="2022-06-01T00:00:00"/>
      </sharedItems>
    </cacheField>
    <cacheField name="[Measures].[Sum of Aces - Mediclinic Highveld Energy Irradiated (kWh/m²)]" caption="Sum of Aces - Mediclinic Highveld Energy Irradiated (kWh/m²)" numFmtId="0" hierarchy="119" level="32767"/>
    <cacheField name="[Measures].[Sum of Aces - Mediclinic Highveld estimatedPOA]" caption="Sum of Aces - Mediclinic Highveld estimatedPOA" numFmtId="0" hierarchy="138" level="32767"/>
    <cacheField name="[Measures].[Irradiation_ higveldVar%]" caption="Irradiation_ higveldVar%" numFmtId="0" hierarchy="89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4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5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5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5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5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 oneField="1">
      <fieldsUsage count="1">
        <fieldUsage x="3"/>
      </fieldsUsage>
    </cacheHierarchy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 - Mediclinic Vergelegen Energy produced (kWh)]" caption="Sum of Aces - Mediclinic Vergelegen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ces - Mediclinic Vergelegen Energy Irradiated (kWh/m²)]" caption="Sum of Aces - Mediclinic Vergelegen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ces - Mediclinic Vergelegen Availability (%)]" caption="Sum of Aces - Mediclinic Vergelegen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ces - Mediclinic Vergelegen estimatedPOA]" caption="Sum of Aces - Mediclinic Vergelegen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Aces - Mediclinic Vergelegen P50 (kWh)]" caption="Sum of Aces - Mediclinic Vergelegen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Aces - Mediclinic Midstream Energy Irradiated (kWh/m²)]" caption="Sum of Aces - Mediclinic Midstream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Aces - Mediclinic Midstream Energy produced (kWh)2]" caption="Sum of Aces - Mediclinic Midstream Energy produced (kWh)2" measure="1" displayFolder="" measureGroup="Table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Aces - Mediclinic Midstream P50 (kWh)]" caption="Sum of Aces - Mediclinic Midstream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 - Mediclinic Durbanville Energy produced (kWh)]" caption="Count of Aces - Mediclinic Durbanville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ces - Mediclinic Durbanville Energy produced (kWh)]" caption="Sum of Aces - Mediclinic Durbanville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ces - Mediclinic Durbanville P50 (kWh)]" caption="Sum of Aces - Mediclinic Durbanville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Aces - Mediclinic Hermanus Energy produced (kWh)]" caption="Sum of Aces - Mediclinic Hermanus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Aces - Mediclinic HermanusP50 (kWh)]" caption="Sum of Aces - Mediclinic Hermanus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 - Mediclinic Highveld Energy Irradiated (kWh/m²)]" caption="Sum of Aces - Mediclinic Highveld Energy Irradiated (kWh/m²)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Aces - Mediclinic Highveld PRP50]" caption="Sum of Aces - Mediclinic Highveld PRP50" measure="1" displayFolder="" measureGroup="Table1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es - Mediclinic Highveld Energy produced (kWh)]" caption="Sum of Aces - Mediclinic Highveld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ces - Mediclinic Vergelegen PR (%)]" caption="Sum of Aces - Mediclinic Vergelegen PR (%)" measure="1" displayFolder="" measureGroup="Table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ces - Mediclinic Vergelegen PRP50]" caption="Sum of Aces - Mediclinic Vergelegen PRP50" measure="1" displayFolder="" measureGroup="Table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 - Mediclinic Midstream PRP508]" caption="Sum of Aces - Mediclinic Midstream PRP508" measure="1" displayFolder="" measureGroup="Table1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ces - Mediclinic Durbanville PR (%)]" caption="Sum of Aces - Mediclinic Durbanville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ces - Mediclinic Midstream PR (%)]" caption="Sum of Aces - Mediclinic Midstream PR (%)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ces - Mediclinic Durbanville PRP50]" caption="Sum of Aces - Mediclinic Durbanville PRP50" measure="1" displayFolder="" measureGroup="Table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 - Mediclinic Hermanus PR (%)]" caption="Sum of Aces - Mediclinic Hermanus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ces - Mediclinic Hermanus PRP50]" caption="Sum of Aces - Mediclinic Hermanus PRP50" measure="1" displayFolder="" measureGroup="Table1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 of Aces - Mediclinic Highveld PR (%)]" caption="Sum of Aces - Mediclinic Highveld PR (%)" measure="1" displayFolder="" measureGroup="Table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Aces - Mediclinic Midstream estimatedPOA]" caption="Sum of Aces - Mediclinic Midstream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ces - Mediclinic Durbanville Energy Irradiated (kWh/m²)11]" caption="Sum of Aces - Mediclinic Durbanville Energy Irradiated (kWh/m²)11" measure="1" displayFolder="" measureGroup="Table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Aces - Mediclinic Durbanville estimatedPOA]" caption="Sum of Aces - Mediclinic Durbanville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Aces - Mediclinic Hermanus Energy Irradiated (kWh/m²)]" caption="Sum of Aces - Mediclinic Hermanus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ces - Mediclinic Hermanus estimatedPOA]" caption="Sum of Aces - Mediclinic Hermanus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ces - Mediclinic Highveld estimatedPOA]" caption="Sum of Aces - Mediclinic Highveld estimatedPOA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ces - Mediclinic Midstream Availability (%)]" caption="Sum of Aces - Mediclinic Midstream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ces - Mediclinic Durbanville Availability (%)]" caption="Sum of Aces - Mediclinic Durbanville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Aces - Mediclinic Hermanus Availability (%)]" caption="Sum of Aces - Mediclinic Hermanus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ces - Mediclinic Highveld Availability (%)]" caption="Sum of Aces - Mediclinic Highveld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  VER Total ZAR4]" caption="Sum of Forecast  VER Total ZAR4" measure="1" displayFolder="" measureGroup="Table1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Forecast MID Total ZAR2]" caption="Sum of Forecast MID Total ZAR2" measure="1" displayFolder="" measureGroup="Table1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DUR ZAR/kWh]" caption="Sum of DUR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Forecast  DUR Total ZAR5]" caption="Sum of Forecast  DUR Total ZAR5" measure="1" displayFolder="" measureGroup="Table1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Forecast HER  Total  ZAR6]" caption="Sum of Forecast HER  Total  ZAR6" measure="1" displayFolder="" measureGroup="Table1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Forecast HIG Total ZAR3]" caption="Sum of Forecast HIG Total ZAR3" measure="1" displayFolder="" measureGroup="Table1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Aces - Mediclinic Highveld P50 (kWh)]" caption="Sum of Aces - Mediclinic Highveld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Average of Aces - Mediclinic Vergelegen Availability (%)]" caption="Average of Aces - Mediclinic Vergelegen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Average of Aces - Mediclinic Durbanville Availability (%)]" caption="Average of Aces - Mediclinic Durbanville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Average of Aces - Mediclinic Hermanus Availability (%)]" caption="Average of Aces - Mediclinic Hermanus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Average of Aces - Mediclinic Highveld Availability (%)]" caption="Average of Aces - Mediclinic Highveld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Average of Aces - Mediclinic Midstream Availability (%)]" caption="Average of Aces - Mediclinic Midstream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Measure - Verg PR%]" caption="Sum of Measure - Verg PR%" measure="1" displayFolder="" measureGroup="Table1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Average of Aces - Mediclinic Vergelegen PR (%)]" caption="Average of Aces - Mediclinic Vergelegen PR (%)" measure="1" displayFolder="" measureGroup="Table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Average of Measure - Verg PR%]" caption="Average of Measure - Verg PR%" measure="1" displayFolder="" measureGroup="Table1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Measure Mid PR %]" caption="Sum of Measure Mid PR %" measure="1" displayFolder="" measureGroup="Table1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Average of Aces - Mediclinic Midstream PR (%)]" caption="Average of Aces - Mediclinic Midstream PR (%)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Average of Measure Mid PR %]" caption="Average of Measure Mid PR %" measure="1" displayFolder="" measureGroup="Table1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Measure Durb %PR]" caption="Sum of Measure Durb %PR" measure="1" displayFolder="" measureGroup="Table1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Average of Aces - Mediclinic Durbanville PR (%)]" caption="Average of Aces - Mediclinic Durbanville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Average of Measure Durb %PR]" caption="Average of Measure Durb %PR" measure="1" displayFolder="" measureGroup="Table1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Measure Her PR%]" caption="Sum of Measure Her PR%" measure="1" displayFolder="" measureGroup="Table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Average of Aces - Mediclinic Hermanus PR (%)]" caption="Average of Aces - Mediclinic Hermanus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Measure Her PR%]" caption="Average of Measure Her PR%" measure="1" displayFolder="" measureGroup="Table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Measure HIG PR %]" caption="Sum of Measure HIG PR %" measure="1" displayFolder="" measureGroup="Table1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Average of Aces - Mediclinic Highveld PR (%)]" caption="Average of Aces - Mediclinic Highveld PR (%)" measure="1" displayFolder="" measureGroup="Table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Average of Measure HIG PR %]" caption="Average of Measure HIG PR %" measure="1" displayFolder="" measureGroup="Table1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VER ZAR/kWh]" caption="Sum of VER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Vat]" caption="Sum of Vat" measure="1" displayFolder="" measureGroup="Table1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 ZAR/kWh2]" caption="Sum of HER ZAR/kWh2" measure="1" displayFolder="" measureGroup="Table1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Mid ZAR/kWh]" caption="Sum of Mid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MID Total (ZAR)]" caption="Sum of MID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VER Total (ZAR)]" caption="Sum of VER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HIG Total (ZAR)]" caption="Sum of HIG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DUR Total (ZAR)]" caption="Sum of DUR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HER  Total  (ZAR)]" caption="Sum of HER  Total  (ZAR)" measure="1" displayFolder="" measureGroup="Table1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43.839026273148" backgroundQuery="1" createdVersion="8" refreshedVersion="8" minRefreshableVersion="3" recordCount="0" supportSubquery="1" supportAdvancedDrill="1" xr:uid="{58CF9FA5-C764-4C45-92F6-720D3D7C9BD1}">
  <cacheSource type="external" connectionId="4"/>
  <cacheFields count="5">
    <cacheField name="[Table1].[Date].[Date]" caption="Date" numFmtId="0" hierarchy="14" level="1">
      <sharedItems containsSemiMixedTypes="0" containsNonDate="0" containsDate="1" containsString="0" minDate="2022-01-01T00:00:00" maxDate="2022-06-02T00:00:00" count="6">
        <d v="2022-01-01T00:00:00"/>
        <d v="2022-02-01T00:00:00"/>
        <d v="2022-03-01T00:00:00"/>
        <d v="2022-04-01T00:00:00"/>
        <d v="2022-05-01T00:00:00"/>
        <d v="2022-06-01T00:00:00"/>
      </sharedItems>
    </cacheField>
    <cacheField name="[Measures].[Sum of Aces - Mediclinic Highveld Energy produced (kWh)]" caption="Sum of Aces - Mediclinic Highveld Energy produced (kWh)" numFmtId="0" hierarchy="121" level="32767"/>
    <cacheField name="[Measures].[Sum of Aces - Mediclinic Highveld P50 (kWh)]" caption="Sum of Aces - Mediclinic Highveld P50 (kWh)" numFmtId="0" hierarchy="151" level="32767"/>
    <cacheField name="[Measures].[Highveld_Production Var %]" caption="Highveld_Production Var %" numFmtId="0" hierarchy="84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4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5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5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5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5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 oneField="1">
      <fieldsUsage count="1">
        <fieldUsage x="3"/>
      </fieldsUsage>
    </cacheHierarchy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 - Mediclinic Vergelegen Energy produced (kWh)]" caption="Sum of Aces - Mediclinic Vergelegen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ces - Mediclinic Vergelegen Energy Irradiated (kWh/m²)]" caption="Sum of Aces - Mediclinic Vergelegen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ces - Mediclinic Vergelegen Availability (%)]" caption="Sum of Aces - Mediclinic Vergelegen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ces - Mediclinic Vergelegen estimatedPOA]" caption="Sum of Aces - Mediclinic Vergelegen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Aces - Mediclinic Vergelegen P50 (kWh)]" caption="Sum of Aces - Mediclinic Vergelegen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Aces - Mediclinic Midstream Energy Irradiated (kWh/m²)]" caption="Sum of Aces - Mediclinic Midstream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Aces - Mediclinic Midstream Energy produced (kWh)2]" caption="Sum of Aces - Mediclinic Midstream Energy produced (kWh)2" measure="1" displayFolder="" measureGroup="Table1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Aces - Mediclinic Midstream P50 (kWh)]" caption="Sum of Aces - Mediclinic Midstream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 - Mediclinic Durbanville Energy produced (kWh)]" caption="Count of Aces - Mediclinic Durbanville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ces - Mediclinic Durbanville Energy produced (kWh)]" caption="Sum of Aces - Mediclinic Durbanville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Aces - Mediclinic Durbanville P50 (kWh)]" caption="Sum of Aces - Mediclinic Durbanville 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Aces - Mediclinic Hermanus Energy produced (kWh)]" caption="Sum of Aces - Mediclinic Hermanus Energy produced (kWh)" measure="1" displayFolder="" measureGroup="Table1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Aces - Mediclinic HermanusP50 (kWh)]" caption="Sum of Aces - Mediclinic HermanusP50 (kWh)" measure="1" displayFolder="" measureGroup="Table1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 - Mediclinic Highveld Energy Irradiated (kWh/m²)]" caption="Sum of Aces - Mediclinic Highveld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 of Aces - Mediclinic Highveld PRP50]" caption="Sum of Aces - Mediclinic Highveld PRP50" measure="1" displayFolder="" measureGroup="Table1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Aces - Mediclinic Highveld Energy produced (kWh)]" caption="Sum of Aces - Mediclinic Highveld Energy produced (kWh)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 of Aces - Mediclinic Vergelegen PR (%)]" caption="Sum of Aces - Mediclinic Vergelegen PR (%)" measure="1" displayFolder="" measureGroup="Table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ces - Mediclinic Vergelegen PRP50]" caption="Sum of Aces - Mediclinic Vergelegen PRP50" measure="1" displayFolder="" measureGroup="Table1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 - Mediclinic Midstream PRP508]" caption="Sum of Aces - Mediclinic Midstream PRP508" measure="1" displayFolder="" measureGroup="Table1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Aces - Mediclinic Durbanville PR (%)]" caption="Sum of Aces - Mediclinic Durbanville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Aces - Mediclinic Midstream PR (%)]" caption="Sum of Aces - Mediclinic Midstream PR (%)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Aces - Mediclinic Durbanville PRP50]" caption="Sum of Aces - Mediclinic Durbanville PRP50" measure="1" displayFolder="" measureGroup="Table1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 - Mediclinic Hermanus PR (%)]" caption="Sum of Aces - Mediclinic Hermanus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ces - Mediclinic Hermanus PRP50]" caption="Sum of Aces - Mediclinic Hermanus PRP50" measure="1" displayFolder="" measureGroup="Table1" count="0" hidden="1">
      <extLst>
        <ext xmlns:x15="http://schemas.microsoft.com/office/spreadsheetml/2010/11/main" uri="{B97F6D7D-B522-45F9-BDA1-12C45D357490}">
          <x15:cacheHierarchy aggregatedColumn="42"/>
        </ext>
      </extLst>
    </cacheHierarchy>
    <cacheHierarchy uniqueName="[Measures].[Sum of Aces - Mediclinic Highveld PR (%)]" caption="Sum of Aces - Mediclinic Highveld PR (%)" measure="1" displayFolder="" measureGroup="Table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Aces - Mediclinic Midstream estimatedPOA]" caption="Sum of Aces - Mediclinic Midstream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ces - Mediclinic Durbanville Energy Irradiated (kWh/m²)11]" caption="Sum of Aces - Mediclinic Durbanville Energy Irradiated (kWh/m²)11" measure="1" displayFolder="" measureGroup="Table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 of Aces - Mediclinic Durbanville estimatedPOA]" caption="Sum of Aces - Mediclinic Durbanville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Aces - Mediclinic Hermanus Energy Irradiated (kWh/m²)]" caption="Sum of Aces - Mediclinic Hermanus Energy Irradiated (kWh/m²)" measure="1" displayFolder="" measureGroup="Table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ces - Mediclinic Hermanus estimatedPOA]" caption="Sum of Aces - Mediclinic Hermanus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ces - Mediclinic Highveld estimatedPOA]" caption="Sum of Aces - Mediclinic Highveld estimatedPOA" measure="1" displayFolder="" measureGroup="Table1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Aces - Mediclinic Midstream Availability (%)]" caption="Sum of Aces - Mediclinic Midstream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Aces - Mediclinic Durbanville Availability (%)]" caption="Sum of Aces - Mediclinic Durbanville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Aces - Mediclinic Hermanus Availability (%)]" caption="Sum of Aces - Mediclinic Hermanus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ces - Mediclinic Highveld Availability (%)]" caption="Sum of Aces - Mediclinic Highveld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  VER Total ZAR4]" caption="Sum of Forecast  VER Total ZAR4" measure="1" displayFolder="" measureGroup="Table1" count="0" hidden="1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um of Forecast MID Total ZAR2]" caption="Sum of Forecast MID Total ZAR2" measure="1" displayFolder="" measureGroup="Table1" count="0" hidden="1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 of DUR ZAR/kWh]" caption="Sum of DUR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Forecast  DUR Total ZAR5]" caption="Sum of Forecast  DUR Total ZAR5" measure="1" displayFolder="" measureGroup="Table1" count="0" hidden="1">
      <extLst>
        <ext xmlns:x15="http://schemas.microsoft.com/office/spreadsheetml/2010/11/main" uri="{B97F6D7D-B522-45F9-BDA1-12C45D357490}">
          <x15:cacheHierarchy aggregatedColumn="69"/>
        </ext>
      </extLst>
    </cacheHierarchy>
    <cacheHierarchy uniqueName="[Measures].[Sum of Forecast HER  Total  ZAR6]" caption="Sum of Forecast HER  Total  ZAR6" measure="1" displayFolder="" measureGroup="Table1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Sum of Forecast HIG Total ZAR3]" caption="Sum of Forecast HIG Total ZAR3" measure="1" displayFolder="" measureGroup="Table1" count="0" hidden="1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um of Aces - Mediclinic Highveld P50 (kWh)]" caption="Sum of Aces - Mediclinic Highveld P50 (kWh)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Average of Aces - Mediclinic Vergelegen Availability (%)]" caption="Average of Aces - Mediclinic Vergelegen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Average of Aces - Mediclinic Durbanville Availability (%)]" caption="Average of Aces - Mediclinic Durbanville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Average of Aces - Mediclinic Hermanus Availability (%)]" caption="Average of Aces - Mediclinic Hermanus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Average of Aces - Mediclinic Highveld Availability (%)]" caption="Average of Aces - Mediclinic Highveld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Average of Aces - Mediclinic Midstream Availability (%)]" caption="Average of Aces - Mediclinic Midstream Availability (%)" measure="1" displayFolder="" measureGroup="Table1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Measure - Verg PR%]" caption="Sum of Measure - Verg PR%" measure="1" displayFolder="" measureGroup="Table1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Average of Aces - Mediclinic Vergelegen PR (%)]" caption="Average of Aces - Mediclinic Vergelegen PR (%)" measure="1" displayFolder="" measureGroup="Table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Average of Measure - Verg PR%]" caption="Average of Measure - Verg PR%" measure="1" displayFolder="" measureGroup="Table1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 of Measure Mid PR %]" caption="Sum of Measure Mid PR %" measure="1" displayFolder="" measureGroup="Table1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Average of Aces - Mediclinic Midstream PR (%)]" caption="Average of Aces - Mediclinic Midstream PR (%)" measure="1" displayFolder="" measureGroup="Table1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Average of Measure Mid PR %]" caption="Average of Measure Mid PR %" measure="1" displayFolder="" measureGroup="Table1" count="0" hidden="1">
      <extLst>
        <ext xmlns:x15="http://schemas.microsoft.com/office/spreadsheetml/2010/11/main" uri="{B97F6D7D-B522-45F9-BDA1-12C45D357490}">
          <x15:cacheHierarchy aggregatedColumn="73"/>
        </ext>
      </extLst>
    </cacheHierarchy>
    <cacheHierarchy uniqueName="[Measures].[Sum of Measure Durb %PR]" caption="Sum of Measure Durb %PR" measure="1" displayFolder="" measureGroup="Table1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Average of Aces - Mediclinic Durbanville PR (%)]" caption="Average of Aces - Mediclinic Durbanville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Average of Measure Durb %PR]" caption="Average of Measure Durb %PR" measure="1" displayFolder="" measureGroup="Table1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Sum of Measure Her PR%]" caption="Sum of Measure Her PR%" measure="1" displayFolder="" measureGroup="Table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Average of Aces - Mediclinic Hermanus PR (%)]" caption="Average of Aces - Mediclinic Hermanus PR (%)" measure="1" displayFolder="" measureGroup="Table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Average of Measure Her PR%]" caption="Average of Measure Her PR%" measure="1" displayFolder="" measureGroup="Table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Sum of Measure HIG PR %]" caption="Sum of Measure HIG PR %" measure="1" displayFolder="" measureGroup="Table1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Average of Aces - Mediclinic Highveld PR (%)]" caption="Average of Aces - Mediclinic Highveld PR (%)" measure="1" displayFolder="" measureGroup="Table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Average of Measure HIG PR %]" caption="Average of Measure HIG PR %" measure="1" displayFolder="" measureGroup="Table1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  <cacheHierarchy uniqueName="[Measures].[Sum of VER ZAR/kWh]" caption="Sum of VER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Vat]" caption="Sum of Vat" measure="1" displayFolder="" measureGroup="Table1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 ZAR/kWh2]" caption="Sum of HER ZAR/kWh2" measure="1" displayFolder="" measureGroup="Table1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  <cacheHierarchy uniqueName="[Measures].[Sum of Mid ZAR/kWh]" caption="Sum of Mid ZAR/kWh" measure="1" displayFolder="" measureGroup="Table1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MID Total (ZAR)]" caption="Sum of MID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VER Total (ZAR)]" caption="Sum of VER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HIG Total (ZAR)]" caption="Sum of HIG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2"/>
        </ext>
      </extLst>
    </cacheHierarchy>
    <cacheHierarchy uniqueName="[Measures].[Sum of DUR Total (ZAR)]" caption="Sum of DUR Total (ZAR)" measure="1" displayFolder="" measureGroup="Table1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 of HER  Total  (ZAR)]" caption="Sum of HER  Total  (ZAR)" measure="1" displayFolder="" measureGroup="Table1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tali" refreshedDate="44787.810711342594" createdVersion="8" refreshedVersion="8" minRefreshableVersion="3" recordCount="26" xr:uid="{7527AB45-96EF-47C0-93E4-CD6C17B41C41}">
  <cacheSource type="worksheet">
    <worksheetSource name="Table1"/>
  </cacheSource>
  <cacheFields count="58">
    <cacheField name="Date" numFmtId="167">
      <sharedItems containsSemiMixedTypes="0" containsNonDate="0" containsDate="1" containsString="0" minDate="2021-01-01T00:00:00" maxDate="2023-11-02T00:00:00" count="39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1-09-01T00:00:00" u="1"/>
        <d v="2021-08-01T00:00:00" u="1"/>
        <d v="2021-07-01T00:00:00" u="1"/>
        <d v="2021-06-01T00:00:00" u="1"/>
        <d v="2021-05-01T00:00:00" u="1"/>
        <d v="2021-04-01T00:00:00" u="1"/>
        <d v="2022-06-30T00:00:00" u="1"/>
        <d v="2021-03-01T00:00:00" u="1"/>
        <d v="2022-07-02T00:00:00" u="1"/>
        <d v="2022-05-30T00:00:00" u="1"/>
        <d v="2021-02-01T00:00:00" u="1"/>
        <d v="2022-06-02T00:00:00" u="1"/>
        <d v="2021-01-01T00:00:00" u="1"/>
      </sharedItems>
    </cacheField>
    <cacheField name="Aces_-_Mediclinic_Vergelegen_Energy_produced_(kWh)" numFmtId="0">
      <sharedItems containsString="0" containsBlank="1" containsNumber="1" minValue="15875.699999999999" maxValue="127624.6"/>
    </cacheField>
    <cacheField name="Aces_-_Mediclinic_Vergelegen_PR_(%)" numFmtId="0">
      <sharedItems containsString="0" containsBlank="1" containsNumber="1" minValue="0" maxValue="82.452704629634994"/>
    </cacheField>
    <cacheField name="Aces_-_Mediclinic_Vergelegen_Energy_Irradiated_(kWh/m²)" numFmtId="0">
      <sharedItems containsString="0" containsBlank="1" containsNumber="1" minValue="0" maxValue="121.69236198407999"/>
    </cacheField>
    <cacheField name="Aces_-_Mediclinic_Vergelegen_Availability_(%)" numFmtId="0">
      <sharedItems containsString="0" containsBlank="1" containsNumber="1" minValue="15.83" maxValue="100"/>
    </cacheField>
    <cacheField name="Aces_-_Mediclinic_Vergelegen_P50_(kWh)" numFmtId="0">
      <sharedItems containsString="0" containsBlank="1" containsNumber="1" minValue="41981.69" maxValue="135649"/>
    </cacheField>
    <cacheField name="Aces_-_Mediclinic_Vergelegen_estimatedPOA" numFmtId="0">
      <sharedItems containsString="0" containsBlank="1" containsNumber="1" minValue="73.400000000000006" maxValue="252.1"/>
    </cacheField>
    <cacheField name="Aces_-_Mediclinic_Vergelegen_PRP50" numFmtId="0">
      <sharedItems containsString="0" containsBlank="1" containsNumber="1" minValue="0" maxValue="0.82050000000000001"/>
    </cacheField>
    <cacheField name="Aces_-_Mediclinic_Midstream_Energy_produced_(kWh)2" numFmtId="0">
      <sharedItems containsString="0" containsBlank="1" containsNumber="1" minValue="4349.6000000000004" maxValue="48330.802999999993"/>
    </cacheField>
    <cacheField name="Aces_-_Mediclinic_Midstream_PR_(%)" numFmtId="0">
      <sharedItems containsString="0" containsBlank="1" containsNumber="1" minValue="0" maxValue="86.957433297524005"/>
    </cacheField>
    <cacheField name="Aces_-_Mediclinic_Midstream_Energy_Irradiated_(kWh/m²)" numFmtId="0">
      <sharedItems containsString="0" containsBlank="1" containsNumber="1" minValue="0" maxValue="137.17509107142999"/>
    </cacheField>
    <cacheField name="Aces_-_Mediclinic_Midstream_Availability_(%)" numFmtId="0">
      <sharedItems containsString="0" containsBlank="1" containsNumber="1" minValue="0" maxValue="100"/>
    </cacheField>
    <cacheField name="Aces_-_Mediclinic_Midstream_P50_(kWh)" numFmtId="0">
      <sharedItems containsString="0" containsBlank="1" containsNumber="1" minValue="23827.62" maxValue="37840"/>
    </cacheField>
    <cacheField name="Aces_-_Mediclinic_Midstream_estimatedPOA" numFmtId="0">
      <sharedItems containsString="0" containsBlank="1" containsNumber="1" minValue="127.2" maxValue="214.9"/>
    </cacheField>
    <cacheField name="Aces_-_Mediclinic_Midstream_PRP508" numFmtId="10">
      <sharedItems containsString="0" containsBlank="1" containsNumber="1" minValue="0" maxValue="0.82199999999999995"/>
    </cacheField>
    <cacheField name="Aces_-_Mediclinic_Durbanville_Energy_produced_(kWh)" numFmtId="0">
      <sharedItems containsString="0" containsBlank="1" containsNumber="1" minValue="0" maxValue="100806.39999999998"/>
    </cacheField>
    <cacheField name="Aces_-_Mediclinic_Durbanville_PR_(%)" numFmtId="0">
      <sharedItems containsString="0" containsBlank="1" containsNumber="1" minValue="0" maxValue="86.138412652994006"/>
    </cacheField>
    <cacheField name="Aces_-_Mediclinic_Durbanville_Energy_Irradiated_(kWh/m²)11" numFmtId="0">
      <sharedItems containsString="0" containsBlank="1" containsNumber="1" minValue="0" maxValue="126.1110146234"/>
    </cacheField>
    <cacheField name="Aces_-_Mediclinic_Durbanville_Availability_(%)" numFmtId="0">
      <sharedItems containsString="0" containsBlank="1" containsNumber="1" minValue="-0.01" maxValue="100"/>
    </cacheField>
    <cacheField name="Aces_-_Mediclinic_Durbanville_P50_(kWh)" numFmtId="0">
      <sharedItems containsString="0" containsBlank="1" containsNumber="1" minValue="0" maxValue="130944.06"/>
    </cacheField>
    <cacheField name="Aces_-_Mediclinic_Durbanville_estimatedPOA" numFmtId="0">
      <sharedItems containsString="0" containsBlank="1" containsNumber="1" minValue="0" maxValue="245.7"/>
    </cacheField>
    <cacheField name="Aces_-_Mediclinic_Durbanville_PRP50" numFmtId="10">
      <sharedItems containsString="0" containsBlank="1" containsNumber="1" minValue="0" maxValue="0.80420000000000003"/>
    </cacheField>
    <cacheField name="Aces_-_Mediclinic_Hermanus_Energy_produced_(kWh)" numFmtId="0">
      <sharedItems containsString="0" containsBlank="1" containsNumber="1" minValue="0" maxValue="21947"/>
    </cacheField>
    <cacheField name="Aces_-_Mediclinic_Hermanus_PR_(%)" numFmtId="0">
      <sharedItems containsString="0" containsBlank="1" containsNumber="1" minValue="0" maxValue="100.40724809251"/>
    </cacheField>
    <cacheField name="Aces_-_Mediclinic_Hermanus_Energy_Irradiated_(kWh/m²)" numFmtId="0">
      <sharedItems containsString="0" containsBlank="1" containsNumber="1" minValue="0" maxValue="125.57036794905"/>
    </cacheField>
    <cacheField name="Aces_-_Mediclinic_Hermanus_Availability_(%)" numFmtId="0">
      <sharedItems containsString="0" containsBlank="1" containsNumber="1" minValue="0" maxValue="100"/>
    </cacheField>
    <cacheField name="Aces_-_Mediclinic_HermanusP50_(kWh)" numFmtId="0">
      <sharedItems containsString="0" containsBlank="1" containsNumber="1" minValue="0" maxValue="42603.49"/>
    </cacheField>
    <cacheField name="Aces_-_Mediclinic_Hermanus_estimatedPOA" numFmtId="0">
      <sharedItems containsString="0" containsBlank="1" containsNumber="1" minValue="0" maxValue="237.6"/>
    </cacheField>
    <cacheField name="Aces_-_Mediclinic_Hermanus_PRP50" numFmtId="10">
      <sharedItems containsString="0" containsBlank="1" containsNumber="1" minValue="0" maxValue="0.86619999999999997"/>
    </cacheField>
    <cacheField name="Aces_-_Mediclinic_Highveld_Energy_produced_(kWh)" numFmtId="0">
      <sharedItems containsString="0" containsBlank="1" containsNumber="1" minValue="0" maxValue="28195.21"/>
    </cacheField>
    <cacheField name="Aces_-_Mediclinic_Highveld_PR_(%)" numFmtId="0">
      <sharedItems containsString="0" containsBlank="1" containsNumber="1" minValue="0" maxValue="69.850753753484994"/>
    </cacheField>
    <cacheField name="Aces_-_Mediclinic_Highveld_Energy_Irradiated_(kWh/m²)" numFmtId="0">
      <sharedItems containsString="0" containsBlank="1" containsNumber="1" minValue="0" maxValue="138.66206939935"/>
    </cacheField>
    <cacheField name="Aces_-_Mediclinic_Highveld_Availability_(%)" numFmtId="0">
      <sharedItems containsString="0" containsBlank="1" containsNumber="1" minValue="0" maxValue="100"/>
    </cacheField>
    <cacheField name="Aces_-_Mediclinic_Highveld_P50_(kWh)" numFmtId="0">
      <sharedItems containsString="0" containsBlank="1" containsNumber="1" minValue="0" maxValue="40931.67"/>
    </cacheField>
    <cacheField name="Aces_-_Mediclinic_Highveld_estimatedPOA" numFmtId="0">
      <sharedItems containsString="0" containsBlank="1" containsNumber="1" minValue="0" maxValue="200.9"/>
    </cacheField>
    <cacheField name="Aces_-_Mediclinic_Highveld_PRP50" numFmtId="10">
      <sharedItems containsString="0" containsBlank="1" containsNumber="1" minValue="0" maxValue="0.78979999999999995"/>
    </cacheField>
    <cacheField name="Mid_ZAR/kWh" numFmtId="166">
      <sharedItems containsString="0" containsBlank="1" containsNumber="1" minValue="0.67410000000000003" maxValue="0.67410000000000003"/>
    </cacheField>
    <cacheField name="HIG_ZAR/kWh" numFmtId="166">
      <sharedItems containsString="0" containsBlank="1" containsNumber="1" minValue="0.65890000000000004" maxValue="0.65890000000000004"/>
    </cacheField>
    <cacheField name="VER_ZAR/kWh" numFmtId="166">
      <sharedItems containsString="0" containsBlank="1" containsNumber="1" minValue="0.61480000000000001" maxValue="0.61480000000000001"/>
    </cacheField>
    <cacheField name="DUR_ZAR/kWh" numFmtId="166">
      <sharedItems containsString="0" containsBlank="1" containsNumber="1" minValue="0.60660000000000003" maxValue="0.60660000000000003"/>
    </cacheField>
    <cacheField name="HER_ZAR/kWh2" numFmtId="166">
      <sharedItems containsString="0" containsBlank="1" containsNumber="1" minValue="0.7944" maxValue="0.7944"/>
    </cacheField>
    <cacheField name="Vat_" numFmtId="166">
      <sharedItems containsSemiMixedTypes="0" containsString="0" containsNumber="1" minValue="0.15" maxValue="0.15"/>
    </cacheField>
    <cacheField name="MID_Total_(ZAR)" numFmtId="166">
      <sharedItems containsSemiMixedTypes="0" containsString="0" containsNumber="1" minValue="0" maxValue="37466.763447644997"/>
    </cacheField>
    <cacheField name="HIG_Total_(ZAR)" numFmtId="166">
      <sharedItems containsSemiMixedTypes="0" containsString="0" containsNumber="1" minValue="0" maxValue="21364.497449349998"/>
    </cacheField>
    <cacheField name="VER_Total_(ZAR)" numFmtId="166">
      <sharedItems containsSemiMixedTypes="0" containsString="0" containsNumber="1" minValue="0" maxValue="90233.144692000002"/>
    </cacheField>
    <cacheField name="DUR_Total_(ZAR)" numFmtId="166">
      <sharedItems containsSemiMixedTypes="0" containsString="0" containsNumber="1" minValue="0" maxValue="70321.536575999984"/>
    </cacheField>
    <cacheField name="HER__Total__(ZAR)" numFmtId="166">
      <sharedItems containsSemiMixedTypes="0" containsString="0" containsNumber="1" minValue="0" maxValue="20049.901320000001"/>
    </cacheField>
    <cacheField name="_Forecast_MID_Total_ZAR2" numFmtId="166">
      <sharedItems containsSemiMixedTypes="0" containsString="0" containsNumber="1" minValue="0" maxValue="29334.135599999998"/>
    </cacheField>
    <cacheField name="Forecast_HIG_Total_ZAR3" numFmtId="166">
      <sharedItems containsSemiMixedTypes="0" containsString="0" containsNumber="1" minValue="0" maxValue="31015.358967449996"/>
    </cacheField>
    <cacheField name="Forecast__VER_Total_ZAR4" numFmtId="166">
      <sharedItems containsSemiMixedTypes="0" containsString="0" containsNumber="1" minValue="0" maxValue="95906.55597999999"/>
    </cacheField>
    <cacheField name="Forecast__DUR_Total_ZAR5" numFmtId="166">
      <sharedItems containsSemiMixedTypes="0" containsString="0" containsNumber="1" minValue="0" maxValue="91345.266815399998"/>
    </cacheField>
    <cacheField name="Forecast_HER__Total__ZAR6" numFmtId="166">
      <sharedItems containsSemiMixedTypes="0" containsString="0" containsNumber="1" minValue="0" maxValue="38920.844324400001"/>
    </cacheField>
    <cacheField name="_Measure_-_Verg_PR%" numFmtId="166">
      <sharedItems containsSemiMixedTypes="0" containsString="0" containsNumber="1" minValue="0" maxValue="82.05"/>
    </cacheField>
    <cacheField name="Measure_Durb_%PR" numFmtId="166">
      <sharedItems containsSemiMixedTypes="0" containsString="0" containsNumber="1" minValue="0" maxValue="80.42"/>
    </cacheField>
    <cacheField name="Measure_Mid_PR_%" numFmtId="166">
      <sharedItems containsSemiMixedTypes="0" containsString="0" containsNumber="1" minValue="0" maxValue="82.199999999999989"/>
    </cacheField>
    <cacheField name="Measure_Her_PR%" numFmtId="166">
      <sharedItems containsSemiMixedTypes="0" containsString="0" containsNumber="1" minValue="0" maxValue="86.61999999999999"/>
    </cacheField>
    <cacheField name="Measure_HIG_PR_%" numFmtId="166">
      <sharedItems containsSemiMixedTypes="0" containsString="0" containsNumber="1" minValue="0" maxValue="78.97999999999999"/>
    </cacheField>
    <cacheField name="Measure-_Availability_Guaranteed" numFmtId="166">
      <sharedItems containsSemiMixedTypes="0" containsString="0" containsNumber="1" containsInteger="1" minValue="95" maxValue="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BEEA54-9CF3-4E28-846E-9580D04C49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2540FBAF-1720-46A9-AD65-BA5B4CA1BE1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FFA119A9-56DF-4626-A13E-29B0A88DD75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281C9E81-0135-446C-B590-252471D901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3E69A17B-E94A-4E30-A53B-DB59555C8F5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4560183" backgroundQuery="1" createdVersion="8" refreshedVersion="8" minRefreshableVersion="3" recordCount="0" supportSubquery="1" supportAdvancedDrill="1" xr:uid="{26862C0B-1B7D-4A32-8C26-A33B655D8B64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9074071" backgroundQuery="1" createdVersion="8" refreshedVersion="8" minRefreshableVersion="3" recordCount="0" supportSubquery="1" supportAdvancedDrill="1" xr:uid="{42026CB6-3C23-4332-BCC0-69D87030C18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70949077" backgroundQuery="1" createdVersion="8" refreshedVersion="8" minRefreshableVersion="3" recordCount="0" supportSubquery="1" supportAdvancedDrill="1" xr:uid="{9F2D36A2-20CF-416C-9CC5-BD2388BEDB5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4-01T00:00:00" maxDate="2023-11-02T00:00:00" count="20"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071759" backgroundQuery="1" createdVersion="8" refreshedVersion="8" minRefreshableVersion="3" recordCount="0" supportSubquery="1" supportAdvancedDrill="1" xr:uid="{6DA504BB-5FFF-4422-BB77-F2DE1D7594E1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2222221" backgroundQuery="1" createdVersion="8" refreshedVersion="8" minRefreshableVersion="3" recordCount="0" supportSubquery="1" supportAdvancedDrill="1" xr:uid="{33ACC728-18D7-4EAD-8C5B-D12818D8A432}">
  <cacheSource type="external" connectionId="4"/>
  <cacheFields count="3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Measures].[Availability Guaranteed (%)]" caption="Availability Guaranteed (%)" numFmtId="0" hierarchy="78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2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3611114" backgroundQuery="1" createdVersion="8" refreshedVersion="8" minRefreshableVersion="3" recordCount="0" supportSubquery="1" supportAdvancedDrill="1" xr:uid="{2E0E1C5A-8183-48E8-A23F-211350AC8014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5" backgroundQuery="1" createdVersion="8" refreshedVersion="8" minRefreshableVersion="3" recordCount="0" supportSubquery="1" supportAdvancedDrill="1" xr:uid="{FA5B193B-E10E-4A18-B018-57B90EE551F4}">
  <cacheSource type="external" connectionId="4"/>
  <cacheFields count="3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Measures].[Availability Guaranteed (%)]" caption="Availability Guaranteed (%)" numFmtId="0" hierarchy="78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2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6504632" backgroundQuery="1" createdVersion="8" refreshedVersion="8" minRefreshableVersion="3" recordCount="0" supportSubquery="1" supportAdvancedDrill="1" xr:uid="{E557D4F5-5005-4CE9-BD95-C792675A3EA6}">
  <cacheSource type="external" connectionId="4"/>
  <cacheFields count="3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Measures].[Availability Guaranteed (%)]" caption="Availability Guaranteed (%)" numFmtId="0" hierarchy="78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2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7083332" backgroundQuery="1" createdVersion="8" refreshedVersion="8" minRefreshableVersion="3" recordCount="0" supportSubquery="1" supportAdvancedDrill="1" xr:uid="{FDB474C9-3FE1-4DDE-AE6E-D16FBE2A99DB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2-01T00:00:00" maxDate="2022-05-02T00:00:00" count="6">
        <d v="2021-12-01T00:00:00"/>
        <d v="2022-01-01T00:00:00"/>
        <d v="2022-02-01T00:00:00"/>
        <d v="2022-03-01T00:00:00"/>
        <d v="2022-04-01T00:00:00"/>
        <d v="2022-05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8472225" backgroundQuery="1" createdVersion="8" refreshedVersion="8" minRefreshableVersion="3" recordCount="0" supportSubquery="1" supportAdvancedDrill="1" xr:uid="{7BCEF823-3A1F-4B17-8A9E-9937E6FFBFF5}">
  <cacheSource type="external" connectionId="4"/>
  <cacheFields count="3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Measures].[Availability Guaranteed (%)]" caption="Availability Guaranteed (%)" numFmtId="0" hierarchy="78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2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2997685" backgroundQuery="1" createdVersion="8" refreshedVersion="8" minRefreshableVersion="3" recordCount="0" supportSubquery="1" supportAdvancedDrill="1" xr:uid="{59EB3313-49F2-4BEA-99DD-67477EDEBC3A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0671296" backgroundQuery="1" createdVersion="8" refreshedVersion="8" minRefreshableVersion="3" recordCount="0" supportSubquery="1" supportAdvancedDrill="1" xr:uid="{F1CB5B41-7315-4F35-9BF0-EBC5124169FD}">
  <cacheSource type="external" connectionId="4"/>
  <cacheFields count="2">
    <cacheField name="[Table1].[Date].[Date]" caption="Date" numFmtId="0" hierarchy="14" level="1">
      <sharedItems containsSemiMixedTypes="0" containsNonDate="0" containsString="0"/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2060182" backgroundQuery="1" createdVersion="8" refreshedVersion="8" minRefreshableVersion="3" recordCount="0" supportSubquery="1" supportAdvancedDrill="1" xr:uid="{D497829E-F789-42B3-AA2B-1055EC7E17C3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3564814" backgroundQuery="1" createdVersion="8" refreshedVersion="8" minRefreshableVersion="3" recordCount="0" supportSubquery="1" supportAdvancedDrill="1" xr:uid="{3F488F8B-79C7-46C7-8932-5DC79562DF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4953707" backgroundQuery="1" createdVersion="8" refreshedVersion="8" minRefreshableVersion="3" recordCount="0" supportSubquery="1" supportAdvancedDrill="1" xr:uid="{CF99F291-131C-4F1F-A2B9-66324AD29F7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5648146" backgroundQuery="1" createdVersion="8" refreshedVersion="8" minRefreshableVersion="3" recordCount="0" supportSubquery="1" supportAdvancedDrill="1" xr:uid="{EF9535A3-2590-4DD1-B172-143A16E00FBD}">
  <cacheSource type="external" connectionId="4"/>
  <cacheFields count="2">
    <cacheField name="[Table1].[Date].[Date]" caption="Date" numFmtId="0" hierarchy="14" level="1">
      <sharedItems containsSemiMixedTypes="0" containsNonDate="0" containsString="0"/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7037039" backgroundQuery="1" createdVersion="8" refreshedVersion="8" minRefreshableVersion="3" recordCount="0" supportSubquery="1" supportAdvancedDrill="1" xr:uid="{D5972624-2D77-4CC6-A847-26056BC74B1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8541663" backgroundQuery="1" createdVersion="8" refreshedVersion="8" minRefreshableVersion="3" recordCount="0" supportSubquery="1" supportAdvancedDrill="1" xr:uid="{68B3C627-75A2-41E0-BD6B-1BB688956E0F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39930556" backgroundQuery="1" createdVersion="8" refreshedVersion="8" minRefreshableVersion="3" recordCount="0" supportSubquery="1" supportAdvancedDrill="1" xr:uid="{383F9867-C2A5-466C-911B-0FB25085AC1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1435188" backgroundQuery="1" createdVersion="8" refreshedVersion="8" minRefreshableVersion="3" recordCount="0" supportSubquery="1" supportAdvancedDrill="1" xr:uid="{48A5081D-6F58-4D6C-A6F6-ACB308CC629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2013888" backgroundQuery="1" createdVersion="8" refreshedVersion="8" minRefreshableVersion="3" recordCount="0" supportSubquery="1" supportAdvancedDrill="1" xr:uid="{F68D3DC4-103D-4719-9263-DCE4C0F70187}">
  <cacheSource type="external" connectionId="4"/>
  <cacheFields count="2">
    <cacheField name="[Table1].[Date].[Date]" caption="Date" numFmtId="0" hierarchy="14" level="1">
      <sharedItems containsSemiMixedTypes="0" containsNonDate="0" containsString="0"/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2824074" backgroundQuery="1" createdVersion="8" refreshedVersion="8" minRefreshableVersion="3" recordCount="0" supportSubquery="1" supportAdvancedDrill="1" xr:uid="{D0681A59-36D1-4927-B3C8-5D63E779A69F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2-01T00:00:00" maxDate="2022-05-02T00:00:00" count="6">
        <d v="2021-12-01T00:00:00"/>
        <d v="2022-01-01T00:00:00"/>
        <d v="2022-02-01T00:00:00"/>
        <d v="2022-03-01T00:00:00"/>
        <d v="2022-04-01T00:00:00"/>
        <d v="2022-05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4212959" backgroundQuery="1" createdVersion="8" refreshedVersion="8" minRefreshableVersion="3" recordCount="0" supportSubquery="1" supportAdvancedDrill="1" xr:uid="{2B51B1D1-E7FF-4BEB-B7BB-06E904F4720A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5601852" backgroundQuery="1" createdVersion="8" refreshedVersion="8" minRefreshableVersion="3" recordCount="0" supportSubquery="1" supportAdvancedDrill="1" xr:uid="{15131714-3E73-4DE8-ACB6-CC68DF576C7E}">
  <cacheSource type="external" connectionId="4"/>
  <cacheFields count="3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Measures].[Availability Guaranteed (%)]" caption="Availability Guaranteed (%)" numFmtId="0" hierarchy="78" level="32767"/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2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7106484" backgroundQuery="1" createdVersion="8" refreshedVersion="8" minRefreshableVersion="3" recordCount="0" supportSubquery="1" supportAdvancedDrill="1" xr:uid="{E8E79C2C-D284-483B-B6C3-656114037334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8-02T00:00:00" count="8"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849537" backgroundQuery="1" createdVersion="8" refreshedVersion="8" minRefreshableVersion="3" recordCount="0" supportSubquery="1" supportAdvancedDrill="1" xr:uid="{325BC191-A040-475C-9B62-FC354A92C73B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7-01T00:00:00" maxDate="2022-07-02T00:00:00" count="1">
        <d v="2022-07-01T00:00:00"/>
      </sharedItems>
    </cacheField>
    <cacheField name="[Revenue].[date].[date]" caption="date" numFmtId="0" level="1">
      <sharedItems containsSemiMixedTypes="0" containsNonDate="0" containsString="0"/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2" memberValueDatatype="7" unbalanced="0">
      <fieldsUsage count="2">
        <fieldUsage x="-1"/>
        <fieldUsage x="1"/>
      </fieldsUsage>
    </cacheHierarchy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49768517" backgroundQuery="1" createdVersion="8" refreshedVersion="8" minRefreshableVersion="3" recordCount="0" supportSubquery="1" supportAdvancedDrill="1" xr:uid="{F25BD2FF-BC28-4F08-AE54-EE39FED02D01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5A2C3D56-136C-403D-8812-1EE7D397355E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AC89A0E9-4B9E-40AD-BCB7-C8CD8B4EEAAD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B459C2E5-468A-4A11-B1D5-95A1E58760C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239BF9B2-B053-472E-9D82-B55BDD82568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48EA31F4-6861-46E1-8ACD-F4F3EFD1C9B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AA4405B2-0CD7-436E-AE26-F878DB7D6B0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A157CB70-EFCD-40F7-9135-549E2097B2F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1D807DA9-C54B-4496-B60B-DDB7A72F120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D9C2FAF7-08CF-460C-9F4D-72841DD9CF9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F334F0AB-5578-411E-B4CE-9D31DA11A8F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A830835C-D9BB-437E-96E3-79CEE8F182A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F51C8476-3758-4531-B2FA-48E4EC70953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89CF18C9-9670-41B8-9BF0-1683CB0C70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11178246-6509-4FF1-9DDE-D4906982737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1F0404E2-3DFB-4A77-BC03-BEBB4969147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66B32BE2-7DD4-416C-9C2C-B1F1F1CF28C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198E65B9-ADD8-4970-9484-6A3CCF668B0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1210934E-3C52-45B5-8B34-CC370A8A276F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C3E41849-C99D-4440-BCD9-F54E9B7BFDD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C9EFC096-C20A-43A1-A67C-C09B2B8BE28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n v="15875.699999999999"/>
    <n v="0"/>
    <n v="0"/>
    <n v="15.83"/>
    <n v="106909"/>
    <n v="192.8"/>
    <n v="0"/>
    <n v="4349.6000000000004"/>
    <n v="0"/>
    <n v="0"/>
    <n v="100"/>
    <n v="35710"/>
    <n v="201.1"/>
    <n v="0"/>
    <n v="0"/>
    <n v="0"/>
    <n v="0"/>
    <n v="-0.01"/>
    <n v="0"/>
    <n v="0"/>
    <n v="0"/>
    <n v="0"/>
    <n v="0"/>
    <n v="0"/>
    <n v="0"/>
    <n v="0"/>
    <n v="0"/>
    <n v="0"/>
    <n v="0"/>
    <n v="0"/>
    <n v="0"/>
    <n v="0"/>
    <n v="0"/>
    <n v="0"/>
    <n v="0"/>
    <n v="0.67410000000000003"/>
    <n v="0.65890000000000004"/>
    <n v="0.61480000000000001"/>
    <n v="0.60660000000000003"/>
    <n v="0.7944"/>
    <n v="0.15"/>
    <n v="3371.8751640000005"/>
    <n v="0"/>
    <n v="11224.437413999998"/>
    <n v="0"/>
    <n v="0"/>
    <n v="27682.927649999998"/>
    <n v="0"/>
    <n v="75586.801179999995"/>
    <n v="0"/>
    <n v="0"/>
    <n v="0"/>
    <n v="0"/>
    <n v="0"/>
    <n v="0"/>
    <n v="0"/>
    <n v="95"/>
  </r>
  <r>
    <x v="1"/>
    <n v="114666.79999999999"/>
    <n v="0"/>
    <n v="0"/>
    <n v="92.2"/>
    <n v="124191.3"/>
    <n v="227.7"/>
    <n v="0"/>
    <n v="18453.8"/>
    <n v="0"/>
    <n v="0"/>
    <n v="100"/>
    <n v="35427.199999999997"/>
    <n v="199.6"/>
    <n v="0"/>
    <n v="67694.7"/>
    <n v="0"/>
    <n v="0"/>
    <n v="68.81"/>
    <n v="122450"/>
    <n v="226.4"/>
    <n v="0"/>
    <n v="0"/>
    <n v="0"/>
    <n v="0"/>
    <n v="0"/>
    <n v="0"/>
    <n v="0"/>
    <n v="0"/>
    <n v="0"/>
    <n v="0"/>
    <n v="0"/>
    <n v="0"/>
    <n v="0"/>
    <n v="0"/>
    <n v="0"/>
    <n v="0.67410000000000003"/>
    <n v="0.65890000000000004"/>
    <n v="0.61480000000000001"/>
    <n v="0.60660000000000003"/>
    <n v="0.7944"/>
    <n v="0.15"/>
    <n v="14305.662566999999"/>
    <n v="0"/>
    <n v="81071.720935999998"/>
    <n v="47223.145772999997"/>
    <n v="0"/>
    <n v="27463.696848"/>
    <n v="0"/>
    <n v="87805.732926000012"/>
    <n v="85419.895499999984"/>
    <n v="0"/>
    <n v="0"/>
    <n v="0"/>
    <n v="0"/>
    <n v="0"/>
    <n v="0"/>
    <n v="95"/>
  </r>
  <r>
    <x v="2"/>
    <n v="126249.60000000002"/>
    <n v="0"/>
    <n v="0"/>
    <n v="100"/>
    <n v="135649"/>
    <n v="252.1"/>
    <n v="0"/>
    <n v="48330.802999999993"/>
    <n v="0"/>
    <n v="0"/>
    <n v="100"/>
    <n v="37840"/>
    <n v="214.9"/>
    <n v="0"/>
    <n v="94632.700000000026"/>
    <n v="0"/>
    <n v="0"/>
    <n v="100"/>
    <n v="130720.8"/>
    <n v="243.9"/>
    <n v="0"/>
    <n v="0"/>
    <n v="0"/>
    <n v="0"/>
    <n v="0"/>
    <n v="0"/>
    <n v="0"/>
    <n v="0"/>
    <n v="0"/>
    <n v="0"/>
    <n v="0"/>
    <n v="0"/>
    <n v="0"/>
    <n v="0"/>
    <n v="0"/>
    <n v="0.67410000000000003"/>
    <n v="0.65890000000000004"/>
    <n v="0.61480000000000001"/>
    <n v="0.60660000000000003"/>
    <n v="0.7944"/>
    <n v="0.15"/>
    <n v="37466.763447644997"/>
    <n v="0"/>
    <n v="89260.992192000005"/>
    <n v="66014.825193000011"/>
    <n v="0"/>
    <n v="29334.135599999998"/>
    <n v="0"/>
    <n v="95906.55597999999"/>
    <n v="91189.522872000001"/>
    <n v="0"/>
    <n v="0"/>
    <n v="0"/>
    <n v="0"/>
    <n v="0"/>
    <n v="0"/>
    <n v="95"/>
  </r>
  <r>
    <x v="3"/>
    <n v="127624.6"/>
    <n v="0"/>
    <n v="0"/>
    <n v="98.83"/>
    <n v="134331.04"/>
    <n v="250.6"/>
    <n v="0.76900000000000002"/>
    <n v="34169.195000000007"/>
    <n v="0"/>
    <n v="0"/>
    <n v="0"/>
    <n v="36357.19"/>
    <n v="208.5"/>
    <n v="0.7651"/>
    <n v="100806.39999999998"/>
    <n v="0"/>
    <n v="0"/>
    <n v="88.6"/>
    <n v="130944.06"/>
    <n v="245.7"/>
    <n v="0.75639999999999996"/>
    <n v="0"/>
    <n v="0"/>
    <n v="0"/>
    <n v="0"/>
    <n v="42603.49"/>
    <n v="237.6"/>
    <n v="0.84699999999999998"/>
    <n v="0"/>
    <n v="0"/>
    <n v="0"/>
    <n v="0"/>
    <n v="40931.67"/>
    <n v="200.9"/>
    <n v="0.77559999999999996"/>
    <n v="0.67410000000000003"/>
    <n v="0.65890000000000004"/>
    <n v="0.61480000000000001"/>
    <n v="0.60660000000000003"/>
    <n v="0.7944"/>
    <n v="0.15"/>
    <n v="26488.472501925007"/>
    <n v="0"/>
    <n v="90233.144692000002"/>
    <n v="70321.536575999984"/>
    <n v="0"/>
    <n v="28184.639045850003"/>
    <n v="31015.358967449996"/>
    <n v="94974.73190079999"/>
    <n v="91345.266815399998"/>
    <n v="38920.844324400001"/>
    <n v="76.900000000000006"/>
    <n v="75.64"/>
    <n v="76.510000000000005"/>
    <n v="84.7"/>
    <n v="77.56"/>
    <n v="95"/>
  </r>
  <r>
    <x v="4"/>
    <n v="96946.4"/>
    <n v="0"/>
    <n v="0"/>
    <n v="99.29"/>
    <n v="108571.18"/>
    <n v="201.5"/>
    <n v="0.77290000000000003"/>
    <n v="32936.601999999999"/>
    <n v="0"/>
    <n v="0"/>
    <n v="64.27"/>
    <n v="31490.67"/>
    <n v="177.3"/>
    <n v="0.77929999999999999"/>
    <n v="91369.8"/>
    <n v="0"/>
    <n v="0"/>
    <n v="99.05"/>
    <n v="111813.67"/>
    <n v="208.7"/>
    <n v="0.76039999999999996"/>
    <n v="0"/>
    <n v="0"/>
    <n v="0"/>
    <n v="0"/>
    <n v="35030.76"/>
    <n v="194.9"/>
    <n v="0.84899999999999998"/>
    <n v="0"/>
    <n v="0"/>
    <n v="0"/>
    <n v="0"/>
    <n v="35932.82"/>
    <n v="176"/>
    <n v="0.7772"/>
    <n v="0.67410000000000003"/>
    <n v="0.65890000000000004"/>
    <n v="0.61480000000000001"/>
    <n v="0.60660000000000003"/>
    <n v="0.7944"/>
    <n v="0.15"/>
    <n v="25532.947919429997"/>
    <n v="0"/>
    <n v="68543.04372799999"/>
    <n v="63738.658781999999"/>
    <n v="0"/>
    <n v="24412.039744049998"/>
    <n v="27227.555362700001"/>
    <n v="76761.995683599991"/>
    <n v="78000.098055299997"/>
    <n v="32002.701105600001"/>
    <n v="77.290000000000006"/>
    <n v="76.039999999999992"/>
    <n v="77.929999999999993"/>
    <n v="84.899999999999991"/>
    <n v="77.72"/>
    <n v="95"/>
  </r>
  <r>
    <x v="5"/>
    <n v="94648.1"/>
    <n v="82.452704629634994"/>
    <n v="38.207514285713998"/>
    <n v="100"/>
    <n v="100729.11"/>
    <n v="185.2"/>
    <n v="0.7802"/>
    <n v="29032.3"/>
    <n v="86.957433297524005"/>
    <n v="43.039749206349001"/>
    <n v="100"/>
    <n v="32436.400000000001"/>
    <n v="180.8"/>
    <n v="0.78720000000000001"/>
    <n v="89806.300000000017"/>
    <n v="86.138412652994006"/>
    <n v="35.130291666666999"/>
    <n v="100"/>
    <n v="111969.25"/>
    <n v="208.7"/>
    <n v="0.76139999999999997"/>
    <n v="17949.203000000001"/>
    <n v="100.40724809251"/>
    <n v="15.72817202381"/>
    <n v="100"/>
    <n v="33133.54"/>
    <n v="184"/>
    <n v="0.85060000000000002"/>
    <n v="0"/>
    <n v="0"/>
    <n v="0"/>
    <n v="100"/>
    <n v="38047.269999999997"/>
    <n v="186"/>
    <n v="0.77869999999999995"/>
    <n v="0.67410000000000003"/>
    <n v="0.65890000000000004"/>
    <n v="0.61480000000000001"/>
    <n v="0.60660000000000003"/>
    <n v="0.7944"/>
    <n v="0.15"/>
    <n v="22506.274444499995"/>
    <n v="0"/>
    <n v="66918.099661999993"/>
    <n v="62647.97681700001"/>
    <n v="16397.673892679999"/>
    <n v="25145.183826"/>
    <n v="28829.748133449997"/>
    <n v="71217.4953522"/>
    <n v="78108.629107500004"/>
    <n v="30269.4768024"/>
    <n v="78.02"/>
    <n v="76.14"/>
    <n v="78.72"/>
    <n v="85.06"/>
    <n v="77.86999999999999"/>
    <n v="95"/>
  </r>
  <r>
    <x v="6"/>
    <n v="70139.100000000006"/>
    <n v="73.310868708241003"/>
    <n v="121.69236198407999"/>
    <n v="96.83"/>
    <n v="70910.55"/>
    <n v="127.1"/>
    <n v="0.80030000000000001"/>
    <n v="23635.79700000002"/>
    <n v="81.264061325699004"/>
    <n v="116.89211011905"/>
    <n v="96.69"/>
    <n v="27151.55"/>
    <n v="149.1"/>
    <n v="0.79900000000000004"/>
    <n v="70141.499999999971"/>
    <n v="59.891782911532999"/>
    <n v="126.1110146234"/>
    <n v="96.77"/>
    <n v="85867.72"/>
    <n v="156.9"/>
    <n v="0.77669999999999995"/>
    <n v="21947"/>
    <n v="78.077173129494994"/>
    <n v="125.57036794905"/>
    <n v="93.46"/>
    <n v="24642.89"/>
    <n v="135.30000000000001"/>
    <n v="0.86029999999999995"/>
    <n v="21643.97"/>
    <n v="69.850753753484994"/>
    <n v="51.630656604854003"/>
    <n v="95"/>
    <n v="32408.21"/>
    <n v="156.19999999999999"/>
    <n v="0.78979999999999995"/>
    <n v="0.67410000000000003"/>
    <n v="0.65890000000000004"/>
    <n v="0.61480000000000001"/>
    <n v="0.60660000000000003"/>
    <n v="0.7944"/>
    <n v="0.15"/>
    <n v="18322.824371355015"/>
    <n v="16400.393607950002"/>
    <n v="49589.746481999995"/>
    <n v="48930.008984999979"/>
    <n v="20049.901320000001"/>
    <n v="21048.288833249997"/>
    <n v="24556.83500435"/>
    <n v="50135.177060999995"/>
    <n v="59900.462794799998"/>
    <n v="22512.758588399996"/>
    <n v="80.03"/>
    <n v="77.669999999999987"/>
    <n v="79.900000000000006"/>
    <n v="86.03"/>
    <n v="78.97999999999999"/>
    <n v="95"/>
  </r>
  <r>
    <x v="7"/>
    <n v="52487.9"/>
    <n v="77.960921698397001"/>
    <n v="92.269062020503"/>
    <n v="99.26"/>
    <n v="51576.41"/>
    <n v="90.9"/>
    <n v="0.81389999999999996"/>
    <n v="23406.5"/>
    <n v="74.747980931914995"/>
    <n v="137.17509107142999"/>
    <n v="95.94"/>
    <n v="26286.34"/>
    <n v="141.69999999999999"/>
    <n v="0.81399999999999995"/>
    <n v="60420.899999999994"/>
    <n v="71.884365014154994"/>
    <n v="118.86590531812"/>
    <n v="90.56"/>
    <n v="68401.09"/>
    <n v="122.1"/>
    <n v="0.79510000000000003"/>
    <n v="19453"/>
    <n v="81.527601748501993"/>
    <n v="111.22573763131"/>
    <n v="95.92"/>
    <n v="18855.060000000001"/>
    <n v="102.9"/>
    <n v="0.86550000000000005"/>
    <n v="28195.21"/>
    <n v="66.896162571583005"/>
    <n v="138.66206939935"/>
    <n v="97.61"/>
    <n v="32007.52"/>
    <n v="155.19999999999999"/>
    <n v="0.78510000000000002"/>
    <n v="0.67410000000000003"/>
    <n v="0.65890000000000004"/>
    <n v="0.61480000000000001"/>
    <n v="0.60660000000000003"/>
    <n v="0.7944"/>
    <n v="0.15"/>
    <n v="18145.069897499998"/>
    <n v="21364.497449349998"/>
    <n v="37109.995058"/>
    <n v="42149.015630999995"/>
    <n v="17771.482679999997"/>
    <n v="20377.565063100003"/>
    <n v="24253.218167200001"/>
    <n v="36465.553398199998"/>
    <n v="47715.916373100001"/>
    <n v="17225.2286136"/>
    <n v="81.39"/>
    <n v="79.510000000000005"/>
    <n v="81.399999999999991"/>
    <n v="86.550000000000011"/>
    <n v="78.510000000000005"/>
    <n v="95"/>
  </r>
  <r>
    <x v="8"/>
    <n v="39237.9"/>
    <n v="72.907657019446006"/>
    <n v="42.590925827991001"/>
    <n v="97.72"/>
    <n v="41981.69"/>
    <n v="73.400000000000006"/>
    <n v="0.82050000000000001"/>
    <n v="16398.609"/>
    <n v="78.014815113658003"/>
    <n v="73.776257539682007"/>
    <n v="100"/>
    <n v="23827.62"/>
    <n v="127.2"/>
    <n v="0.82199999999999995"/>
    <n v="49555.8"/>
    <n v="76.380176020129994"/>
    <n v="55.929531181319"/>
    <n v="100"/>
    <n v="58421.74"/>
    <n v="103.1"/>
    <n v="0.80420000000000003"/>
    <n v="15026.093999999999"/>
    <n v="84.918563207044002"/>
    <n v="46.128541009164998"/>
    <n v="99.01"/>
    <n v="15568.68"/>
    <n v="84.9"/>
    <n v="0.86619999999999997"/>
    <n v="13021.790999999999"/>
    <n v="62.332706984737001"/>
    <n v="16.689054092262001"/>
    <n v="93.67"/>
    <n v="29209.23"/>
    <n v="141.30000000000001"/>
    <n v="0.78690000000000004"/>
    <n v="0.67410000000000003"/>
    <n v="0.65890000000000004"/>
    <n v="0.61480000000000001"/>
    <n v="0.60660000000000003"/>
    <n v="0.7944"/>
    <n v="0.15"/>
    <n v="12712.447675935"/>
    <n v="9867.0668033849997"/>
    <n v="27741.980058000001"/>
    <n v="34569.630521999999"/>
    <n v="13727.238434639998"/>
    <n v="18471.528438299996"/>
    <n v="22132.855894049997"/>
    <n v="29681.894463799999"/>
    <n v="40754.421606599994"/>
    <n v="14222.923300799999"/>
    <n v="82.05"/>
    <n v="80.42"/>
    <n v="82.199999999999989"/>
    <n v="86.61999999999999"/>
    <n v="78.69"/>
    <n v="95"/>
  </r>
  <r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10000000000003"/>
    <n v="0.65890000000000004"/>
    <n v="0.61480000000000001"/>
    <n v="0.60660000000000003"/>
    <n v="0.7944"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"/>
    <n v="0"/>
    <n v="0"/>
    <n v="0"/>
    <n v="0"/>
    <n v="0"/>
    <n v="0"/>
    <n v="0"/>
    <n v="0"/>
    <n v="0"/>
    <n v="0"/>
    <n v="0"/>
    <n v="0"/>
    <n v="0"/>
    <n v="0"/>
    <n v="0"/>
    <n v="95"/>
  </r>
  <r>
    <x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"/>
    <n v="0"/>
    <n v="0"/>
    <n v="0"/>
    <n v="0"/>
    <n v="0"/>
    <n v="0"/>
    <n v="0"/>
    <n v="0"/>
    <n v="0"/>
    <n v="0"/>
    <n v="0"/>
    <n v="0"/>
    <n v="0"/>
    <n v="0"/>
    <n v="0"/>
    <n v="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4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5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6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7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0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8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9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5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2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32F78A-9AEB-4212-9BAB-9585F561D33D}" name="PivotTable1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Month">
  <location ref="A107:A110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h="1"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3">
    <i>
      <x v="15"/>
    </i>
    <i>
      <x v="16"/>
    </i>
    <i t="grand">
      <x/>
    </i>
  </rowItems>
  <colItems count="1">
    <i/>
  </colItems>
  <formats count="35">
    <format dxfId="1810">
      <pivotArea field="0" type="button" dataOnly="0" labelOnly="1" outline="0" axis="axisRow" fieldPosition="0"/>
    </format>
    <format dxfId="1809">
      <pivotArea field="0" type="button" dataOnly="0" labelOnly="1" outline="0" axis="axisRow" fieldPosition="0"/>
    </format>
    <format dxfId="1808">
      <pivotArea field="0" type="button" dataOnly="0" labelOnly="1" outline="0" axis="axisRow" fieldPosition="0"/>
    </format>
    <format dxfId="1807">
      <pivotArea type="all" dataOnly="0" outline="0" fieldPosition="0"/>
    </format>
    <format dxfId="1806">
      <pivotArea outline="0" collapsedLevelsAreSubtotals="1" fieldPosition="0"/>
    </format>
    <format dxfId="1805">
      <pivotArea field="0" type="button" dataOnly="0" labelOnly="1" outline="0" axis="axisRow" fieldPosition="0"/>
    </format>
    <format dxfId="1804">
      <pivotArea dataOnly="0" labelOnly="1" fieldPosition="0">
        <references count="1">
          <reference field="0" count="0"/>
        </references>
      </pivotArea>
    </format>
    <format dxfId="1803">
      <pivotArea dataOnly="0" labelOnly="1" grandRow="1" outline="0" fieldPosition="0"/>
    </format>
    <format dxfId="1802">
      <pivotArea type="all" dataOnly="0" outline="0" fieldPosition="0"/>
    </format>
    <format dxfId="1801">
      <pivotArea outline="0" collapsedLevelsAreSubtotals="1" fieldPosition="0"/>
    </format>
    <format dxfId="1800">
      <pivotArea field="0" type="button" dataOnly="0" labelOnly="1" outline="0" axis="axisRow" fieldPosition="0"/>
    </format>
    <format dxfId="1799">
      <pivotArea dataOnly="0" labelOnly="1" fieldPosition="0">
        <references count="1">
          <reference field="0" count="0"/>
        </references>
      </pivotArea>
    </format>
    <format dxfId="1798">
      <pivotArea dataOnly="0" labelOnly="1" grandRow="1" outline="0" fieldPosition="0"/>
    </format>
    <format dxfId="1797">
      <pivotArea type="all" dataOnly="0" outline="0" fieldPosition="0"/>
    </format>
    <format dxfId="1796">
      <pivotArea outline="0" collapsedLevelsAreSubtotals="1" fieldPosition="0"/>
    </format>
    <format dxfId="1795">
      <pivotArea dataOnly="0" labelOnly="1" fieldPosition="0">
        <references count="1">
          <reference field="0" count="0"/>
        </references>
      </pivotArea>
    </format>
    <format dxfId="1794">
      <pivotArea dataOnly="0" labelOnly="1" grandRow="1" outline="0" fieldPosition="0"/>
    </format>
    <format dxfId="1793">
      <pivotArea field="0" type="button" dataOnly="0" labelOnly="1" outline="0" axis="axisRow" fieldPosition="0"/>
    </format>
    <format dxfId="1792">
      <pivotArea grandRow="1" outline="0" collapsedLevelsAreSubtotals="1" fieldPosition="0"/>
    </format>
    <format dxfId="1791">
      <pivotArea dataOnly="0" labelOnly="1" grandRow="1" outline="0" fieldPosition="0"/>
    </format>
    <format dxfId="1790">
      <pivotArea collapsedLevelsAreSubtotals="1" fieldPosition="0">
        <references count="1">
          <reference field="0" count="0"/>
        </references>
      </pivotArea>
    </format>
    <format dxfId="1789">
      <pivotArea field="0" type="button" dataOnly="0" labelOnly="1" outline="0" axis="axisRow" fieldPosition="0"/>
    </format>
    <format dxfId="1788">
      <pivotArea dataOnly="0" labelOnly="1" fieldPosition="0">
        <references count="1">
          <reference field="0" count="0"/>
        </references>
      </pivotArea>
    </format>
    <format dxfId="1787">
      <pivotArea outline="0" collapsedLevelsAreSubtotals="1" fieldPosition="0"/>
    </format>
    <format dxfId="1786">
      <pivotArea field="0" type="button" dataOnly="0" labelOnly="1" outline="0" axis="axisRow" fieldPosition="0"/>
    </format>
    <format dxfId="1785">
      <pivotArea field="0" type="button" dataOnly="0" labelOnly="1" outline="0" axis="axisRow" fieldPosition="0"/>
    </format>
    <format dxfId="1784">
      <pivotArea field="0" type="button" dataOnly="0" labelOnly="1" outline="0" axis="axisRow" fieldPosition="0"/>
    </format>
    <format dxfId="1783">
      <pivotArea field="0" type="button" dataOnly="0" labelOnly="1" outline="0" axis="axisRow" fieldPosition="0"/>
    </format>
    <format dxfId="1782">
      <pivotArea type="all" dataOnly="0" outline="0" fieldPosition="0"/>
    </format>
    <format dxfId="1781">
      <pivotArea outline="0" collapsedLevelsAreSubtotals="1" fieldPosition="0"/>
    </format>
    <format dxfId="1780">
      <pivotArea field="0" type="button" dataOnly="0" labelOnly="1" outline="0" axis="axisRow" fieldPosition="0"/>
    </format>
    <format dxfId="1779">
      <pivotArea dataOnly="0" labelOnly="1" fieldPosition="0">
        <references count="1">
          <reference field="0" count="0"/>
        </references>
      </pivotArea>
    </format>
    <format dxfId="1778">
      <pivotArea dataOnly="0" labelOnly="1" grandRow="1" outline="0" fieldPosition="0"/>
    </format>
    <format dxfId="1777">
      <pivotArea field="0" type="button" dataOnly="0" labelOnly="1" outline="0" axis="axisRow" fieldPosition="0"/>
    </format>
    <format dxfId="1776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5431E-C1E4-41F2-B8EB-11E21C728940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 rowHeaderCaption="Month">
  <location ref="A30:A34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24">
    <format dxfId="1834">
      <pivotArea type="all" dataOnly="0" outline="0" fieldPosition="0"/>
    </format>
    <format dxfId="1833">
      <pivotArea outline="0" collapsedLevelsAreSubtotals="1" fieldPosition="0"/>
    </format>
    <format dxfId="1832">
      <pivotArea field="0" type="button" dataOnly="0" labelOnly="1" outline="0" axis="axisRow" fieldPosition="0"/>
    </format>
    <format dxfId="1831">
      <pivotArea dataOnly="0" labelOnly="1" fieldPosition="0">
        <references count="1">
          <reference field="0" count="0"/>
        </references>
      </pivotArea>
    </format>
    <format dxfId="1830">
      <pivotArea dataOnly="0" labelOnly="1" grandRow="1" outline="0" fieldPosition="0"/>
    </format>
    <format dxfId="1829">
      <pivotArea type="all" dataOnly="0" outline="0" fieldPosition="0"/>
    </format>
    <format dxfId="1828">
      <pivotArea outline="0" collapsedLevelsAreSubtotals="1" fieldPosition="0"/>
    </format>
    <format dxfId="1827">
      <pivotArea field="0" type="button" dataOnly="0" labelOnly="1" outline="0" axis="axisRow" fieldPosition="0"/>
    </format>
    <format dxfId="1826">
      <pivotArea dataOnly="0" labelOnly="1" fieldPosition="0">
        <references count="1">
          <reference field="0" count="0"/>
        </references>
      </pivotArea>
    </format>
    <format dxfId="1825">
      <pivotArea dataOnly="0" labelOnly="1" grandRow="1" outline="0" fieldPosition="0"/>
    </format>
    <format dxfId="1824">
      <pivotArea type="all" dataOnly="0" outline="0" fieldPosition="0"/>
    </format>
    <format dxfId="1823">
      <pivotArea outline="0" collapsedLevelsAreSubtotals="1" fieldPosition="0"/>
    </format>
    <format dxfId="1822">
      <pivotArea field="0" type="button" dataOnly="0" labelOnly="1" outline="0" axis="axisRow" fieldPosition="0"/>
    </format>
    <format dxfId="1821">
      <pivotArea dataOnly="0" labelOnly="1" fieldPosition="0">
        <references count="1">
          <reference field="0" count="0"/>
        </references>
      </pivotArea>
    </format>
    <format dxfId="1820">
      <pivotArea dataOnly="0" labelOnly="1" grandRow="1" outline="0" fieldPosition="0"/>
    </format>
    <format dxfId="1819">
      <pivotArea field="0" type="button" dataOnly="0" labelOnly="1" outline="0" axis="axisRow" fieldPosition="0"/>
    </format>
    <format dxfId="1818">
      <pivotArea field="0" type="button" dataOnly="0" labelOnly="1" outline="0" axis="axisRow" fieldPosition="0"/>
    </format>
    <format dxfId="1817">
      <pivotArea grandRow="1" outline="0" collapsedLevelsAreSubtotals="1" fieldPosition="0"/>
    </format>
    <format dxfId="1816">
      <pivotArea dataOnly="0" labelOnly="1" grandRow="1" outline="0" fieldPosition="0"/>
    </format>
    <format dxfId="1815">
      <pivotArea type="all" dataOnly="0" outline="0" fieldPosition="0"/>
    </format>
    <format dxfId="1814">
      <pivotArea outline="0" collapsedLevelsAreSubtotals="1" fieldPosition="0"/>
    </format>
    <format dxfId="1813">
      <pivotArea field="0" type="button" dataOnly="0" labelOnly="1" outline="0" axis="axisRow" fieldPosition="0"/>
    </format>
    <format dxfId="1812">
      <pivotArea dataOnly="0" labelOnly="1" fieldPosition="0">
        <references count="1">
          <reference field="0" count="0"/>
        </references>
      </pivotArea>
    </format>
    <format dxfId="1811">
      <pivotArea dataOnly="0" labelOnly="1" grandRow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365C2-5B63-4960-93C0-31EAF1749EFB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Month">
  <location ref="A3:A12" firstHeaderRow="1" firstDataRow="1" firstDataCol="1"/>
  <pivotFields count="58">
    <pivotField axis="axisRow" numFmtId="167" showAll="0" sortType="ascending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x="0"/>
        <item x="1"/>
        <item x="2"/>
        <item x="3"/>
        <item x="4"/>
        <item x="5"/>
        <item x="6"/>
        <item x="7"/>
        <item h="1" m="1" x="35"/>
        <item h="1" x="8"/>
        <item h="1" m="1" x="37"/>
        <item h="1" m="1" x="32"/>
        <item h="1" x="9"/>
        <item h="1" m="1" x="34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formats count="31">
    <format dxfId="1865">
      <pivotArea field="0" type="button" dataOnly="0" labelOnly="1" outline="0" axis="axisRow" fieldPosition="0"/>
    </format>
    <format dxfId="1864">
      <pivotArea field="0" type="button" dataOnly="0" labelOnly="1" outline="0" axis="axisRow" fieldPosition="0"/>
    </format>
    <format dxfId="1863">
      <pivotArea field="0" type="button" dataOnly="0" labelOnly="1" outline="0" axis="axisRow" fieldPosition="0"/>
    </format>
    <format dxfId="1862">
      <pivotArea type="all" dataOnly="0" outline="0" fieldPosition="0"/>
    </format>
    <format dxfId="1861">
      <pivotArea outline="0" collapsedLevelsAreSubtotals="1" fieldPosition="0"/>
    </format>
    <format dxfId="1860">
      <pivotArea field="0" type="button" dataOnly="0" labelOnly="1" outline="0" axis="axisRow" fieldPosition="0"/>
    </format>
    <format dxfId="1859">
      <pivotArea dataOnly="0" labelOnly="1" fieldPosition="0">
        <references count="1">
          <reference field="0" count="0"/>
        </references>
      </pivotArea>
    </format>
    <format dxfId="1858">
      <pivotArea dataOnly="0" labelOnly="1" grandRow="1" outline="0" fieldPosition="0"/>
    </format>
    <format dxfId="1857">
      <pivotArea type="all" dataOnly="0" outline="0" fieldPosition="0"/>
    </format>
    <format dxfId="1856">
      <pivotArea outline="0" collapsedLevelsAreSubtotals="1" fieldPosition="0"/>
    </format>
    <format dxfId="1855">
      <pivotArea field="0" type="button" dataOnly="0" labelOnly="1" outline="0" axis="axisRow" fieldPosition="0"/>
    </format>
    <format dxfId="1854">
      <pivotArea dataOnly="0" labelOnly="1" fieldPosition="0">
        <references count="1">
          <reference field="0" count="0"/>
        </references>
      </pivotArea>
    </format>
    <format dxfId="1853">
      <pivotArea dataOnly="0" labelOnly="1" grandRow="1" outline="0" fieldPosition="0"/>
    </format>
    <format dxfId="1852">
      <pivotArea type="all" dataOnly="0" outline="0" fieldPosition="0"/>
    </format>
    <format dxfId="1851">
      <pivotArea outline="0" collapsedLevelsAreSubtotals="1" fieldPosition="0"/>
    </format>
    <format dxfId="1850">
      <pivotArea dataOnly="0" labelOnly="1" fieldPosition="0">
        <references count="1">
          <reference field="0" count="0"/>
        </references>
      </pivotArea>
    </format>
    <format dxfId="1849">
      <pivotArea dataOnly="0" labelOnly="1" grandRow="1" outline="0" fieldPosition="0"/>
    </format>
    <format dxfId="1848">
      <pivotArea field="0" type="button" dataOnly="0" labelOnly="1" outline="0" axis="axisRow" fieldPosition="0"/>
    </format>
    <format dxfId="1847">
      <pivotArea grandRow="1" outline="0" collapsedLevelsAreSubtotals="1" fieldPosition="0"/>
    </format>
    <format dxfId="1846">
      <pivotArea dataOnly="0" labelOnly="1" grandRow="1" outline="0" fieldPosition="0"/>
    </format>
    <format dxfId="1845">
      <pivotArea collapsedLevelsAreSubtotals="1" fieldPosition="0">
        <references count="1">
          <reference field="0" count="0"/>
        </references>
      </pivotArea>
    </format>
    <format dxfId="1844">
      <pivotArea field="0" type="button" dataOnly="0" labelOnly="1" outline="0" axis="axisRow" fieldPosition="0"/>
    </format>
    <format dxfId="1843">
      <pivotArea dataOnly="0" labelOnly="1" fieldPosition="0">
        <references count="1">
          <reference field="0" count="0"/>
        </references>
      </pivotArea>
    </format>
    <format dxfId="1842">
      <pivotArea outline="0" collapsedLevelsAreSubtotals="1" fieldPosition="0"/>
    </format>
    <format dxfId="1841">
      <pivotArea type="all" dataOnly="0" outline="0" fieldPosition="0"/>
    </format>
    <format dxfId="1840">
      <pivotArea outline="0" collapsedLevelsAreSubtotals="1" fieldPosition="0"/>
    </format>
    <format dxfId="1839">
      <pivotArea field="0" type="button" dataOnly="0" labelOnly="1" outline="0" axis="axisRow" fieldPosition="0"/>
    </format>
    <format dxfId="1838">
      <pivotArea dataOnly="0" labelOnly="1" fieldPosition="0">
        <references count="1">
          <reference field="0" count="0"/>
        </references>
      </pivotArea>
    </format>
    <format dxfId="1837">
      <pivotArea dataOnly="0" labelOnly="1" grandRow="1" outline="0" fieldPosition="0"/>
    </format>
    <format dxfId="1836">
      <pivotArea field="0" type="button" dataOnly="0" labelOnly="1" outline="0" axis="axisRow" fieldPosition="0"/>
    </format>
    <format dxfId="1835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76579-B140-4F46-BD57-42A76FABA71F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 rowHeaderCaption="Month">
  <location ref="A52:A56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23">
    <format dxfId="1888">
      <pivotArea type="all" dataOnly="0" outline="0" fieldPosition="0"/>
    </format>
    <format dxfId="1887">
      <pivotArea outline="0" collapsedLevelsAreSubtotals="1" fieldPosition="0"/>
    </format>
    <format dxfId="1886">
      <pivotArea field="0" type="button" dataOnly="0" labelOnly="1" outline="0" axis="axisRow" fieldPosition="0"/>
    </format>
    <format dxfId="1885">
      <pivotArea dataOnly="0" labelOnly="1" fieldPosition="0">
        <references count="1">
          <reference field="0" count="0"/>
        </references>
      </pivotArea>
    </format>
    <format dxfId="1884">
      <pivotArea dataOnly="0" labelOnly="1" grandRow="1" outline="0" fieldPosition="0"/>
    </format>
    <format dxfId="1883">
      <pivotArea type="all" dataOnly="0" outline="0" fieldPosition="0"/>
    </format>
    <format dxfId="1882">
      <pivotArea field="0" type="button" dataOnly="0" labelOnly="1" outline="0" axis="axisRow" fieldPosition="0"/>
    </format>
    <format dxfId="1881">
      <pivotArea type="all" dataOnly="0" outline="0" fieldPosition="0"/>
    </format>
    <format dxfId="1880">
      <pivotArea outline="0" collapsedLevelsAreSubtotals="1" fieldPosition="0"/>
    </format>
    <format dxfId="1879">
      <pivotArea field="0" type="button" dataOnly="0" labelOnly="1" outline="0" axis="axisRow" fieldPosition="0"/>
    </format>
    <format dxfId="1878">
      <pivotArea dataOnly="0" labelOnly="1" fieldPosition="0">
        <references count="1">
          <reference field="0" count="0"/>
        </references>
      </pivotArea>
    </format>
    <format dxfId="1877">
      <pivotArea dataOnly="0" labelOnly="1" grandRow="1" outline="0" fieldPosition="0"/>
    </format>
    <format dxfId="1876">
      <pivotArea field="0" type="button" dataOnly="0" labelOnly="1" outline="0" axis="axisRow" fieldPosition="0"/>
    </format>
    <format dxfId="1875">
      <pivotArea field="0" type="button" dataOnly="0" labelOnly="1" outline="0" axis="axisRow" fieldPosition="0"/>
    </format>
    <format dxfId="1874">
      <pivotArea grandRow="1" outline="0" collapsedLevelsAreSubtotals="1" fieldPosition="0"/>
    </format>
    <format dxfId="1873">
      <pivotArea dataOnly="0" labelOnly="1" grandRow="1" outline="0" fieldPosition="0"/>
    </format>
    <format dxfId="1872">
      <pivotArea type="all" dataOnly="0" outline="0" fieldPosition="0"/>
    </format>
    <format dxfId="1871">
      <pivotArea outline="0" collapsedLevelsAreSubtotals="1" fieldPosition="0"/>
    </format>
    <format dxfId="1870">
      <pivotArea field="0" type="button" dataOnly="0" labelOnly="1" outline="0" axis="axisRow" fieldPosition="0"/>
    </format>
    <format dxfId="1869">
      <pivotArea dataOnly="0" labelOnly="1" fieldPosition="0">
        <references count="1">
          <reference field="0" count="0"/>
        </references>
      </pivotArea>
    </format>
    <format dxfId="1868">
      <pivotArea dataOnly="0" labelOnly="1" grandRow="1" outline="0" fieldPosition="0"/>
    </format>
    <format dxfId="1867">
      <pivotArea field="0" type="button" dataOnly="0" labelOnly="1" outline="0" axis="axisRow" fieldPosition="0"/>
    </format>
    <format dxfId="1866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8C97C-8087-4E34-BD4F-0495E4D0E77A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 rowHeaderCaption="Month">
  <location ref="A76:A80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35">
    <format dxfId="1923">
      <pivotArea field="0" type="button" dataOnly="0" labelOnly="1" outline="0" axis="axisRow" fieldPosition="0"/>
    </format>
    <format dxfId="1922">
      <pivotArea field="0" type="button" dataOnly="0" labelOnly="1" outline="0" axis="axisRow" fieldPosition="0"/>
    </format>
    <format dxfId="1921">
      <pivotArea field="0" type="button" dataOnly="0" labelOnly="1" outline="0" axis="axisRow" fieldPosition="0"/>
    </format>
    <format dxfId="1920">
      <pivotArea type="all" dataOnly="0" outline="0" fieldPosition="0"/>
    </format>
    <format dxfId="1919">
      <pivotArea outline="0" collapsedLevelsAreSubtotals="1" fieldPosition="0"/>
    </format>
    <format dxfId="1918">
      <pivotArea field="0" type="button" dataOnly="0" labelOnly="1" outline="0" axis="axisRow" fieldPosition="0"/>
    </format>
    <format dxfId="1917">
      <pivotArea dataOnly="0" labelOnly="1" fieldPosition="0">
        <references count="1">
          <reference field="0" count="0"/>
        </references>
      </pivotArea>
    </format>
    <format dxfId="1916">
      <pivotArea dataOnly="0" labelOnly="1" grandRow="1" outline="0" fieldPosition="0"/>
    </format>
    <format dxfId="1915">
      <pivotArea type="all" dataOnly="0" outline="0" fieldPosition="0"/>
    </format>
    <format dxfId="1914">
      <pivotArea outline="0" collapsedLevelsAreSubtotals="1" fieldPosition="0"/>
    </format>
    <format dxfId="1913">
      <pivotArea field="0" type="button" dataOnly="0" labelOnly="1" outline="0" axis="axisRow" fieldPosition="0"/>
    </format>
    <format dxfId="1912">
      <pivotArea dataOnly="0" labelOnly="1" fieldPosition="0">
        <references count="1">
          <reference field="0" count="0"/>
        </references>
      </pivotArea>
    </format>
    <format dxfId="1911">
      <pivotArea dataOnly="0" labelOnly="1" grandRow="1" outline="0" fieldPosition="0"/>
    </format>
    <format dxfId="1910">
      <pivotArea type="all" dataOnly="0" outline="0" fieldPosition="0"/>
    </format>
    <format dxfId="1909">
      <pivotArea outline="0" collapsedLevelsAreSubtotals="1" fieldPosition="0"/>
    </format>
    <format dxfId="1908">
      <pivotArea dataOnly="0" labelOnly="1" fieldPosition="0">
        <references count="1">
          <reference field="0" count="0"/>
        </references>
      </pivotArea>
    </format>
    <format dxfId="1907">
      <pivotArea dataOnly="0" labelOnly="1" grandRow="1" outline="0" fieldPosition="0"/>
    </format>
    <format dxfId="1906">
      <pivotArea field="0" type="button" dataOnly="0" labelOnly="1" outline="0" axis="axisRow" fieldPosition="0"/>
    </format>
    <format dxfId="1905">
      <pivotArea grandRow="1" outline="0" collapsedLevelsAreSubtotals="1" fieldPosition="0"/>
    </format>
    <format dxfId="1904">
      <pivotArea dataOnly="0" labelOnly="1" grandRow="1" outline="0" fieldPosition="0"/>
    </format>
    <format dxfId="1903">
      <pivotArea collapsedLevelsAreSubtotals="1" fieldPosition="0">
        <references count="1">
          <reference field="0" count="0"/>
        </references>
      </pivotArea>
    </format>
    <format dxfId="1902">
      <pivotArea field="0" type="button" dataOnly="0" labelOnly="1" outline="0" axis="axisRow" fieldPosition="0"/>
    </format>
    <format dxfId="1901">
      <pivotArea dataOnly="0" labelOnly="1" fieldPosition="0">
        <references count="1">
          <reference field="0" count="0"/>
        </references>
      </pivotArea>
    </format>
    <format dxfId="1900">
      <pivotArea outline="0" collapsedLevelsAreSubtotals="1" fieldPosition="0"/>
    </format>
    <format dxfId="1899">
      <pivotArea field="0" type="button" dataOnly="0" labelOnly="1" outline="0" axis="axisRow" fieldPosition="0"/>
    </format>
    <format dxfId="1898">
      <pivotArea field="0" type="button" dataOnly="0" labelOnly="1" outline="0" axis="axisRow" fieldPosition="0"/>
    </format>
    <format dxfId="1897">
      <pivotArea field="0" type="button" dataOnly="0" labelOnly="1" outline="0" axis="axisRow" fieldPosition="0"/>
    </format>
    <format dxfId="1896">
      <pivotArea field="0" type="button" dataOnly="0" labelOnly="1" outline="0" axis="axisRow" fieldPosition="0"/>
    </format>
    <format dxfId="1895">
      <pivotArea type="all" dataOnly="0" outline="0" fieldPosition="0"/>
    </format>
    <format dxfId="1894">
      <pivotArea outline="0" collapsedLevelsAreSubtotals="1" fieldPosition="0"/>
    </format>
    <format dxfId="1893">
      <pivotArea field="0" type="button" dataOnly="0" labelOnly="1" outline="0" axis="axisRow" fieldPosition="0"/>
    </format>
    <format dxfId="1892">
      <pivotArea dataOnly="0" labelOnly="1" fieldPosition="0">
        <references count="1">
          <reference field="0" count="0"/>
        </references>
      </pivotArea>
    </format>
    <format dxfId="1891">
      <pivotArea dataOnly="0" labelOnly="1" grandRow="1" outline="0" fieldPosition="0"/>
    </format>
    <format dxfId="1890">
      <pivotArea field="0" type="button" dataOnly="0" labelOnly="1" outline="0" axis="axisRow" fieldPosition="0"/>
    </format>
    <format dxfId="1889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3F944-05AD-483F-AC1A-1ECC5233523D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Month">
  <location ref="A58:A62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21">
    <format dxfId="1652">
      <pivotArea type="all" dataOnly="0" outline="0" fieldPosition="0"/>
    </format>
    <format dxfId="1651">
      <pivotArea outline="0" collapsedLevelsAreSubtotals="1" fieldPosition="0"/>
    </format>
    <format dxfId="1650">
      <pivotArea field="0" type="button" dataOnly="0" labelOnly="1" outline="0" axis="axisRow" fieldPosition="0"/>
    </format>
    <format dxfId="1649">
      <pivotArea dataOnly="0" labelOnly="1" fieldPosition="0">
        <references count="1">
          <reference field="0" count="0"/>
        </references>
      </pivotArea>
    </format>
    <format dxfId="1648">
      <pivotArea dataOnly="0" labelOnly="1" grandRow="1" outline="0" fieldPosition="0"/>
    </format>
    <format dxfId="1647">
      <pivotArea type="all" dataOnly="0" outline="0" fieldPosition="0"/>
    </format>
    <format dxfId="1646">
      <pivotArea field="0" type="button" dataOnly="0" labelOnly="1" outline="0" axis="axisRow" fieldPosition="0"/>
    </format>
    <format dxfId="1645">
      <pivotArea type="all" dataOnly="0" outline="0" fieldPosition="0"/>
    </format>
    <format dxfId="1644">
      <pivotArea outline="0" collapsedLevelsAreSubtotals="1" fieldPosition="0"/>
    </format>
    <format dxfId="1643">
      <pivotArea field="0" type="button" dataOnly="0" labelOnly="1" outline="0" axis="axisRow" fieldPosition="0"/>
    </format>
    <format dxfId="1642">
      <pivotArea dataOnly="0" labelOnly="1" fieldPosition="0">
        <references count="1">
          <reference field="0" count="0"/>
        </references>
      </pivotArea>
    </format>
    <format dxfId="1641">
      <pivotArea dataOnly="0" labelOnly="1" grandRow="1" outline="0" fieldPosition="0"/>
    </format>
    <format dxfId="1640">
      <pivotArea field="0" type="button" dataOnly="0" labelOnly="1" outline="0" axis="axisRow" fieldPosition="0"/>
    </format>
    <format dxfId="1639">
      <pivotArea field="0" type="button" dataOnly="0" labelOnly="1" outline="0" axis="axisRow" fieldPosition="0"/>
    </format>
    <format dxfId="1638">
      <pivotArea grandRow="1" outline="0" collapsedLevelsAreSubtotals="1" fieldPosition="0"/>
    </format>
    <format dxfId="1637">
      <pivotArea dataOnly="0" labelOnly="1" grandRow="1" outline="0" fieldPosition="0"/>
    </format>
    <format dxfId="1636">
      <pivotArea type="all" dataOnly="0" outline="0" fieldPosition="0"/>
    </format>
    <format dxfId="1635">
      <pivotArea outline="0" collapsedLevelsAreSubtotals="1" fieldPosition="0"/>
    </format>
    <format dxfId="1634">
      <pivotArea field="0" type="button" dataOnly="0" labelOnly="1" outline="0" axis="axisRow" fieldPosition="0"/>
    </format>
    <format dxfId="1633">
      <pivotArea dataOnly="0" labelOnly="1" fieldPosition="0">
        <references count="1">
          <reference field="0" count="0"/>
        </references>
      </pivotArea>
    </format>
    <format dxfId="1632">
      <pivotArea dataOnly="0" labelOnly="1" grandRow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3ABF8-8EF1-4ADE-B12E-5E4D9A0FD03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 rowHeaderCaption="Month">
  <location ref="A3:A7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31">
    <format dxfId="1683">
      <pivotArea field="0" type="button" dataOnly="0" labelOnly="1" outline="0" axis="axisRow" fieldPosition="0"/>
    </format>
    <format dxfId="1682">
      <pivotArea field="0" type="button" dataOnly="0" labelOnly="1" outline="0" axis="axisRow" fieldPosition="0"/>
    </format>
    <format dxfId="1681">
      <pivotArea field="0" type="button" dataOnly="0" labelOnly="1" outline="0" axis="axisRow" fieldPosition="0"/>
    </format>
    <format dxfId="1680">
      <pivotArea type="all" dataOnly="0" outline="0" fieldPosition="0"/>
    </format>
    <format dxfId="1679">
      <pivotArea outline="0" collapsedLevelsAreSubtotals="1" fieldPosition="0"/>
    </format>
    <format dxfId="1678">
      <pivotArea field="0" type="button" dataOnly="0" labelOnly="1" outline="0" axis="axisRow" fieldPosition="0"/>
    </format>
    <format dxfId="1677">
      <pivotArea dataOnly="0" labelOnly="1" fieldPosition="0">
        <references count="1">
          <reference field="0" count="0"/>
        </references>
      </pivotArea>
    </format>
    <format dxfId="1676">
      <pivotArea dataOnly="0" labelOnly="1" grandRow="1" outline="0" fieldPosition="0"/>
    </format>
    <format dxfId="1675">
      <pivotArea type="all" dataOnly="0" outline="0" fieldPosition="0"/>
    </format>
    <format dxfId="1674">
      <pivotArea outline="0" collapsedLevelsAreSubtotals="1" fieldPosition="0"/>
    </format>
    <format dxfId="1673">
      <pivotArea field="0" type="button" dataOnly="0" labelOnly="1" outline="0" axis="axisRow" fieldPosition="0"/>
    </format>
    <format dxfId="1672">
      <pivotArea dataOnly="0" labelOnly="1" fieldPosition="0">
        <references count="1">
          <reference field="0" count="0"/>
        </references>
      </pivotArea>
    </format>
    <format dxfId="1671">
      <pivotArea dataOnly="0" labelOnly="1" grandRow="1" outline="0" fieldPosition="0"/>
    </format>
    <format dxfId="1670">
      <pivotArea type="all" dataOnly="0" outline="0" fieldPosition="0"/>
    </format>
    <format dxfId="1669">
      <pivotArea outline="0" collapsedLevelsAreSubtotals="1" fieldPosition="0"/>
    </format>
    <format dxfId="1668">
      <pivotArea dataOnly="0" labelOnly="1" fieldPosition="0">
        <references count="1">
          <reference field="0" count="0"/>
        </references>
      </pivotArea>
    </format>
    <format dxfId="1667">
      <pivotArea dataOnly="0" labelOnly="1" grandRow="1" outline="0" fieldPosition="0"/>
    </format>
    <format dxfId="1666">
      <pivotArea field="0" type="button" dataOnly="0" labelOnly="1" outline="0" axis="axisRow" fieldPosition="0"/>
    </format>
    <format dxfId="1665">
      <pivotArea grandRow="1" outline="0" collapsedLevelsAreSubtotals="1" fieldPosition="0"/>
    </format>
    <format dxfId="1664">
      <pivotArea dataOnly="0" labelOnly="1" grandRow="1" outline="0" fieldPosition="0"/>
    </format>
    <format dxfId="1663">
      <pivotArea collapsedLevelsAreSubtotals="1" fieldPosition="0">
        <references count="1">
          <reference field="0" count="0"/>
        </references>
      </pivotArea>
    </format>
    <format dxfId="1662">
      <pivotArea field="0" type="button" dataOnly="0" labelOnly="1" outline="0" axis="axisRow" fieldPosition="0"/>
    </format>
    <format dxfId="1661">
      <pivotArea dataOnly="0" labelOnly="1" fieldPosition="0">
        <references count="1">
          <reference field="0" count="0"/>
        </references>
      </pivotArea>
    </format>
    <format dxfId="1660">
      <pivotArea outline="0" collapsedLevelsAreSubtotals="1" fieldPosition="0"/>
    </format>
    <format dxfId="1659">
      <pivotArea type="all" dataOnly="0" outline="0" fieldPosition="0"/>
    </format>
    <format dxfId="1658">
      <pivotArea outline="0" collapsedLevelsAreSubtotals="1" fieldPosition="0"/>
    </format>
    <format dxfId="1657">
      <pivotArea field="0" type="button" dataOnly="0" labelOnly="1" outline="0" axis="axisRow" fieldPosition="0"/>
    </format>
    <format dxfId="1656">
      <pivotArea dataOnly="0" labelOnly="1" fieldPosition="0">
        <references count="1">
          <reference field="0" count="0"/>
        </references>
      </pivotArea>
    </format>
    <format dxfId="1655">
      <pivotArea dataOnly="0" labelOnly="1" grandRow="1" outline="0" fieldPosition="0"/>
    </format>
    <format dxfId="1654">
      <pivotArea field="0" type="button" dataOnly="0" labelOnly="1" outline="0" axis="axisRow" fieldPosition="0"/>
    </format>
    <format dxfId="1653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2C5617-0D6C-44C8-8E36-A590423888E8}" name="PivotTable1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Month">
  <location ref="A88:A91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h="1"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3">
    <i>
      <x v="15"/>
    </i>
    <i>
      <x v="16"/>
    </i>
    <i t="grand">
      <x/>
    </i>
  </rowItems>
  <colItems count="1">
    <i/>
  </colItems>
  <formats count="35">
    <format dxfId="1718">
      <pivotArea field="0" type="button" dataOnly="0" labelOnly="1" outline="0" axis="axisRow" fieldPosition="0"/>
    </format>
    <format dxfId="1717">
      <pivotArea field="0" type="button" dataOnly="0" labelOnly="1" outline="0" axis="axisRow" fieldPosition="0"/>
    </format>
    <format dxfId="1716">
      <pivotArea field="0" type="button" dataOnly="0" labelOnly="1" outline="0" axis="axisRow" fieldPosition="0"/>
    </format>
    <format dxfId="1715">
      <pivotArea type="all" dataOnly="0" outline="0" fieldPosition="0"/>
    </format>
    <format dxfId="1714">
      <pivotArea outline="0" collapsedLevelsAreSubtotals="1" fieldPosition="0"/>
    </format>
    <format dxfId="1713">
      <pivotArea field="0" type="button" dataOnly="0" labelOnly="1" outline="0" axis="axisRow" fieldPosition="0"/>
    </format>
    <format dxfId="1712">
      <pivotArea dataOnly="0" labelOnly="1" fieldPosition="0">
        <references count="1">
          <reference field="0" count="0"/>
        </references>
      </pivotArea>
    </format>
    <format dxfId="1711">
      <pivotArea dataOnly="0" labelOnly="1" grandRow="1" outline="0" fieldPosition="0"/>
    </format>
    <format dxfId="1710">
      <pivotArea type="all" dataOnly="0" outline="0" fieldPosition="0"/>
    </format>
    <format dxfId="1709">
      <pivotArea outline="0" collapsedLevelsAreSubtotals="1" fieldPosition="0"/>
    </format>
    <format dxfId="1708">
      <pivotArea field="0" type="button" dataOnly="0" labelOnly="1" outline="0" axis="axisRow" fieldPosition="0"/>
    </format>
    <format dxfId="1707">
      <pivotArea dataOnly="0" labelOnly="1" fieldPosition="0">
        <references count="1">
          <reference field="0" count="0"/>
        </references>
      </pivotArea>
    </format>
    <format dxfId="1706">
      <pivotArea dataOnly="0" labelOnly="1" grandRow="1" outline="0" fieldPosition="0"/>
    </format>
    <format dxfId="1705">
      <pivotArea type="all" dataOnly="0" outline="0" fieldPosition="0"/>
    </format>
    <format dxfId="1704">
      <pivotArea outline="0" collapsedLevelsAreSubtotals="1" fieldPosition="0"/>
    </format>
    <format dxfId="1703">
      <pivotArea dataOnly="0" labelOnly="1" fieldPosition="0">
        <references count="1">
          <reference field="0" count="0"/>
        </references>
      </pivotArea>
    </format>
    <format dxfId="1702">
      <pivotArea dataOnly="0" labelOnly="1" grandRow="1" outline="0" fieldPosition="0"/>
    </format>
    <format dxfId="1701">
      <pivotArea field="0" type="button" dataOnly="0" labelOnly="1" outline="0" axis="axisRow" fieldPosition="0"/>
    </format>
    <format dxfId="1700">
      <pivotArea grandRow="1" outline="0" collapsedLevelsAreSubtotals="1" fieldPosition="0"/>
    </format>
    <format dxfId="1699">
      <pivotArea dataOnly="0" labelOnly="1" grandRow="1" outline="0" fieldPosition="0"/>
    </format>
    <format dxfId="1698">
      <pivotArea collapsedLevelsAreSubtotals="1" fieldPosition="0">
        <references count="1">
          <reference field="0" count="0"/>
        </references>
      </pivotArea>
    </format>
    <format dxfId="1697">
      <pivotArea field="0" type="button" dataOnly="0" labelOnly="1" outline="0" axis="axisRow" fieldPosition="0"/>
    </format>
    <format dxfId="1696">
      <pivotArea dataOnly="0" labelOnly="1" fieldPosition="0">
        <references count="1">
          <reference field="0" count="0"/>
        </references>
      </pivotArea>
    </format>
    <format dxfId="1695">
      <pivotArea outline="0" collapsedLevelsAreSubtotals="1" fieldPosition="0"/>
    </format>
    <format dxfId="1694">
      <pivotArea field="0" type="button" dataOnly="0" labelOnly="1" outline="0" axis="axisRow" fieldPosition="0"/>
    </format>
    <format dxfId="1693">
      <pivotArea field="0" type="button" dataOnly="0" labelOnly="1" outline="0" axis="axisRow" fieldPosition="0"/>
    </format>
    <format dxfId="1692">
      <pivotArea field="0" type="button" dataOnly="0" labelOnly="1" outline="0" axis="axisRow" fieldPosition="0"/>
    </format>
    <format dxfId="1691">
      <pivotArea field="0" type="button" dataOnly="0" labelOnly="1" outline="0" axis="axisRow" fieldPosition="0"/>
    </format>
    <format dxfId="1690">
      <pivotArea type="all" dataOnly="0" outline="0" fieldPosition="0"/>
    </format>
    <format dxfId="1689">
      <pivotArea outline="0" collapsedLevelsAreSubtotals="1" fieldPosition="0"/>
    </format>
    <format dxfId="1688">
      <pivotArea field="0" type="button" dataOnly="0" labelOnly="1" outline="0" axis="axisRow" fieldPosition="0"/>
    </format>
    <format dxfId="1687">
      <pivotArea dataOnly="0" labelOnly="1" fieldPosition="0">
        <references count="1">
          <reference field="0" count="0"/>
        </references>
      </pivotArea>
    </format>
    <format dxfId="1686">
      <pivotArea dataOnly="0" labelOnly="1" grandRow="1" outline="0" fieldPosition="0"/>
    </format>
    <format dxfId="1685">
      <pivotArea field="0" type="button" dataOnly="0" labelOnly="1" outline="0" axis="axisRow" fieldPosition="0"/>
    </format>
    <format dxfId="1684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FBEAAB-B452-4D34-BC79-D66A9FEDEEDC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Month">
  <location ref="A33:A37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24">
    <format dxfId="1742">
      <pivotArea type="all" dataOnly="0" outline="0" fieldPosition="0"/>
    </format>
    <format dxfId="1741">
      <pivotArea outline="0" collapsedLevelsAreSubtotals="1" fieldPosition="0"/>
    </format>
    <format dxfId="1740">
      <pivotArea field="0" type="button" dataOnly="0" labelOnly="1" outline="0" axis="axisRow" fieldPosition="0"/>
    </format>
    <format dxfId="1739">
      <pivotArea dataOnly="0" labelOnly="1" fieldPosition="0">
        <references count="1">
          <reference field="0" count="0"/>
        </references>
      </pivotArea>
    </format>
    <format dxfId="1738">
      <pivotArea dataOnly="0" labelOnly="1" grandRow="1" outline="0" fieldPosition="0"/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field="0" type="button" dataOnly="0" labelOnly="1" outline="0" axis="axisRow" fieldPosition="0"/>
    </format>
    <format dxfId="1734">
      <pivotArea dataOnly="0" labelOnly="1" fieldPosition="0">
        <references count="1">
          <reference field="0" count="0"/>
        </references>
      </pivotArea>
    </format>
    <format dxfId="1733">
      <pivotArea dataOnly="0" labelOnly="1" grandRow="1" outline="0" fieldPosition="0"/>
    </format>
    <format dxfId="1732">
      <pivotArea type="all" dataOnly="0" outline="0" fieldPosition="0"/>
    </format>
    <format dxfId="1731">
      <pivotArea outline="0" collapsedLevelsAreSubtotals="1" fieldPosition="0"/>
    </format>
    <format dxfId="1730">
      <pivotArea field="0" type="button" dataOnly="0" labelOnly="1" outline="0" axis="axisRow" fieldPosition="0"/>
    </format>
    <format dxfId="1729">
      <pivotArea dataOnly="0" labelOnly="1" fieldPosition="0">
        <references count="1">
          <reference field="0" count="0"/>
        </references>
      </pivotArea>
    </format>
    <format dxfId="1728">
      <pivotArea dataOnly="0" labelOnly="1" grandRow="1" outline="0" fieldPosition="0"/>
    </format>
    <format dxfId="1727">
      <pivotArea field="0" type="button" dataOnly="0" labelOnly="1" outline="0" axis="axisRow" fieldPosition="0"/>
    </format>
    <format dxfId="1726">
      <pivotArea field="0" type="button" dataOnly="0" labelOnly="1" outline="0" axis="axisRow" fieldPosition="0"/>
    </format>
    <format dxfId="1725">
      <pivotArea grandRow="1" outline="0" collapsedLevelsAreSubtotals="1" fieldPosition="0"/>
    </format>
    <format dxfId="1724">
      <pivotArea dataOnly="0" labelOnly="1" grandRow="1" outline="0" fieldPosition="0"/>
    </format>
    <format dxfId="1723">
      <pivotArea type="all" dataOnly="0" outline="0" fieldPosition="0"/>
    </format>
    <format dxfId="1722">
      <pivotArea outline="0" collapsedLevelsAreSubtotals="1" fieldPosition="0"/>
    </format>
    <format dxfId="1721">
      <pivotArea field="0" type="button" dataOnly="0" labelOnly="1" outline="0" axis="axisRow" fieldPosition="0"/>
    </format>
    <format dxfId="1720">
      <pivotArea dataOnly="0" labelOnly="1" fieldPosition="0">
        <references count="1">
          <reference field="0" count="0"/>
        </references>
      </pivotArea>
    </format>
    <format dxfId="1719">
      <pivotArea dataOnly="0" labelOnly="1" grandRow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8ED4A-0813-4E16-A445-314BBDED9BAC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 rowHeaderCaption="Month">
  <location ref="A78:A82" firstHeaderRow="1" firstDataRow="1" firstDataCol="1"/>
  <pivotFields count="58">
    <pivotField axis="axisRow" numFmtId="167" showAll="0">
      <items count="40">
        <item h="1" m="1" x="38"/>
        <item h="1" m="1" x="36"/>
        <item h="1" m="1" x="33"/>
        <item h="1" m="1" x="31"/>
        <item h="1" m="1" x="30"/>
        <item h="1" m="1" x="29"/>
        <item h="1" m="1" x="28"/>
        <item h="1" m="1" x="27"/>
        <item h="1" m="1" x="26"/>
        <item h="1" x="0"/>
        <item h="1" x="1"/>
        <item h="1" x="2"/>
        <item h="1" x="3"/>
        <item h="1" x="4"/>
        <item x="5"/>
        <item x="6"/>
        <item x="7"/>
        <item h="1" x="8"/>
        <item h="1" m="1" x="37"/>
        <item h="1" x="9"/>
        <item h="1" m="1" x="34"/>
        <item h="1" m="1" x="32"/>
        <item h="1" m="1" x="35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4">
    <i>
      <x v="14"/>
    </i>
    <i>
      <x v="15"/>
    </i>
    <i>
      <x v="16"/>
    </i>
    <i t="grand">
      <x/>
    </i>
  </rowItems>
  <colItems count="1">
    <i/>
  </colItems>
  <formats count="33">
    <format dxfId="1775">
      <pivotArea field="0" type="button" dataOnly="0" labelOnly="1" outline="0" axis="axisRow" fieldPosition="0"/>
    </format>
    <format dxfId="1774">
      <pivotArea field="0" type="button" dataOnly="0" labelOnly="1" outline="0" axis="axisRow" fieldPosition="0"/>
    </format>
    <format dxfId="1773">
      <pivotArea field="0" type="button" dataOnly="0" labelOnly="1" outline="0" axis="axisRow" fieldPosition="0"/>
    </format>
    <format dxfId="1772">
      <pivotArea type="all" dataOnly="0" outline="0" fieldPosition="0"/>
    </format>
    <format dxfId="1771">
      <pivotArea outline="0" collapsedLevelsAreSubtotals="1" fieldPosition="0"/>
    </format>
    <format dxfId="1770">
      <pivotArea field="0" type="button" dataOnly="0" labelOnly="1" outline="0" axis="axisRow" fieldPosition="0"/>
    </format>
    <format dxfId="1769">
      <pivotArea dataOnly="0" labelOnly="1" fieldPosition="0">
        <references count="1">
          <reference field="0" count="0"/>
        </references>
      </pivotArea>
    </format>
    <format dxfId="1768">
      <pivotArea dataOnly="0" labelOnly="1" grandRow="1" outline="0" fieldPosition="0"/>
    </format>
    <format dxfId="1767">
      <pivotArea type="all" dataOnly="0" outline="0" fieldPosition="0"/>
    </format>
    <format dxfId="1766">
      <pivotArea outline="0" collapsedLevelsAreSubtotals="1" fieldPosition="0"/>
    </format>
    <format dxfId="1765">
      <pivotArea field="0" type="button" dataOnly="0" labelOnly="1" outline="0" axis="axisRow" fieldPosition="0"/>
    </format>
    <format dxfId="1764">
      <pivotArea dataOnly="0" labelOnly="1" fieldPosition="0">
        <references count="1">
          <reference field="0" count="0"/>
        </references>
      </pivotArea>
    </format>
    <format dxfId="1763">
      <pivotArea dataOnly="0" labelOnly="1" grandRow="1" outline="0" fieldPosition="0"/>
    </format>
    <format dxfId="1762">
      <pivotArea type="all" dataOnly="0" outline="0" fieldPosition="0"/>
    </format>
    <format dxfId="1761">
      <pivotArea outline="0" collapsedLevelsAreSubtotals="1" fieldPosition="0"/>
    </format>
    <format dxfId="1760">
      <pivotArea dataOnly="0" labelOnly="1" fieldPosition="0">
        <references count="1">
          <reference field="0" count="0"/>
        </references>
      </pivotArea>
    </format>
    <format dxfId="1759">
      <pivotArea dataOnly="0" labelOnly="1" grandRow="1" outline="0" fieldPosition="0"/>
    </format>
    <format dxfId="1758">
      <pivotArea field="0" type="button" dataOnly="0" labelOnly="1" outline="0" axis="axisRow" fieldPosition="0"/>
    </format>
    <format dxfId="1757">
      <pivotArea grandRow="1" outline="0" collapsedLevelsAreSubtotals="1" fieldPosition="0"/>
    </format>
    <format dxfId="1756">
      <pivotArea dataOnly="0" labelOnly="1" grandRow="1" outline="0" fieldPosition="0"/>
    </format>
    <format dxfId="1755">
      <pivotArea collapsedLevelsAreSubtotals="1" fieldPosition="0">
        <references count="1">
          <reference field="0" count="0"/>
        </references>
      </pivotArea>
    </format>
    <format dxfId="1754">
      <pivotArea field="0" type="button" dataOnly="0" labelOnly="1" outline="0" axis="axisRow" fieldPosition="0"/>
    </format>
    <format dxfId="1753">
      <pivotArea dataOnly="0" labelOnly="1" fieldPosition="0">
        <references count="1">
          <reference field="0" count="0"/>
        </references>
      </pivotArea>
    </format>
    <format dxfId="1752">
      <pivotArea outline="0" collapsedLevelsAreSubtotals="1" fieldPosition="0"/>
    </format>
    <format dxfId="1751">
      <pivotArea field="0" type="button" dataOnly="0" labelOnly="1" outline="0" axis="axisRow" fieldPosition="0"/>
    </format>
    <format dxfId="1750">
      <pivotArea field="0" type="button" dataOnly="0" labelOnly="1" outline="0" axis="axisRow" fieldPosition="0"/>
    </format>
    <format dxfId="1749">
      <pivotArea field="0" type="button" dataOnly="0" labelOnly="1" outline="0" axis="axisRow" fieldPosition="0"/>
    </format>
    <format dxfId="1748">
      <pivotArea field="0" type="button" dataOnly="0" labelOnly="1" outline="0" axis="axisRow" fieldPosition="0"/>
    </format>
    <format dxfId="1747">
      <pivotArea type="all" dataOnly="0" outline="0" fieldPosition="0"/>
    </format>
    <format dxfId="1746">
      <pivotArea outline="0" collapsedLevelsAreSubtotals="1" fieldPosition="0"/>
    </format>
    <format dxfId="1745">
      <pivotArea field="0" type="button" dataOnly="0" labelOnly="1" outline="0" axis="axisRow" fieldPosition="0"/>
    </format>
    <format dxfId="1744">
      <pivotArea dataOnly="0" labelOnly="1" fieldPosition="0">
        <references count="1">
          <reference field="0" count="0"/>
        </references>
      </pivotArea>
    </format>
    <format dxfId="1743">
      <pivotArea dataOnly="0" labelOnly="1" grandRow="1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C3A84-832A-4949-BFEA-5CD619CCABA5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 rowHeaderCaption="Month">
  <location ref="A69:A78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24">
    <format dxfId="1508">
      <pivotArea type="all" dataOnly="0" outline="0" fieldPosition="0"/>
    </format>
    <format dxfId="1507">
      <pivotArea outline="0" collapsedLevelsAreSubtotals="1" fieldPosition="0"/>
    </format>
    <format dxfId="1506">
      <pivotArea field="0" type="button" dataOnly="0" labelOnly="1" outline="0" axis="axisRow" fieldPosition="0"/>
    </format>
    <format dxfId="1505">
      <pivotArea dataOnly="0" labelOnly="1" fieldPosition="0">
        <references count="1">
          <reference field="0" count="0"/>
        </references>
      </pivotArea>
    </format>
    <format dxfId="1504">
      <pivotArea dataOnly="0" labelOnly="1" grandRow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field="0" type="button" dataOnly="0" labelOnly="1" outline="0" axis="axisRow" fieldPosition="0"/>
    </format>
    <format dxfId="1500">
      <pivotArea dataOnly="0" labelOnly="1" fieldPosition="0">
        <references count="1">
          <reference field="0" count="0"/>
        </references>
      </pivotArea>
    </format>
    <format dxfId="1499">
      <pivotArea dataOnly="0" labelOnly="1" grandRow="1" outline="0" fieldPosition="0"/>
    </format>
    <format dxfId="1498">
      <pivotArea type="all" dataOnly="0" outline="0" fieldPosition="0"/>
    </format>
    <format dxfId="1497">
      <pivotArea outline="0" collapsedLevelsAreSubtotals="1" fieldPosition="0"/>
    </format>
    <format dxfId="1496">
      <pivotArea field="0" type="button" dataOnly="0" labelOnly="1" outline="0" axis="axisRow" fieldPosition="0"/>
    </format>
    <format dxfId="1495">
      <pivotArea dataOnly="0" labelOnly="1" fieldPosition="0">
        <references count="1">
          <reference field="0" count="0"/>
        </references>
      </pivotArea>
    </format>
    <format dxfId="1494">
      <pivotArea dataOnly="0" labelOnly="1" grandRow="1" outline="0" fieldPosition="0"/>
    </format>
    <format dxfId="1493">
      <pivotArea field="0" type="button" dataOnly="0" labelOnly="1" outline="0" axis="axisRow" fieldPosition="0"/>
    </format>
    <format dxfId="1492">
      <pivotArea field="0" type="button" dataOnly="0" labelOnly="1" outline="0" axis="axisRow" fieldPosition="0"/>
    </format>
    <format dxfId="1491">
      <pivotArea grandRow="1" outline="0" collapsedLevelsAreSubtotals="1" fieldPosition="0"/>
    </format>
    <format dxfId="1490">
      <pivotArea dataOnly="0" labelOnly="1" grandRow="1" outline="0" fieldPosition="0"/>
    </format>
    <format dxfId="1489">
      <pivotArea type="all" dataOnly="0" outline="0" fieldPosition="0"/>
    </format>
    <format dxfId="1488">
      <pivotArea outline="0" collapsedLevelsAreSubtotals="1" fieldPosition="0"/>
    </format>
    <format dxfId="1487">
      <pivotArea field="0" type="button" dataOnly="0" labelOnly="1" outline="0" axis="axisRow" fieldPosition="0"/>
    </format>
    <format dxfId="1486">
      <pivotArea dataOnly="0" labelOnly="1" fieldPosition="0">
        <references count="1">
          <reference field="0" count="0"/>
        </references>
      </pivotArea>
    </format>
    <format dxfId="1485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3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85D1A-7930-4FC7-A2BE-9660809AC28F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rowHeaderCaption="Month">
  <location ref="A3:A12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36">
    <format dxfId="1544">
      <pivotArea field="0" type="button" dataOnly="0" labelOnly="1" outline="0" axis="axisRow" fieldPosition="0"/>
    </format>
    <format dxfId="1543">
      <pivotArea field="0" type="button" dataOnly="0" labelOnly="1" outline="0" axis="axisRow" fieldPosition="0"/>
    </format>
    <format dxfId="1542">
      <pivotArea field="0" type="button" dataOnly="0" labelOnly="1" outline="0" axis="axisRow" fieldPosition="0"/>
    </format>
    <format dxfId="1541">
      <pivotArea type="all" dataOnly="0" outline="0" fieldPosition="0"/>
    </format>
    <format dxfId="1540">
      <pivotArea outline="0" collapsedLevelsAreSubtotals="1" fieldPosition="0"/>
    </format>
    <format dxfId="1539">
      <pivotArea field="0" type="button" dataOnly="0" labelOnly="1" outline="0" axis="axisRow" fieldPosition="0"/>
    </format>
    <format dxfId="1538">
      <pivotArea dataOnly="0" labelOnly="1" fieldPosition="0">
        <references count="1">
          <reference field="0" count="0"/>
        </references>
      </pivotArea>
    </format>
    <format dxfId="1537">
      <pivotArea dataOnly="0" labelOnly="1" grandRow="1" outline="0" fieldPosition="0"/>
    </format>
    <format dxfId="1536">
      <pivotArea type="all" dataOnly="0" outline="0" fieldPosition="0"/>
    </format>
    <format dxfId="1535">
      <pivotArea outline="0" collapsedLevelsAreSubtotals="1" fieldPosition="0"/>
    </format>
    <format dxfId="1534">
      <pivotArea field="0" type="button" dataOnly="0" labelOnly="1" outline="0" axis="axisRow" fieldPosition="0"/>
    </format>
    <format dxfId="1533">
      <pivotArea dataOnly="0" labelOnly="1" fieldPosition="0">
        <references count="1">
          <reference field="0" count="0"/>
        </references>
      </pivotArea>
    </format>
    <format dxfId="1532">
      <pivotArea dataOnly="0" labelOnly="1" grandRow="1" outline="0" fieldPosition="0"/>
    </format>
    <format dxfId="1531">
      <pivotArea type="all" dataOnly="0" outline="0" fieldPosition="0"/>
    </format>
    <format dxfId="1530">
      <pivotArea outline="0" collapsedLevelsAreSubtotals="1" fieldPosition="0"/>
    </format>
    <format dxfId="1529">
      <pivotArea dataOnly="0" labelOnly="1" fieldPosition="0">
        <references count="1">
          <reference field="0" count="0"/>
        </references>
      </pivotArea>
    </format>
    <format dxfId="1528">
      <pivotArea dataOnly="0" labelOnly="1" grandRow="1" outline="0" fieldPosition="0"/>
    </format>
    <format dxfId="1527">
      <pivotArea field="0" type="button" dataOnly="0" labelOnly="1" outline="0" axis="axisRow" fieldPosition="0"/>
    </format>
    <format dxfId="1526">
      <pivotArea grandRow="1" outline="0" collapsedLevelsAreSubtotals="1" fieldPosition="0"/>
    </format>
    <format dxfId="1525">
      <pivotArea dataOnly="0" labelOnly="1" grandRow="1" outline="0" fieldPosition="0"/>
    </format>
    <format dxfId="1524">
      <pivotArea collapsedLevelsAreSubtotals="1" fieldPosition="0">
        <references count="1">
          <reference field="0" count="0"/>
        </references>
      </pivotArea>
    </format>
    <format dxfId="1523">
      <pivotArea field="0" type="button" dataOnly="0" labelOnly="1" outline="0" axis="axisRow" fieldPosition="0"/>
    </format>
    <format dxfId="1522">
      <pivotArea dataOnly="0" labelOnly="1" fieldPosition="0">
        <references count="1">
          <reference field="0" count="0"/>
        </references>
      </pivotArea>
    </format>
    <format dxfId="1521">
      <pivotArea outline="0" collapsedLevelsAreSubtotals="1" fieldPosition="0"/>
    </format>
    <format dxfId="1520">
      <pivotArea type="all" dataOnly="0" outline="0" fieldPosition="0"/>
    </format>
    <format dxfId="1519">
      <pivotArea outline="0" collapsedLevelsAreSubtotals="1" fieldPosition="0"/>
    </format>
    <format dxfId="1518">
      <pivotArea field="0" type="button" dataOnly="0" labelOnly="1" outline="0" axis="axisRow" fieldPosition="0"/>
    </format>
    <format dxfId="1517">
      <pivotArea dataOnly="0" labelOnly="1" fieldPosition="0">
        <references count="1">
          <reference field="0" count="0"/>
        </references>
      </pivotArea>
    </format>
    <format dxfId="1516">
      <pivotArea dataOnly="0" labelOnly="1" grandRow="1" outline="0" fieldPosition="0"/>
    </format>
    <format dxfId="1515">
      <pivotArea field="0" type="button" dataOnly="0" labelOnly="1" outline="0" axis="axisRow" fieldPosition="0"/>
    </format>
    <format dxfId="1514">
      <pivotArea field="0" type="button" dataOnly="0" labelOnly="1" outline="0" axis="axisRow" fieldPosition="0"/>
    </format>
    <format dxfId="1513">
      <pivotArea type="all" dataOnly="0" outline="0" fieldPosition="0"/>
    </format>
    <format dxfId="1512">
      <pivotArea outline="0" collapsedLevelsAreSubtotals="1" fieldPosition="0"/>
    </format>
    <format dxfId="1511">
      <pivotArea field="0" type="button" dataOnly="0" labelOnly="1" outline="0" axis="axisRow" fieldPosition="0"/>
    </format>
    <format dxfId="1510">
      <pivotArea dataOnly="0" labelOnly="1" fieldPosition="0">
        <references count="1">
          <reference field="0" count="7">
            <x v="12"/>
            <x v="13"/>
            <x v="14"/>
            <x v="15"/>
            <x v="16"/>
            <x v="17"/>
            <x v="19"/>
          </reference>
        </references>
      </pivotArea>
    </format>
    <format dxfId="1509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3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4EA1B4-E386-49C5-9977-A230F8D2D4A1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Month">
  <location ref="A137:A146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21">
    <format dxfId="1565">
      <pivotArea type="all" dataOnly="0" outline="0" fieldPosition="0"/>
    </format>
    <format dxfId="1564">
      <pivotArea outline="0" collapsedLevelsAreSubtotals="1" fieldPosition="0"/>
    </format>
    <format dxfId="1563">
      <pivotArea field="0" type="button" dataOnly="0" labelOnly="1" outline="0" axis="axisRow" fieldPosition="0"/>
    </format>
    <format dxfId="1562">
      <pivotArea dataOnly="0" labelOnly="1" fieldPosition="0">
        <references count="1">
          <reference field="0" count="0"/>
        </references>
      </pivotArea>
    </format>
    <format dxfId="1561">
      <pivotArea dataOnly="0" labelOnly="1" grandRow="1" outline="0" fieldPosition="0"/>
    </format>
    <format dxfId="1560">
      <pivotArea type="all" dataOnly="0" outline="0" fieldPosition="0"/>
    </format>
    <format dxfId="1559">
      <pivotArea field="0" type="button" dataOnly="0" labelOnly="1" outline="0" axis="axisRow" fieldPosition="0"/>
    </format>
    <format dxfId="1558">
      <pivotArea type="all" dataOnly="0" outline="0" fieldPosition="0"/>
    </format>
    <format dxfId="1557">
      <pivotArea outline="0" collapsedLevelsAreSubtotals="1" fieldPosition="0"/>
    </format>
    <format dxfId="1556">
      <pivotArea field="0" type="button" dataOnly="0" labelOnly="1" outline="0" axis="axisRow" fieldPosition="0"/>
    </format>
    <format dxfId="1555">
      <pivotArea dataOnly="0" labelOnly="1" fieldPosition="0">
        <references count="1">
          <reference field="0" count="0"/>
        </references>
      </pivotArea>
    </format>
    <format dxfId="1554">
      <pivotArea dataOnly="0" labelOnly="1" grandRow="1" outline="0" fieldPosition="0"/>
    </format>
    <format dxfId="1553">
      <pivotArea field="0" type="button" dataOnly="0" labelOnly="1" outline="0" axis="axisRow" fieldPosition="0"/>
    </format>
    <format dxfId="1552">
      <pivotArea field="0" type="button" dataOnly="0" labelOnly="1" outline="0" axis="axisRow" fieldPosition="0"/>
    </format>
    <format dxfId="1551">
      <pivotArea grandRow="1" outline="0" collapsedLevelsAreSubtotals="1" fieldPosition="0"/>
    </format>
    <format dxfId="1550">
      <pivotArea dataOnly="0" labelOnly="1" grandRow="1" outline="0" fieldPosition="0"/>
    </format>
    <format dxfId="1549">
      <pivotArea type="all" dataOnly="0" outline="0" fieldPosition="0"/>
    </format>
    <format dxfId="1548">
      <pivotArea outline="0" collapsedLevelsAreSubtotals="1" fieldPosition="0"/>
    </format>
    <format dxfId="1547">
      <pivotArea field="0" type="button" dataOnly="0" labelOnly="1" outline="0" axis="axisRow" fieldPosition="0"/>
    </format>
    <format dxfId="1546">
      <pivotArea dataOnly="0" labelOnly="1" fieldPosition="0">
        <references count="1">
          <reference field="0" count="0"/>
        </references>
      </pivotArea>
    </format>
    <format dxfId="1545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2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FD853-009F-4CD4-B573-2CC222091764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5" rowHeaderCaption="Month">
  <location ref="A204:A213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33">
    <format dxfId="1598">
      <pivotArea field="0" type="button" dataOnly="0" labelOnly="1" outline="0" axis="axisRow" fieldPosition="0"/>
    </format>
    <format dxfId="1597">
      <pivotArea field="0" type="button" dataOnly="0" labelOnly="1" outline="0" axis="axisRow" fieldPosition="0"/>
    </format>
    <format dxfId="1596">
      <pivotArea field="0" type="button" dataOnly="0" labelOnly="1" outline="0" axis="axisRow" fieldPosition="0"/>
    </format>
    <format dxfId="1595">
      <pivotArea type="all" dataOnly="0" outline="0" fieldPosition="0"/>
    </format>
    <format dxfId="1594">
      <pivotArea outline="0" collapsedLevelsAreSubtotals="1" fieldPosition="0"/>
    </format>
    <format dxfId="1593">
      <pivotArea field="0" type="button" dataOnly="0" labelOnly="1" outline="0" axis="axisRow" fieldPosition="0"/>
    </format>
    <format dxfId="1592">
      <pivotArea dataOnly="0" labelOnly="1" fieldPosition="0">
        <references count="1">
          <reference field="0" count="0"/>
        </references>
      </pivotArea>
    </format>
    <format dxfId="1591">
      <pivotArea dataOnly="0" labelOnly="1" grandRow="1" outline="0" fieldPosition="0"/>
    </format>
    <format dxfId="1590">
      <pivotArea type="all" dataOnly="0" outline="0" fieldPosition="0"/>
    </format>
    <format dxfId="1589">
      <pivotArea outline="0" collapsedLevelsAreSubtotals="1" fieldPosition="0"/>
    </format>
    <format dxfId="1588">
      <pivotArea field="0" type="button" dataOnly="0" labelOnly="1" outline="0" axis="axisRow" fieldPosition="0"/>
    </format>
    <format dxfId="1587">
      <pivotArea dataOnly="0" labelOnly="1" fieldPosition="0">
        <references count="1">
          <reference field="0" count="0"/>
        </references>
      </pivotArea>
    </format>
    <format dxfId="1586">
      <pivotArea dataOnly="0" labelOnly="1" grandRow="1" outline="0" fieldPosition="0"/>
    </format>
    <format dxfId="1585">
      <pivotArea type="all" dataOnly="0" outline="0" fieldPosition="0"/>
    </format>
    <format dxfId="1584">
      <pivotArea outline="0" collapsedLevelsAreSubtotals="1" fieldPosition="0"/>
    </format>
    <format dxfId="1583">
      <pivotArea dataOnly="0" labelOnly="1" fieldPosition="0">
        <references count="1">
          <reference field="0" count="0"/>
        </references>
      </pivotArea>
    </format>
    <format dxfId="1582">
      <pivotArea dataOnly="0" labelOnly="1" grandRow="1" outline="0" fieldPosition="0"/>
    </format>
    <format dxfId="1581">
      <pivotArea field="0" type="button" dataOnly="0" labelOnly="1" outline="0" axis="axisRow" fieldPosition="0"/>
    </format>
    <format dxfId="1580">
      <pivotArea grandRow="1" outline="0" collapsedLevelsAreSubtotals="1" fieldPosition="0"/>
    </format>
    <format dxfId="1579">
      <pivotArea dataOnly="0" labelOnly="1" grandRow="1" outline="0" fieldPosition="0"/>
    </format>
    <format dxfId="1578">
      <pivotArea collapsedLevelsAreSubtotals="1" fieldPosition="0">
        <references count="1">
          <reference field="0" count="0"/>
        </references>
      </pivotArea>
    </format>
    <format dxfId="1577">
      <pivotArea field="0" type="button" dataOnly="0" labelOnly="1" outline="0" axis="axisRow" fieldPosition="0"/>
    </format>
    <format dxfId="1576">
      <pivotArea dataOnly="0" labelOnly="1" fieldPosition="0">
        <references count="1">
          <reference field="0" count="0"/>
        </references>
      </pivotArea>
    </format>
    <format dxfId="1575">
      <pivotArea outline="0" collapsedLevelsAreSubtotals="1" fieldPosition="0"/>
    </format>
    <format dxfId="1574">
      <pivotArea field="0" type="button" dataOnly="0" labelOnly="1" outline="0" axis="axisRow" fieldPosition="0"/>
    </format>
    <format dxfId="1573">
      <pivotArea field="0" type="button" dataOnly="0" labelOnly="1" outline="0" axis="axisRow" fieldPosition="0"/>
    </format>
    <format dxfId="1572">
      <pivotArea field="0" type="button" dataOnly="0" labelOnly="1" outline="0" axis="axisRow" fieldPosition="0"/>
    </format>
    <format dxfId="1571">
      <pivotArea field="0" type="button" dataOnly="0" labelOnly="1" outline="0" axis="axisRow" fieldPosition="0"/>
    </format>
    <format dxfId="1570">
      <pivotArea type="all" dataOnly="0" outline="0" fieldPosition="0"/>
    </format>
    <format dxfId="1569">
      <pivotArea outline="0" collapsedLevelsAreSubtotals="1" fieldPosition="0"/>
    </format>
    <format dxfId="1568">
      <pivotArea field="0" type="button" dataOnly="0" labelOnly="1" outline="0" axis="axisRow" fieldPosition="0"/>
    </format>
    <format dxfId="1567">
      <pivotArea dataOnly="0" labelOnly="1" fieldPosition="0">
        <references count="1">
          <reference field="0" count="0"/>
        </references>
      </pivotArea>
    </format>
    <format dxfId="1566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2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D8BC52-1E51-4B57-A1DE-21E0963E6FD5}" name="PivotTable1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Month">
  <location ref="A283:A292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33">
    <format dxfId="1631">
      <pivotArea field="0" type="button" dataOnly="0" labelOnly="1" outline="0" axis="axisRow" fieldPosition="0"/>
    </format>
    <format dxfId="1630">
      <pivotArea field="0" type="button" dataOnly="0" labelOnly="1" outline="0" axis="axisRow" fieldPosition="0"/>
    </format>
    <format dxfId="1629">
      <pivotArea field="0" type="button" dataOnly="0" labelOnly="1" outline="0" axis="axisRow" fieldPosition="0"/>
    </format>
    <format dxfId="1628">
      <pivotArea type="all" dataOnly="0" outline="0" fieldPosition="0"/>
    </format>
    <format dxfId="1627">
      <pivotArea outline="0" collapsedLevelsAreSubtotals="1" fieldPosition="0"/>
    </format>
    <format dxfId="1626">
      <pivotArea field="0" type="button" dataOnly="0" labelOnly="1" outline="0" axis="axisRow" fieldPosition="0"/>
    </format>
    <format dxfId="1625">
      <pivotArea dataOnly="0" labelOnly="1" fieldPosition="0">
        <references count="1">
          <reference field="0" count="0"/>
        </references>
      </pivotArea>
    </format>
    <format dxfId="1624">
      <pivotArea dataOnly="0" labelOnly="1" grandRow="1" outline="0" fieldPosition="0"/>
    </format>
    <format dxfId="1623">
      <pivotArea type="all" dataOnly="0" outline="0" fieldPosition="0"/>
    </format>
    <format dxfId="1622">
      <pivotArea outline="0" collapsedLevelsAreSubtotals="1" fieldPosition="0"/>
    </format>
    <format dxfId="1621">
      <pivotArea field="0" type="button" dataOnly="0" labelOnly="1" outline="0" axis="axisRow" fieldPosition="0"/>
    </format>
    <format dxfId="1620">
      <pivotArea dataOnly="0" labelOnly="1" fieldPosition="0">
        <references count="1">
          <reference field="0" count="0"/>
        </references>
      </pivotArea>
    </format>
    <format dxfId="1619">
      <pivotArea dataOnly="0" labelOnly="1" grandRow="1" outline="0" fieldPosition="0"/>
    </format>
    <format dxfId="1618">
      <pivotArea type="all" dataOnly="0" outline="0" fieldPosition="0"/>
    </format>
    <format dxfId="1617">
      <pivotArea outline="0" collapsedLevelsAreSubtotals="1" fieldPosition="0"/>
    </format>
    <format dxfId="1616">
      <pivotArea dataOnly="0" labelOnly="1" fieldPosition="0">
        <references count="1">
          <reference field="0" count="0"/>
        </references>
      </pivotArea>
    </format>
    <format dxfId="1615">
      <pivotArea dataOnly="0" labelOnly="1" grandRow="1" outline="0" fieldPosition="0"/>
    </format>
    <format dxfId="1614">
      <pivotArea field="0" type="button" dataOnly="0" labelOnly="1" outline="0" axis="axisRow" fieldPosition="0"/>
    </format>
    <format dxfId="1613">
      <pivotArea grandRow="1" outline="0" collapsedLevelsAreSubtotals="1" fieldPosition="0"/>
    </format>
    <format dxfId="1612">
      <pivotArea dataOnly="0" labelOnly="1" grandRow="1" outline="0" fieldPosition="0"/>
    </format>
    <format dxfId="1611">
      <pivotArea collapsedLevelsAreSubtotals="1" fieldPosition="0">
        <references count="1">
          <reference field="0" count="0"/>
        </references>
      </pivotArea>
    </format>
    <format dxfId="1610">
      <pivotArea field="0" type="button" dataOnly="0" labelOnly="1" outline="0" axis="axisRow" fieldPosition="0"/>
    </format>
    <format dxfId="1609">
      <pivotArea dataOnly="0" labelOnly="1" fieldPosition="0">
        <references count="1">
          <reference field="0" count="0"/>
        </references>
      </pivotArea>
    </format>
    <format dxfId="1608">
      <pivotArea outline="0" collapsedLevelsAreSubtotals="1" fieldPosition="0"/>
    </format>
    <format dxfId="1607">
      <pivotArea field="0" type="button" dataOnly="0" labelOnly="1" outline="0" axis="axisRow" fieldPosition="0"/>
    </format>
    <format dxfId="1606">
      <pivotArea field="0" type="button" dataOnly="0" labelOnly="1" outline="0" axis="axisRow" fieldPosition="0"/>
    </format>
    <format dxfId="1605">
      <pivotArea field="0" type="button" dataOnly="0" labelOnly="1" outline="0" axis="axisRow" fieldPosition="0"/>
    </format>
    <format dxfId="1604">
      <pivotArea field="0" type="button" dataOnly="0" labelOnly="1" outline="0" axis="axisRow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field="0" type="button" dataOnly="0" labelOnly="1" outline="0" axis="axisRow" fieldPosition="0"/>
    </format>
    <format dxfId="1600">
      <pivotArea dataOnly="0" labelOnly="1" fieldPosition="0">
        <references count="1">
          <reference field="0" count="0"/>
        </references>
      </pivotArea>
    </format>
    <format dxfId="1599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4B375-DFF7-4FA5-9B32-89F9D5FDF850}" name="PivotTable1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315:A324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33">
    <format dxfId="1377">
      <pivotArea field="0" type="button" dataOnly="0" labelOnly="1" outline="0" axis="axisRow" fieldPosition="0"/>
    </format>
    <format dxfId="1376">
      <pivotArea field="0" type="button" dataOnly="0" labelOnly="1" outline="0" axis="axisRow" fieldPosition="0"/>
    </format>
    <format dxfId="1375">
      <pivotArea field="0" type="button" dataOnly="0" labelOnly="1" outline="0" axis="axisRow" fieldPosition="0"/>
    </format>
    <format dxfId="1374">
      <pivotArea type="all" dataOnly="0" outline="0" fieldPosition="0"/>
    </format>
    <format dxfId="1373">
      <pivotArea outline="0" collapsedLevelsAreSubtotals="1" fieldPosition="0"/>
    </format>
    <format dxfId="1372">
      <pivotArea field="0" type="button" dataOnly="0" labelOnly="1" outline="0" axis="axisRow" fieldPosition="0"/>
    </format>
    <format dxfId="1371">
      <pivotArea dataOnly="0" labelOnly="1" fieldPosition="0">
        <references count="1">
          <reference field="0" count="0"/>
        </references>
      </pivotArea>
    </format>
    <format dxfId="1370">
      <pivotArea dataOnly="0" labelOnly="1" grandRow="1" outline="0" fieldPosition="0"/>
    </format>
    <format dxfId="1369">
      <pivotArea type="all" dataOnly="0" outline="0" fieldPosition="0"/>
    </format>
    <format dxfId="1368">
      <pivotArea outline="0" collapsedLevelsAreSubtotals="1" fieldPosition="0"/>
    </format>
    <format dxfId="1367">
      <pivotArea field="0" type="button" dataOnly="0" labelOnly="1" outline="0" axis="axisRow" fieldPosition="0"/>
    </format>
    <format dxfId="1366">
      <pivotArea dataOnly="0" labelOnly="1" fieldPosition="0">
        <references count="1">
          <reference field="0" count="0"/>
        </references>
      </pivotArea>
    </format>
    <format dxfId="1365">
      <pivotArea dataOnly="0" labelOnly="1" grandRow="1" outline="0" fieldPosition="0"/>
    </format>
    <format dxfId="1364">
      <pivotArea type="all" dataOnly="0" outline="0" fieldPosition="0"/>
    </format>
    <format dxfId="1363">
      <pivotArea outline="0" collapsedLevelsAreSubtotals="1" fieldPosition="0"/>
    </format>
    <format dxfId="1362">
      <pivotArea dataOnly="0" labelOnly="1" fieldPosition="0">
        <references count="1">
          <reference field="0" count="0"/>
        </references>
      </pivotArea>
    </format>
    <format dxfId="1361">
      <pivotArea dataOnly="0" labelOnly="1" grandRow="1" outline="0" fieldPosition="0"/>
    </format>
    <format dxfId="1360">
      <pivotArea field="0" type="button" dataOnly="0" labelOnly="1" outline="0" axis="axisRow" fieldPosition="0"/>
    </format>
    <format dxfId="1359">
      <pivotArea grandRow="1" outline="0" collapsedLevelsAreSubtotals="1" fieldPosition="0"/>
    </format>
    <format dxfId="1358">
      <pivotArea dataOnly="0" labelOnly="1" grandRow="1" outline="0" fieldPosition="0"/>
    </format>
    <format dxfId="1357">
      <pivotArea collapsedLevelsAreSubtotals="1" fieldPosition="0">
        <references count="1">
          <reference field="0" count="0"/>
        </references>
      </pivotArea>
    </format>
    <format dxfId="1356">
      <pivotArea field="0" type="button" dataOnly="0" labelOnly="1" outline="0" axis="axisRow" fieldPosition="0"/>
    </format>
    <format dxfId="1355">
      <pivotArea dataOnly="0" labelOnly="1" fieldPosition="0">
        <references count="1">
          <reference field="0" count="0"/>
        </references>
      </pivotArea>
    </format>
    <format dxfId="1354">
      <pivotArea outline="0" collapsedLevelsAreSubtotals="1" fieldPosition="0"/>
    </format>
    <format dxfId="1353">
      <pivotArea field="0" type="button" dataOnly="0" labelOnly="1" outline="0" axis="axisRow" fieldPosition="0"/>
    </format>
    <format dxfId="1352">
      <pivotArea field="0" type="button" dataOnly="0" labelOnly="1" outline="0" axis="axisRow" fieldPosition="0"/>
    </format>
    <format dxfId="1351">
      <pivotArea field="0" type="button" dataOnly="0" labelOnly="1" outline="0" axis="axisRow" fieldPosition="0"/>
    </format>
    <format dxfId="1350">
      <pivotArea field="0" type="button" dataOnly="0" labelOnly="1" outline="0" axis="axisRow" fieldPosition="0"/>
    </format>
    <format dxfId="1349">
      <pivotArea type="all" dataOnly="0" outline="0" fieldPosition="0"/>
    </format>
    <format dxfId="1348">
      <pivotArea outline="0" collapsedLevelsAreSubtotals="1" fieldPosition="0"/>
    </format>
    <format dxfId="1347">
      <pivotArea field="0" type="button" dataOnly="0" labelOnly="1" outline="0" axis="axisRow" fieldPosition="0"/>
    </format>
    <format dxfId="1346">
      <pivotArea dataOnly="0" labelOnly="1" fieldPosition="0">
        <references count="1">
          <reference field="0" count="0"/>
        </references>
      </pivotArea>
    </format>
    <format dxfId="1345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93BC84-40EE-42DF-B1AF-2EFB9D507AC4}" name="PivotTable1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4" rowHeaderCaption="Month">
  <location ref="A261:A270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33">
    <format dxfId="1410">
      <pivotArea field="0" type="button" dataOnly="0" labelOnly="1" outline="0" axis="axisRow" fieldPosition="0"/>
    </format>
    <format dxfId="1409">
      <pivotArea field="0" type="button" dataOnly="0" labelOnly="1" outline="0" axis="axisRow" fieldPosition="0"/>
    </format>
    <format dxfId="1408">
      <pivotArea field="0" type="button" dataOnly="0" labelOnly="1" outline="0" axis="axisRow" fieldPosition="0"/>
    </format>
    <format dxfId="1407">
      <pivotArea type="all" dataOnly="0" outline="0" fieldPosition="0"/>
    </format>
    <format dxfId="1406">
      <pivotArea outline="0" collapsedLevelsAreSubtotals="1" fieldPosition="0"/>
    </format>
    <format dxfId="1405">
      <pivotArea field="0" type="button" dataOnly="0" labelOnly="1" outline="0" axis="axisRow" fieldPosition="0"/>
    </format>
    <format dxfId="1404">
      <pivotArea dataOnly="0" labelOnly="1" fieldPosition="0">
        <references count="1">
          <reference field="0" count="0"/>
        </references>
      </pivotArea>
    </format>
    <format dxfId="1403">
      <pivotArea dataOnly="0" labelOnly="1" grandRow="1" outline="0" fieldPosition="0"/>
    </format>
    <format dxfId="1402">
      <pivotArea type="all" dataOnly="0" outline="0" fieldPosition="0"/>
    </format>
    <format dxfId="1401">
      <pivotArea outline="0" collapsedLevelsAreSubtotals="1" fieldPosition="0"/>
    </format>
    <format dxfId="1400">
      <pivotArea field="0" type="button" dataOnly="0" labelOnly="1" outline="0" axis="axisRow" fieldPosition="0"/>
    </format>
    <format dxfId="1399">
      <pivotArea dataOnly="0" labelOnly="1" fieldPosition="0">
        <references count="1">
          <reference field="0" count="0"/>
        </references>
      </pivotArea>
    </format>
    <format dxfId="1398">
      <pivotArea dataOnly="0" labelOnly="1" grandRow="1" outline="0" fieldPosition="0"/>
    </format>
    <format dxfId="1397">
      <pivotArea type="all" dataOnly="0" outline="0" fieldPosition="0"/>
    </format>
    <format dxfId="1396">
      <pivotArea outline="0" collapsedLevelsAreSubtotals="1" fieldPosition="0"/>
    </format>
    <format dxfId="1395">
      <pivotArea dataOnly="0" labelOnly="1" fieldPosition="0">
        <references count="1">
          <reference field="0" count="0"/>
        </references>
      </pivotArea>
    </format>
    <format dxfId="1394">
      <pivotArea dataOnly="0" labelOnly="1" grandRow="1" outline="0" fieldPosition="0"/>
    </format>
    <format dxfId="1393">
      <pivotArea field="0" type="button" dataOnly="0" labelOnly="1" outline="0" axis="axisRow" fieldPosition="0"/>
    </format>
    <format dxfId="1392">
      <pivotArea grandRow="1" outline="0" collapsedLevelsAreSubtotals="1" fieldPosition="0"/>
    </format>
    <format dxfId="1391">
      <pivotArea dataOnly="0" labelOnly="1" grandRow="1" outline="0" fieldPosition="0"/>
    </format>
    <format dxfId="1390">
      <pivotArea collapsedLevelsAreSubtotals="1" fieldPosition="0">
        <references count="1">
          <reference field="0" count="0"/>
        </references>
      </pivotArea>
    </format>
    <format dxfId="1389">
      <pivotArea field="0" type="button" dataOnly="0" labelOnly="1" outline="0" axis="axisRow" fieldPosition="0"/>
    </format>
    <format dxfId="1388">
      <pivotArea dataOnly="0" labelOnly="1" fieldPosition="0">
        <references count="1">
          <reference field="0" count="0"/>
        </references>
      </pivotArea>
    </format>
    <format dxfId="1387">
      <pivotArea outline="0" collapsedLevelsAreSubtotals="1" fieldPosition="0"/>
    </format>
    <format dxfId="1386">
      <pivotArea field="0" type="button" dataOnly="0" labelOnly="1" outline="0" axis="axisRow" fieldPosition="0"/>
    </format>
    <format dxfId="1385">
      <pivotArea field="0" type="button" dataOnly="0" labelOnly="1" outline="0" axis="axisRow" fieldPosition="0"/>
    </format>
    <format dxfId="1384">
      <pivotArea field="0" type="button" dataOnly="0" labelOnly="1" outline="0" axis="axisRow" fieldPosition="0"/>
    </format>
    <format dxfId="1383">
      <pivotArea field="0" type="button" dataOnly="0" labelOnly="1" outline="0" axis="axisRow" fieldPosition="0"/>
    </format>
    <format dxfId="1382">
      <pivotArea type="all" dataOnly="0" outline="0" fieldPosition="0"/>
    </format>
    <format dxfId="1381">
      <pivotArea outline="0" collapsedLevelsAreSubtotals="1" fieldPosition="0"/>
    </format>
    <format dxfId="1380">
      <pivotArea field="0" type="button" dataOnly="0" labelOnly="1" outline="0" axis="axisRow" fieldPosition="0"/>
    </format>
    <format dxfId="1379">
      <pivotArea dataOnly="0" labelOnly="1" fieldPosition="0">
        <references count="1">
          <reference field="0" count="0"/>
        </references>
      </pivotArea>
    </format>
    <format dxfId="1378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3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F2F03C-61AC-4A98-851C-9462099A73F1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186:A195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21">
    <format dxfId="1431">
      <pivotArea type="all" dataOnly="0" outline="0" fieldPosition="0"/>
    </format>
    <format dxfId="1430">
      <pivotArea outline="0" collapsedLevelsAreSubtotals="1" fieldPosition="0"/>
    </format>
    <format dxfId="1429">
      <pivotArea field="0" type="button" dataOnly="0" labelOnly="1" outline="0" axis="axisRow" fieldPosition="0"/>
    </format>
    <format dxfId="1428">
      <pivotArea dataOnly="0" labelOnly="1" fieldPosition="0">
        <references count="1">
          <reference field="0" count="0"/>
        </references>
      </pivotArea>
    </format>
    <format dxfId="1427">
      <pivotArea dataOnly="0" labelOnly="1" grandRow="1" outline="0" fieldPosition="0"/>
    </format>
    <format dxfId="1426">
      <pivotArea type="all" dataOnly="0" outline="0" fieldPosition="0"/>
    </format>
    <format dxfId="1425">
      <pivotArea field="0" type="button" dataOnly="0" labelOnly="1" outline="0" axis="axisRow" fieldPosition="0"/>
    </format>
    <format dxfId="1424">
      <pivotArea type="all" dataOnly="0" outline="0" fieldPosition="0"/>
    </format>
    <format dxfId="1423">
      <pivotArea outline="0" collapsedLevelsAreSubtotals="1" fieldPosition="0"/>
    </format>
    <format dxfId="1422">
      <pivotArea field="0" type="button" dataOnly="0" labelOnly="1" outline="0" axis="axisRow" fieldPosition="0"/>
    </format>
    <format dxfId="1421">
      <pivotArea dataOnly="0" labelOnly="1" fieldPosition="0">
        <references count="1">
          <reference field="0" count="0"/>
        </references>
      </pivotArea>
    </format>
    <format dxfId="1420">
      <pivotArea dataOnly="0" labelOnly="1" grandRow="1" outline="0" fieldPosition="0"/>
    </format>
    <format dxfId="1419">
      <pivotArea field="0" type="button" dataOnly="0" labelOnly="1" outline="0" axis="axisRow" fieldPosition="0"/>
    </format>
    <format dxfId="1418">
      <pivotArea field="0" type="button" dataOnly="0" labelOnly="1" outline="0" axis="axisRow" fieldPosition="0"/>
    </format>
    <format dxfId="1417">
      <pivotArea grandRow="1" outline="0" collapsedLevelsAreSubtotals="1" fieldPosition="0"/>
    </format>
    <format dxfId="1416">
      <pivotArea dataOnly="0" labelOnly="1" grandRow="1" outline="0" fieldPosition="0"/>
    </format>
    <format dxfId="1415">
      <pivotArea type="all" dataOnly="0" outline="0" fieldPosition="0"/>
    </format>
    <format dxfId="1414">
      <pivotArea outline="0" collapsedLevelsAreSubtotals="1" fieldPosition="0"/>
    </format>
    <format dxfId="1413">
      <pivotArea field="0" type="button" dataOnly="0" labelOnly="1" outline="0" axis="axisRow" fieldPosition="0"/>
    </format>
    <format dxfId="1412">
      <pivotArea dataOnly="0" labelOnly="1" fieldPosition="0">
        <references count="1">
          <reference field="0" count="0"/>
        </references>
      </pivotArea>
    </format>
    <format dxfId="1411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94BF3-4BCF-4C50-9282-A3EB3CAF0368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A12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29">
    <format dxfId="1460">
      <pivotArea field="0" type="button" dataOnly="0" labelOnly="1" outline="0" axis="axisRow" fieldPosition="0"/>
    </format>
    <format dxfId="1459">
      <pivotArea field="0" type="button" dataOnly="0" labelOnly="1" outline="0" axis="axisRow" fieldPosition="0"/>
    </format>
    <format dxfId="1458">
      <pivotArea field="0" type="button" dataOnly="0" labelOnly="1" outline="0" axis="axisRow" fieldPosition="0"/>
    </format>
    <format dxfId="1457">
      <pivotArea type="all" dataOnly="0" outline="0" fieldPosition="0"/>
    </format>
    <format dxfId="1456">
      <pivotArea outline="0" collapsedLevelsAreSubtotals="1" fieldPosition="0"/>
    </format>
    <format dxfId="1455">
      <pivotArea field="0" type="button" dataOnly="0" labelOnly="1" outline="0" axis="axisRow" fieldPosition="0"/>
    </format>
    <format dxfId="1454">
      <pivotArea dataOnly="0" labelOnly="1" fieldPosition="0">
        <references count="1">
          <reference field="0" count="0"/>
        </references>
      </pivotArea>
    </format>
    <format dxfId="1453">
      <pivotArea dataOnly="0" labelOnly="1" grandRow="1" outline="0" fieldPosition="0"/>
    </format>
    <format dxfId="1452">
      <pivotArea type="all" dataOnly="0" outline="0" fieldPosition="0"/>
    </format>
    <format dxfId="1451">
      <pivotArea outline="0" collapsedLevelsAreSubtotals="1" fieldPosition="0"/>
    </format>
    <format dxfId="1450">
      <pivotArea field="0" type="button" dataOnly="0" labelOnly="1" outline="0" axis="axisRow" fieldPosition="0"/>
    </format>
    <format dxfId="1449">
      <pivotArea dataOnly="0" labelOnly="1" fieldPosition="0">
        <references count="1">
          <reference field="0" count="0"/>
        </references>
      </pivotArea>
    </format>
    <format dxfId="1448">
      <pivotArea dataOnly="0" labelOnly="1" grandRow="1" outline="0" fieldPosition="0"/>
    </format>
    <format dxfId="1447">
      <pivotArea type="all" dataOnly="0" outline="0" fieldPosition="0"/>
    </format>
    <format dxfId="1446">
      <pivotArea outline="0" collapsedLevelsAreSubtotals="1" fieldPosition="0"/>
    </format>
    <format dxfId="1445">
      <pivotArea dataOnly="0" labelOnly="1" fieldPosition="0">
        <references count="1">
          <reference field="0" count="0"/>
        </references>
      </pivotArea>
    </format>
    <format dxfId="1444">
      <pivotArea dataOnly="0" labelOnly="1" grandRow="1" outline="0" fieldPosition="0"/>
    </format>
    <format dxfId="1443">
      <pivotArea field="0" type="button" dataOnly="0" labelOnly="1" outline="0" axis="axisRow" fieldPosition="0"/>
    </format>
    <format dxfId="1442">
      <pivotArea grandRow="1" outline="0" collapsedLevelsAreSubtotals="1" fieldPosition="0"/>
    </format>
    <format dxfId="1441">
      <pivotArea dataOnly="0" labelOnly="1" grandRow="1" outline="0" fieldPosition="0"/>
    </format>
    <format dxfId="1440">
      <pivotArea collapsedLevelsAreSubtotals="1" fieldPosition="0">
        <references count="1">
          <reference field="0" count="0"/>
        </references>
      </pivotArea>
    </format>
    <format dxfId="1439">
      <pivotArea field="0" type="button" dataOnly="0" labelOnly="1" outline="0" axis="axisRow" fieldPosition="0"/>
    </format>
    <format dxfId="1438">
      <pivotArea dataOnly="0" labelOnly="1" fieldPosition="0">
        <references count="1">
          <reference field="0" count="0"/>
        </references>
      </pivotArea>
    </format>
    <format dxfId="1437">
      <pivotArea outline="0" collapsedLevelsAreSubtotals="1" fieldPosition="0"/>
    </format>
    <format dxfId="1436">
      <pivotArea type="all" dataOnly="0" outline="0" fieldPosition="0"/>
    </format>
    <format dxfId="1435">
      <pivotArea outline="0" collapsedLevelsAreSubtotals="1" fieldPosition="0"/>
    </format>
    <format dxfId="1434">
      <pivotArea field="0" type="button" dataOnly="0" labelOnly="1" outline="0" axis="axisRow" fieldPosition="0"/>
    </format>
    <format dxfId="1433">
      <pivotArea dataOnly="0" labelOnly="1" fieldPosition="0">
        <references count="1">
          <reference field="0" count="0"/>
        </references>
      </pivotArea>
    </format>
    <format dxfId="1432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59242-5034-474A-B651-4B0D2CEF77B1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Month">
  <location ref="A95:A104" firstHeaderRow="1" firstDataRow="1" firstDataCol="1"/>
  <pivotFields count="58">
    <pivotField axis="axisRow" numFmtId="167" showAll="0">
      <items count="40">
        <item m="1" x="38"/>
        <item m="1" x="36"/>
        <item m="1" x="33"/>
        <item m="1" x="31"/>
        <item m="1" x="30"/>
        <item m="1" x="29"/>
        <item m="1" x="28"/>
        <item m="1" x="27"/>
        <item m="1" x="26"/>
        <item x="0"/>
        <item x="1"/>
        <item x="2"/>
        <item x="3"/>
        <item x="4"/>
        <item x="5"/>
        <item x="6"/>
        <item x="7"/>
        <item x="8"/>
        <item m="1" x="37"/>
        <item x="9"/>
        <item m="1" x="34"/>
        <item m="1" x="32"/>
        <item m="1" x="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  <pivotField numFmtId="166" showAll="0"/>
  </pivotFields>
  <rowFields count="1">
    <field x="0"/>
  </rowFields>
  <rowItems count="9">
    <i>
      <x v="12"/>
    </i>
    <i>
      <x v="13"/>
    </i>
    <i>
      <x v="14"/>
    </i>
    <i>
      <x v="15"/>
    </i>
    <i>
      <x v="16"/>
    </i>
    <i>
      <x v="17"/>
    </i>
    <i>
      <x v="19"/>
    </i>
    <i>
      <x v="23"/>
    </i>
    <i t="grand">
      <x/>
    </i>
  </rowItems>
  <colItems count="1">
    <i/>
  </colItems>
  <formats count="24">
    <format dxfId="1484">
      <pivotArea type="all" dataOnly="0" outline="0" fieldPosition="0"/>
    </format>
    <format dxfId="1483">
      <pivotArea outline="0" collapsedLevelsAreSubtotals="1" fieldPosition="0"/>
    </format>
    <format dxfId="1482">
      <pivotArea field="0" type="button" dataOnly="0" labelOnly="1" outline="0" axis="axisRow" fieldPosition="0"/>
    </format>
    <format dxfId="1481">
      <pivotArea dataOnly="0" labelOnly="1" fieldPosition="0">
        <references count="1">
          <reference field="0" count="0"/>
        </references>
      </pivotArea>
    </format>
    <format dxfId="1480">
      <pivotArea dataOnly="0" labelOnly="1" grandRow="1" outline="0" fieldPosition="0"/>
    </format>
    <format dxfId="1479">
      <pivotArea type="all" dataOnly="0" outline="0" fieldPosition="0"/>
    </format>
    <format dxfId="1478">
      <pivotArea outline="0" collapsedLevelsAreSubtotals="1" fieldPosition="0"/>
    </format>
    <format dxfId="1477">
      <pivotArea field="0" type="button" dataOnly="0" labelOnly="1" outline="0" axis="axisRow" fieldPosition="0"/>
    </format>
    <format dxfId="1476">
      <pivotArea dataOnly="0" labelOnly="1" fieldPosition="0">
        <references count="1">
          <reference field="0" count="0"/>
        </references>
      </pivotArea>
    </format>
    <format dxfId="1475">
      <pivotArea dataOnly="0" labelOnly="1" grandRow="1" outline="0" fieldPosition="0"/>
    </format>
    <format dxfId="1474">
      <pivotArea type="all" dataOnly="0" outline="0" fieldPosition="0"/>
    </format>
    <format dxfId="1473">
      <pivotArea outline="0" collapsedLevelsAreSubtotals="1" fieldPosition="0"/>
    </format>
    <format dxfId="1472">
      <pivotArea field="0" type="button" dataOnly="0" labelOnly="1" outline="0" axis="axisRow" fieldPosition="0"/>
    </format>
    <format dxfId="1471">
      <pivotArea dataOnly="0" labelOnly="1" fieldPosition="0">
        <references count="1">
          <reference field="0" count="0"/>
        </references>
      </pivotArea>
    </format>
    <format dxfId="1470">
      <pivotArea dataOnly="0" labelOnly="1" grandRow="1" outline="0" fieldPosition="0"/>
    </format>
    <format dxfId="1469">
      <pivotArea field="0" type="button" dataOnly="0" labelOnly="1" outline="0" axis="axisRow" fieldPosition="0"/>
    </format>
    <format dxfId="1468">
      <pivotArea field="0" type="button" dataOnly="0" labelOnly="1" outline="0" axis="axisRow" fieldPosition="0"/>
    </format>
    <format dxfId="1467">
      <pivotArea grandRow="1" outline="0" collapsedLevelsAreSubtotals="1" fieldPosition="0"/>
    </format>
    <format dxfId="1466">
      <pivotArea dataOnly="0" labelOnly="1" grandRow="1" outline="0" fieldPosition="0"/>
    </format>
    <format dxfId="1465">
      <pivotArea type="all" dataOnly="0" outline="0" fieldPosition="0"/>
    </format>
    <format dxfId="1464">
      <pivotArea outline="0" collapsedLevelsAreSubtotals="1" fieldPosition="0"/>
    </format>
    <format dxfId="1463">
      <pivotArea field="0" type="button" dataOnly="0" labelOnly="1" outline="0" axis="axisRow" fieldPosition="0"/>
    </format>
    <format dxfId="1462">
      <pivotArea dataOnly="0" labelOnly="1" fieldPosition="0">
        <references count="1">
          <reference field="0" count="0"/>
        </references>
      </pivotArea>
    </format>
    <format dxfId="1461">
      <pivotArea dataOnly="0" labelOnly="1" grandRow="1" outline="0" fieldPosition="0"/>
    </format>
  </format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4D369-2129-40E5-A1A3-4060A50E70B3}" name="PivotTable34" cacheId="16" dataOnRows="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85" firstHeaderRow="0" firstDataRow="0" firstDataCol="0" rowPageCount="1" colPageCount="1"/>
  <pivotFields count="2">
    <pivotField axis="axisPage" allDrilled="1" subtotalTop="0" showAll="0" dataSourceSort="1" defaultSubtotal="0" defaultAttributeDrillState="1">
      <items count="6">
        <item x="0"/>
        <item x="1"/>
        <item x="2"/>
        <item x="3"/>
        <item s="1" x="4"/>
        <item s="1" x="5"/>
      </items>
    </pivotField>
    <pivotField allDrilled="1" subtotalTop="0" showAll="0" dataSourceSort="1" defaultSubtotal="0" defaultAttributeDrillState="1"/>
  </pivotFields>
  <pageFields count="1">
    <pageField fld="0" hier="14" name="[Table1].[Date].&amp;[2022-04-01T00:00:00]" cap="2022/04/01"/>
  </pageFields>
  <formats count="37">
    <format dxfId="430">
      <pivotArea field="0" type="button" dataOnly="0" labelOnly="1" outline="0" axis="axisPage" fieldPosition="0"/>
    </format>
    <format dxfId="429">
      <pivotArea dataOnly="0" labelOnly="1" grandRow="1" outline="0" fieldPosition="0"/>
    </format>
    <format dxfId="428">
      <pivotArea type="all" dataOnly="0" outline="0" fieldPosition="0"/>
    </format>
    <format dxfId="427">
      <pivotArea outline="0" collapsedLevelsAreSubtotals="1" fieldPosition="0"/>
    </format>
    <format dxfId="426">
      <pivotArea field="0" type="button" dataOnly="0" labelOnly="1" outline="0" axis="axisPage" fieldPosition="0"/>
    </format>
    <format dxfId="425">
      <pivotArea dataOnly="0" labelOnly="1" grandRow="1" outline="0" fieldPosition="0"/>
    </format>
    <format dxfId="424">
      <pivotArea field="0" type="button" dataOnly="0" labelOnly="1" outline="0" axis="axisPage" fieldPosition="0"/>
    </format>
    <format dxfId="423">
      <pivotArea field="0" type="button" dataOnly="0" labelOnly="1" outline="0" axis="axisPage" fieldPosition="0"/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field="0" type="button" dataOnly="0" labelOnly="1" outline="0" axis="axisPage" fieldPosition="0"/>
    </format>
    <format dxfId="419">
      <pivotArea dataOnly="0" labelOnly="1" grandRow="1" outline="0" fieldPosition="0"/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0" type="button" dataOnly="0" labelOnly="1" outline="0" axis="axisPage" fieldPosition="0"/>
    </format>
    <format dxfId="415">
      <pivotArea dataOnly="0" labelOnly="1" grandRow="1" outline="0" fieldPosition="0"/>
    </format>
    <format dxfId="414">
      <pivotArea field="0" type="button" dataOnly="0" labelOnly="1" outline="0" axis="axisPage" fieldPosition="0"/>
    </format>
    <format dxfId="413">
      <pivotArea field="0" type="button" dataOnly="0" labelOnly="1" outline="0" axis="axisPage" fieldPosition="0"/>
    </format>
    <format dxfId="412">
      <pivotArea field="0" type="button" dataOnly="0" labelOnly="1" outline="0" axis="axisPage" fieldPosition="0"/>
    </format>
    <format dxfId="411">
      <pivotArea field="0" type="button" dataOnly="0" labelOnly="1" outline="0" axis="axisPage" fieldPosition="0"/>
    </format>
    <format dxfId="410">
      <pivotArea field="0" type="button" dataOnly="0" labelOnly="1" outline="0" axis="axisPage" fieldPosition="0"/>
    </format>
    <format dxfId="409">
      <pivotArea field="0" type="button" dataOnly="0" labelOnly="1" outline="0" axis="axisPage" fieldPosition="0"/>
    </format>
    <format dxfId="408">
      <pivotArea field="0" type="button" dataOnly="0" labelOnly="1" outline="0" axis="axisPage" fieldPosition="0"/>
    </format>
    <format dxfId="407">
      <pivotArea field="0" type="button" dataOnly="0" labelOnly="1" outline="0" axis="axisPage" fieldPosition="0"/>
    </format>
    <format dxfId="406">
      <pivotArea field="0" type="button" dataOnly="0" labelOnly="1" outline="0" axis="axisPage" fieldPosition="0"/>
    </format>
    <format dxfId="405">
      <pivotArea field="0" type="button" dataOnly="0" labelOnly="1" outline="0" axis="axisPage" fieldPosition="0"/>
    </format>
    <format dxfId="404">
      <pivotArea type="all" dataOnly="0" outline="0" fieldPosition="0"/>
    </format>
    <format dxfId="403">
      <pivotArea outline="0" collapsedLevelsAreSubtotals="1" fieldPosition="0"/>
    </format>
    <format dxfId="402">
      <pivotArea field="0" type="button" dataOnly="0" labelOnly="1" outline="0" axis="axisPage" fieldPosition="0"/>
    </format>
    <format dxfId="401">
      <pivotArea dataOnly="0" labelOnly="1" grandRow="1" outline="0" fieldPosition="0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-2" type="button" dataOnly="0" labelOnly="1" outline="0"/>
    </format>
    <format dxfId="397">
      <pivotArea dataOnly="0" labelOnly="1" grandCol="1" outline="0" axis="axisCol" fieldPosition="0"/>
    </format>
    <format dxfId="396">
      <pivotArea type="all" dataOnly="0" outline="0" fieldPosition="0"/>
    </format>
    <format dxfId="395">
      <pivotArea outline="0" collapsedLevelsAreSubtotals="1" fieldPosition="0"/>
    </format>
    <format dxfId="394">
      <pivotArea dataOnly="0" labelOnly="1" outline="0" axis="axisValues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DC5CF-19B1-4019-A2E3-9409FB4D708A}" name="PivotTable17" cacheId="12" applyNumberFormats="0" applyBorderFormats="0" applyFontFormats="0" applyPatternFormats="0" applyAlignmentFormats="0" applyWidthHeightFormats="1" dataCaption="Values" tag="36c80072-5940-4931-8c30-14198a7bf926" updatedVersion="8" minRefreshableVersion="3" useAutoFormatting="1" subtotalHiddenItems="1" itemPrintTitles="1" createdVersion="8" indent="0" outline="1" outlineData="1" multipleFieldFilters="0" rowHeaderCaption="Month">
  <location ref="K344:L353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ailability Guaranteed %" fld="1" subtotal="count" baseField="0" baseItem="0"/>
  </dataFields>
  <formats count="38">
    <format dxfId="468">
      <pivotArea field="0" type="button" dataOnly="0" labelOnly="1" outline="0" axis="axisRow" fieldPosition="0"/>
    </format>
    <format dxfId="467">
      <pivotArea dataOnly="0" labelOnly="1" fieldPosition="0">
        <references count="1">
          <reference field="0" count="0"/>
        </references>
      </pivotArea>
    </format>
    <format dxfId="466">
      <pivotArea dataOnly="0" labelOnly="1" grandRow="1" outline="0" fieldPosition="0"/>
    </format>
    <format dxfId="465">
      <pivotArea type="all" dataOnly="0" outline="0" fieldPosition="0"/>
    </format>
    <format dxfId="464">
      <pivotArea outline="0" collapsedLevelsAreSubtotals="1" fieldPosition="0"/>
    </format>
    <format dxfId="463">
      <pivotArea field="0" type="button" dataOnly="0" labelOnly="1" outline="0" axis="axisRow" fieldPosition="0"/>
    </format>
    <format dxfId="462">
      <pivotArea dataOnly="0" labelOnly="1" fieldPosition="0">
        <references count="1">
          <reference field="0" count="0"/>
        </references>
      </pivotArea>
    </format>
    <format dxfId="461">
      <pivotArea dataOnly="0" labelOnly="1" grandRow="1" outline="0" fieldPosition="0"/>
    </format>
    <format dxfId="460">
      <pivotArea field="0" type="button" dataOnly="0" labelOnly="1" outline="0" axis="axisRow" fieldPosition="0"/>
    </format>
    <format dxfId="459">
      <pivotArea field="0" type="button" dataOnly="0" labelOnly="1" outline="0" axis="axisRow" fieldPosition="0"/>
    </format>
    <format dxfId="458">
      <pivotArea type="all" dataOnly="0" outline="0" fieldPosition="0"/>
    </format>
    <format dxfId="457">
      <pivotArea outline="0" collapsedLevelsAreSubtotals="1" fieldPosition="0"/>
    </format>
    <format dxfId="456">
      <pivotArea field="0" type="button" dataOnly="0" labelOnly="1" outline="0" axis="axisRow" fieldPosition="0"/>
    </format>
    <format dxfId="455">
      <pivotArea dataOnly="0" labelOnly="1" fieldPosition="0">
        <references count="1">
          <reference field="0" count="0"/>
        </references>
      </pivotArea>
    </format>
    <format dxfId="454">
      <pivotArea dataOnly="0" labelOnly="1" grandRow="1" outline="0" fieldPosition="0"/>
    </format>
    <format dxfId="453">
      <pivotArea type="all" dataOnly="0" outline="0" fieldPosition="0"/>
    </format>
    <format dxfId="452">
      <pivotArea outline="0" collapsedLevelsAreSubtotals="1" fieldPosition="0"/>
    </format>
    <format dxfId="451">
      <pivotArea field="0" type="button" dataOnly="0" labelOnly="1" outline="0" axis="axisRow" fieldPosition="0"/>
    </format>
    <format dxfId="450">
      <pivotArea dataOnly="0" labelOnly="1" fieldPosition="0">
        <references count="1">
          <reference field="0" count="0"/>
        </references>
      </pivotArea>
    </format>
    <format dxfId="449">
      <pivotArea dataOnly="0" labelOnly="1" grandRow="1" outline="0" fieldPosition="0"/>
    </format>
    <format dxfId="448">
      <pivotArea field="0" type="button" dataOnly="0" labelOnly="1" outline="0" axis="axisRow" fieldPosition="0"/>
    </format>
    <format dxfId="447">
      <pivotArea field="0" type="button" dataOnly="0" labelOnly="1" outline="0" axis="axisRow" fieldPosition="0"/>
    </format>
    <format dxfId="446">
      <pivotArea field="0" type="button" dataOnly="0" labelOnly="1" outline="0" axis="axisRow" fieldPosition="0"/>
    </format>
    <format dxfId="445">
      <pivotArea field="0" type="button" dataOnly="0" labelOnly="1" outline="0" axis="axisRow" fieldPosition="0"/>
    </format>
    <format dxfId="444">
      <pivotArea field="0" type="button" dataOnly="0" labelOnly="1" outline="0" axis="axisRow" fieldPosition="0"/>
    </format>
    <format dxfId="443">
      <pivotArea field="0" type="button" dataOnly="0" labelOnly="1" outline="0" axis="axisRow" fieldPosition="0"/>
    </format>
    <format dxfId="442">
      <pivotArea field="0" type="button" dataOnly="0" labelOnly="1" outline="0" axis="axisRow" fieldPosition="0"/>
    </format>
    <format dxfId="441">
      <pivotArea field="0" type="button" dataOnly="0" labelOnly="1" outline="0" axis="axisRow" fieldPosition="0"/>
    </format>
    <format dxfId="440">
      <pivotArea field="0" type="button" dataOnly="0" labelOnly="1" outline="0" axis="axisRow" fieldPosition="0"/>
    </format>
    <format dxfId="4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8">
      <pivotArea field="0" type="button" dataOnly="0" labelOnly="1" outline="0" axis="axisRow" fieldPosition="0"/>
    </format>
    <format dxfId="4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3">
      <pivotArea field="0" type="button" dataOnly="0" labelOnly="1" outline="0" axis="axisRow" fieldPosition="0"/>
    </format>
    <format dxfId="432">
      <pivotArea dataOnly="0" labelOnly="1" fieldPosition="0">
        <references count="1">
          <reference field="0" count="0"/>
        </references>
      </pivotArea>
    </format>
    <format dxfId="431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2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280563-FF81-423E-B63A-12762E17100F}" name="PivotTable13" cacheId="0" applyNumberFormats="0" applyBorderFormats="0" applyFontFormats="0" applyPatternFormats="0" applyAlignmentFormats="0" applyWidthHeightFormats="1" dataCaption="Values" tag="35151c93-62e9-4f5c-af74-07b4713c1bc5" updatedVersion="8" minRefreshableVersion="3" useAutoFormatting="1" subtotalHiddenItems="1" itemPrintTitles="1" createdVersion="8" indent="0" outline="1" outlineData="1" multipleFieldFilters="0" rowHeaderCaption="Month">
  <location ref="F429:I436" firstHeaderRow="0" firstDataRow="1" firstDataCol="1"/>
  <pivotFields count="5">
    <pivotField axis="axisRow" allDrilled="1" subtotalTop="0" showAll="0" defaultSubtotal="0" defaultAttributeDrillState="1">
      <items count="6">
        <item x="4"/>
        <item x="0"/>
        <item x="1"/>
        <item x="2"/>
        <item x="3"/>
        <item x="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ctual kWh/m²" fld="1" baseField="0" baseItem="0" numFmtId="2"/>
    <dataField name="Forecast P50 kWh/m²" fld="2" baseField="0" baseItem="0"/>
    <dataField name="Var %" fld="3" subtotal="count" baseField="0" baseItem="0"/>
  </dataFields>
  <formats count="44">
    <format dxfId="512">
      <pivotArea field="0" type="button" dataOnly="0" labelOnly="1" outline="0" axis="axisRow" fieldPosition="0"/>
    </format>
    <format dxfId="511">
      <pivotArea dataOnly="0" labelOnly="1" fieldPosition="0">
        <references count="1">
          <reference field="0" count="0"/>
        </references>
      </pivotArea>
    </format>
    <format dxfId="510">
      <pivotArea dataOnly="0" labelOnly="1" grandRow="1" outline="0" fieldPosition="0"/>
    </format>
    <format dxfId="509">
      <pivotArea type="all" dataOnly="0" outline="0" fieldPosition="0"/>
    </format>
    <format dxfId="508">
      <pivotArea outline="0" collapsedLevelsAreSubtotals="1" fieldPosition="0"/>
    </format>
    <format dxfId="507">
      <pivotArea field="0" type="button" dataOnly="0" labelOnly="1" outline="0" axis="axisRow" fieldPosition="0"/>
    </format>
    <format dxfId="506">
      <pivotArea dataOnly="0" labelOnly="1" fieldPosition="0">
        <references count="1">
          <reference field="0" count="0"/>
        </references>
      </pivotArea>
    </format>
    <format dxfId="505">
      <pivotArea dataOnly="0" labelOnly="1" grandRow="1" outline="0" fieldPosition="0"/>
    </format>
    <format dxfId="504">
      <pivotArea field="0" type="button" dataOnly="0" labelOnly="1" outline="0" axis="axisRow" fieldPosition="0"/>
    </format>
    <format dxfId="503">
      <pivotArea field="0" type="button" dataOnly="0" labelOnly="1" outline="0" axis="axisRow" fieldPosition="0"/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field="0" type="button" dataOnly="0" labelOnly="1" outline="0" axis="axisRow" fieldPosition="0"/>
    </format>
    <format dxfId="499">
      <pivotArea dataOnly="0" labelOnly="1" fieldPosition="0">
        <references count="1">
          <reference field="0" count="0"/>
        </references>
      </pivotArea>
    </format>
    <format dxfId="498">
      <pivotArea dataOnly="0" labelOnly="1" grandRow="1" outline="0" fieldPosition="0"/>
    </format>
    <format dxfId="497">
      <pivotArea type="all" dataOnly="0" outline="0" fieldPosition="0"/>
    </format>
    <format dxfId="496">
      <pivotArea outline="0" collapsedLevelsAreSubtotals="1" fieldPosition="0"/>
    </format>
    <format dxfId="495">
      <pivotArea field="0" type="button" dataOnly="0" labelOnly="1" outline="0" axis="axisRow" fieldPosition="0"/>
    </format>
    <format dxfId="494">
      <pivotArea dataOnly="0" labelOnly="1" fieldPosition="0">
        <references count="1">
          <reference field="0" count="0"/>
        </references>
      </pivotArea>
    </format>
    <format dxfId="493">
      <pivotArea dataOnly="0" labelOnly="1" grandRow="1" outline="0" fieldPosition="0"/>
    </format>
    <format dxfId="492">
      <pivotArea field="0" type="button" dataOnly="0" labelOnly="1" outline="0" axis="axisRow" fieldPosition="0"/>
    </format>
    <format dxfId="491">
      <pivotArea field="0" type="button" dataOnly="0" labelOnly="1" outline="0" axis="axisRow" fieldPosition="0"/>
    </format>
    <format dxfId="490">
      <pivotArea field="0" type="button" dataOnly="0" labelOnly="1" outline="0" axis="axisRow" fieldPosition="0"/>
    </format>
    <format dxfId="489">
      <pivotArea field="0" type="button" dataOnly="0" labelOnly="1" outline="0" axis="axisRow" fieldPosition="0"/>
    </format>
    <format dxfId="488">
      <pivotArea field="0" type="button" dataOnly="0" labelOnly="1" outline="0" axis="axisRow" fieldPosition="0"/>
    </format>
    <format dxfId="487">
      <pivotArea field="0" type="button" dataOnly="0" labelOnly="1" outline="0" axis="axisRow" fieldPosition="0"/>
    </format>
    <format dxfId="486">
      <pivotArea field="0" type="button" dataOnly="0" labelOnly="1" outline="0" axis="axisRow" fieldPosition="0"/>
    </format>
    <format dxfId="485">
      <pivotArea field="0" type="button" dataOnly="0" labelOnly="1" outline="0" axis="axisRow" fieldPosition="0"/>
    </format>
    <format dxfId="484">
      <pivotArea field="0" type="button" dataOnly="0" labelOnly="1" outline="0" axis="axisRow" fieldPosition="0"/>
    </format>
    <format dxfId="483">
      <pivotArea field="0" type="button" dataOnly="0" labelOnly="1" outline="0" axis="axisRow" fieldPosition="0"/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type="all" dataOnly="0" outline="0" fieldPosition="0"/>
    </format>
    <format dxfId="479">
      <pivotArea outline="0" collapsedLevelsAreSubtotals="1" fieldPosition="0"/>
    </format>
    <format dxfId="4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7">
      <pivotArea field="0" type="button" dataOnly="0" labelOnly="1" outline="0" axis="axisRow" fieldPosition="0"/>
    </format>
    <format dxfId="476">
      <pivotArea dataOnly="0" labelOnly="1" fieldPosition="0">
        <references count="1">
          <reference field="0" count="0"/>
        </references>
      </pivotArea>
    </format>
    <format dxfId="475">
      <pivotArea dataOnly="0" labelOnly="1" grandRow="1" outline="0" fieldPosition="0"/>
    </format>
    <format dxfId="4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2">
      <pivotArea field="0" type="button" dataOnly="0" labelOnly="1" outline="0" axis="axisRow" fieldPosition="0"/>
    </format>
    <format dxfId="471">
      <pivotArea dataOnly="0" labelOnly="1" fieldPosition="0">
        <references count="1">
          <reference field="0" count="0"/>
        </references>
      </pivotArea>
    </format>
    <format dxfId="470">
      <pivotArea dataOnly="0" labelOnly="1" grandRow="1" outline="0" fieldPosition="0"/>
    </format>
    <format dxfId="46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ctual KWh"/>
    <pivotHierarchy dragToData="1"/>
    <pivotHierarchy dragToData="1"/>
    <pivotHierarchy dragToData="1"/>
    <pivotHierarchy dragToData="1" caption="Forecast P50 kWh"/>
    <pivotHierarchy dragToData="1"/>
    <pivotHierarchy dragToData="1" caption="Actual kWh"/>
    <pivotHierarchy dragToData="1" caption="Forecast P50 kWh"/>
    <pivotHierarchy dragToData="1"/>
    <pivotHierarchy dragToData="1"/>
    <pivotHierarchy dragToData="1" caption="Actual kWh"/>
    <pivotHierarchy dragToData="1" caption="Forecast P50 kWh"/>
    <pivotHierarchy dragToData="1" caption="Actual kWh"/>
    <pivotHierarchy dragToData="1" caption="Forecast P50 kWh"/>
    <pivotHierarchy dragToData="1"/>
    <pivotHierarchy dragToData="1"/>
    <pivotHierarchy dragToData="1" caption="Actual kWh/m²"/>
    <pivotHierarchy dragToData="1"/>
    <pivotHierarchy dragToData="1" caption="Actual kWh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recast P50 kWh/m²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recast P50 kWh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44"/>
        </filterColumn>
      </autoFilter>
    </filter>
  </filters>
  <rowHierarchiesUsage count="1"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457C1-32DC-4F18-B6ED-D3E74D0170A1}" name="PivotTable7" cacheId="9" applyNumberFormats="0" applyBorderFormats="0" applyFontFormats="0" applyPatternFormats="0" applyAlignmentFormats="0" applyWidthHeightFormats="1" dataCaption="Values" tag="2f398af0-62f2-4149-a823-0736662250e5" updatedVersion="8" minRefreshableVersion="3" useAutoFormatting="1" subtotalHiddenItems="1" itemPrintTitles="1" createdVersion="8" indent="0" outline="1" outlineData="1" multipleFieldFilters="0" rowHeaderCaption="Month">
  <location ref="A344:A371" firstHeaderRow="1" firstDataRow="1" firstDataCol="1"/>
  <pivotFields count="2"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llDrilled="1" subtotalTop="0" showAll="0" dataSourceSort="1" defaultSubtotal="0" defaultAttributeDrillState="1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33">
    <format dxfId="545">
      <pivotArea field="0" type="button" dataOnly="0" labelOnly="1" outline="0" axis="axisRow" fieldPosition="0"/>
    </format>
    <format dxfId="544">
      <pivotArea dataOnly="0" labelOnly="1" fieldPosition="0">
        <references count="1">
          <reference field="0" count="0"/>
        </references>
      </pivotArea>
    </format>
    <format dxfId="543">
      <pivotArea dataOnly="0" labelOnly="1" grandRow="1" outline="0" fieldPosition="0"/>
    </format>
    <format dxfId="542">
      <pivotArea type="all" dataOnly="0" outline="0" fieldPosition="0"/>
    </format>
    <format dxfId="541">
      <pivotArea outline="0" collapsedLevelsAreSubtotals="1" fieldPosition="0"/>
    </format>
    <format dxfId="540">
      <pivotArea field="0" type="button" dataOnly="0" labelOnly="1" outline="0" axis="axisRow" fieldPosition="0"/>
    </format>
    <format dxfId="539">
      <pivotArea dataOnly="0" labelOnly="1" fieldPosition="0">
        <references count="1">
          <reference field="0" count="0"/>
        </references>
      </pivotArea>
    </format>
    <format dxfId="538">
      <pivotArea dataOnly="0" labelOnly="1" grandRow="1" outline="0" fieldPosition="0"/>
    </format>
    <format dxfId="537">
      <pivotArea field="0" type="button" dataOnly="0" labelOnly="1" outline="0" axis="axisRow" fieldPosition="0"/>
    </format>
    <format dxfId="536">
      <pivotArea field="0" type="button" dataOnly="0" labelOnly="1" outline="0" axis="axisRow" fieldPosition="0"/>
    </format>
    <format dxfId="535">
      <pivotArea type="all" dataOnly="0" outline="0" fieldPosition="0"/>
    </format>
    <format dxfId="534">
      <pivotArea outline="0" collapsedLevelsAreSubtotals="1" fieldPosition="0"/>
    </format>
    <format dxfId="533">
      <pivotArea field="0" type="button" dataOnly="0" labelOnly="1" outline="0" axis="axisRow" fieldPosition="0"/>
    </format>
    <format dxfId="532">
      <pivotArea dataOnly="0" labelOnly="1" fieldPosition="0">
        <references count="1">
          <reference field="0" count="0"/>
        </references>
      </pivotArea>
    </format>
    <format dxfId="531">
      <pivotArea dataOnly="0" labelOnly="1" grandRow="1" outline="0" fieldPosition="0"/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field="0" type="button" dataOnly="0" labelOnly="1" outline="0" axis="axisRow" fieldPosition="0"/>
    </format>
    <format dxfId="527">
      <pivotArea dataOnly="0" labelOnly="1" fieldPosition="0">
        <references count="1">
          <reference field="0" count="0"/>
        </references>
      </pivotArea>
    </format>
    <format dxfId="526">
      <pivotArea dataOnly="0" labelOnly="1" grandRow="1" outline="0" fieldPosition="0"/>
    </format>
    <format dxfId="525">
      <pivotArea field="0" type="button" dataOnly="0" labelOnly="1" outline="0" axis="axisRow" fieldPosition="0"/>
    </format>
    <format dxfId="524">
      <pivotArea field="0" type="button" dataOnly="0" labelOnly="1" outline="0" axis="axisRow" fieldPosition="0"/>
    </format>
    <format dxfId="523">
      <pivotArea field="0" type="button" dataOnly="0" labelOnly="1" outline="0" axis="axisRow" fieldPosition="0"/>
    </format>
    <format dxfId="522">
      <pivotArea field="0" type="button" dataOnly="0" labelOnly="1" outline="0" axis="axisRow" fieldPosition="0"/>
    </format>
    <format dxfId="521">
      <pivotArea field="0" type="button" dataOnly="0" labelOnly="1" outline="0" axis="axisRow" fieldPosition="0"/>
    </format>
    <format dxfId="520">
      <pivotArea field="0" type="button" dataOnly="0" labelOnly="1" outline="0" axis="axisRow" fieldPosition="0"/>
    </format>
    <format dxfId="519">
      <pivotArea field="0" type="button" dataOnly="0" labelOnly="1" outline="0" axis="axisRow" fieldPosition="0"/>
    </format>
    <format dxfId="518">
      <pivotArea field="0" type="button" dataOnly="0" labelOnly="1" outline="0" axis="axisRow" fieldPosition="0"/>
    </format>
    <format dxfId="517">
      <pivotArea type="all" dataOnly="0" outline="0" fieldPosition="0"/>
    </format>
    <format dxfId="516">
      <pivotArea outline="0" collapsedLevelsAreSubtotals="1" fieldPosition="0"/>
    </format>
    <format dxfId="515">
      <pivotArea field="0" type="button" dataOnly="0" labelOnly="1" outline="0" axis="axisRow" fieldPosition="0"/>
    </format>
    <format dxfId="514">
      <pivotArea dataOnly="0" labelOnly="1" fieldPosition="0">
        <references count="1">
          <reference field="0" count="0"/>
        </references>
      </pivotArea>
    </format>
    <format dxfId="513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2AF29-5554-43C0-A9FC-D21E23E8AA48}" name="PivotTable10" cacheId="13" applyNumberFormats="0" applyBorderFormats="0" applyFontFormats="0" applyPatternFormats="0" applyAlignmentFormats="0" applyWidthHeightFormats="1" dataCaption="Values" tag="d34d45b7-2a3c-481b-a365-5201f572b1ee" updatedVersion="8" minRefreshableVersion="3" useAutoFormatting="1" subtotalHiddenItems="1" itemPrintTitles="1" createdVersion="8" indent="0" outline="1" outlineData="1" multipleFieldFilters="0" rowHeaderCaption="Month">
  <location ref="F270:F279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4">
    <format dxfId="579">
      <pivotArea field="0" type="button" dataOnly="0" labelOnly="1" outline="0" axis="axisRow" fieldPosition="0"/>
    </format>
    <format dxfId="578">
      <pivotArea dataOnly="0" labelOnly="1" fieldPosition="0">
        <references count="1">
          <reference field="0" count="0"/>
        </references>
      </pivotArea>
    </format>
    <format dxfId="577">
      <pivotArea dataOnly="0" labelOnly="1" grandRow="1" outline="0" fieldPosition="0"/>
    </format>
    <format dxfId="576">
      <pivotArea type="all" dataOnly="0" outline="0" fieldPosition="0"/>
    </format>
    <format dxfId="575">
      <pivotArea outline="0" collapsedLevelsAreSubtotals="1" fieldPosition="0"/>
    </format>
    <format dxfId="574">
      <pivotArea field="0" type="button" dataOnly="0" labelOnly="1" outline="0" axis="axisRow" fieldPosition="0"/>
    </format>
    <format dxfId="573">
      <pivotArea dataOnly="0" labelOnly="1" fieldPosition="0">
        <references count="1">
          <reference field="0" count="0"/>
        </references>
      </pivotArea>
    </format>
    <format dxfId="572">
      <pivotArea dataOnly="0" labelOnly="1" grandRow="1" outline="0" fieldPosition="0"/>
    </format>
    <format dxfId="571">
      <pivotArea field="0" type="button" dataOnly="0" labelOnly="1" outline="0" axis="axisRow" fieldPosition="0"/>
    </format>
    <format dxfId="570">
      <pivotArea field="0" type="button" dataOnly="0" labelOnly="1" outline="0" axis="axisRow" fieldPosition="0"/>
    </format>
    <format dxfId="569">
      <pivotArea type="all" dataOnly="0" outline="0" fieldPosition="0"/>
    </format>
    <format dxfId="568">
      <pivotArea outline="0" collapsedLevelsAreSubtotals="1" fieldPosition="0"/>
    </format>
    <format dxfId="567">
      <pivotArea field="0" type="button" dataOnly="0" labelOnly="1" outline="0" axis="axisRow" fieldPosition="0"/>
    </format>
    <format dxfId="566">
      <pivotArea dataOnly="0" labelOnly="1" fieldPosition="0">
        <references count="1">
          <reference field="0" count="0"/>
        </references>
      </pivotArea>
    </format>
    <format dxfId="565">
      <pivotArea dataOnly="0" labelOnly="1" grandRow="1" outline="0" fieldPosition="0"/>
    </format>
    <format dxfId="564">
      <pivotArea type="all" dataOnly="0" outline="0" fieldPosition="0"/>
    </format>
    <format dxfId="563">
      <pivotArea outline="0" collapsedLevelsAreSubtotals="1" fieldPosition="0"/>
    </format>
    <format dxfId="562">
      <pivotArea field="0" type="button" dataOnly="0" labelOnly="1" outline="0" axis="axisRow" fieldPosition="0"/>
    </format>
    <format dxfId="561">
      <pivotArea dataOnly="0" labelOnly="1" fieldPosition="0">
        <references count="1">
          <reference field="0" count="0"/>
        </references>
      </pivotArea>
    </format>
    <format dxfId="560">
      <pivotArea dataOnly="0" labelOnly="1" grandRow="1" outline="0" fieldPosition="0"/>
    </format>
    <format dxfId="559">
      <pivotArea field="0" type="button" dataOnly="0" labelOnly="1" outline="0" axis="axisRow" fieldPosition="0"/>
    </format>
    <format dxfId="558">
      <pivotArea field="0" type="button" dataOnly="0" labelOnly="1" outline="0" axis="axisRow" fieldPosition="0"/>
    </format>
    <format dxfId="557">
      <pivotArea field="0" type="button" dataOnly="0" labelOnly="1" outline="0" axis="axisRow" fieldPosition="0"/>
    </format>
    <format dxfId="556">
      <pivotArea field="0" type="button" dataOnly="0" labelOnly="1" outline="0" axis="axisRow" fieldPosition="0"/>
    </format>
    <format dxfId="555">
      <pivotArea field="0" type="button" dataOnly="0" labelOnly="1" outline="0" axis="axisRow" fieldPosition="0"/>
    </format>
    <format dxfId="554">
      <pivotArea field="0" type="button" dataOnly="0" labelOnly="1" outline="0" axis="axisRow" fieldPosition="0"/>
    </format>
    <format dxfId="553">
      <pivotArea type="all" dataOnly="0" outline="0" fieldPosition="0"/>
    </format>
    <format dxfId="552">
      <pivotArea outline="0" collapsedLevelsAreSubtotals="1" fieldPosition="0"/>
    </format>
    <format dxfId="551">
      <pivotArea field="0" type="button" dataOnly="0" labelOnly="1" outline="0" axis="axisRow" fieldPosition="0"/>
    </format>
    <format dxfId="550">
      <pivotArea dataOnly="0" labelOnly="1" fieldPosition="0">
        <references count="1">
          <reference field="0" count="0"/>
        </references>
      </pivotArea>
    </format>
    <format dxfId="549">
      <pivotArea dataOnly="0" labelOnly="1" grandRow="1" outline="0" fieldPosition="0"/>
    </format>
    <format dxfId="548">
      <pivotArea field="0" type="button" dataOnly="0" labelOnly="1" outline="0" axis="axisRow" fieldPosition="0"/>
    </format>
    <format dxfId="547">
      <pivotArea dataOnly="0" labelOnly="1" fieldPosition="0">
        <references count="1">
          <reference field="0" count="0"/>
        </references>
      </pivotArea>
    </format>
    <format dxfId="546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CED8E3-1E7F-4472-B599-DEE0AADF8F52}" name="PivotTable24" cacheId="24" applyNumberFormats="0" applyBorderFormats="0" applyFontFormats="0" applyPatternFormats="0" applyAlignmentFormats="0" applyWidthHeightFormats="1" dataCaption="Values" tag="c3adb32e-b0c4-44e0-a3d7-4de5e3504c19" updatedVersion="8" minRefreshableVersion="3" useAutoFormatting="1" subtotalHiddenItems="1" itemPrintTitles="1" createdVersion="8" indent="0" outline="1" outlineData="1" multipleFieldFilters="0" rowHeaderCaption="Month">
  <location ref="P429:P438" firstHeaderRow="1" firstDataRow="1" firstDataCol="1"/>
  <pivotFields count="2">
    <pivotField axis="axisRow" allDrilled="1" subtotalTop="0" showAll="0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5">
    <format dxfId="614">
      <pivotArea field="0" type="button" dataOnly="0" labelOnly="1" outline="0" axis="axisRow" fieldPosition="0"/>
    </format>
    <format dxfId="613">
      <pivotArea dataOnly="0" labelOnly="1" fieldPosition="0">
        <references count="1">
          <reference field="0" count="0"/>
        </references>
      </pivotArea>
    </format>
    <format dxfId="612">
      <pivotArea dataOnly="0" labelOnly="1" grandRow="1" outline="0" fieldPosition="0"/>
    </format>
    <format dxfId="611">
      <pivotArea type="all" dataOnly="0" outline="0" fieldPosition="0"/>
    </format>
    <format dxfId="610">
      <pivotArea outline="0" collapsedLevelsAreSubtotals="1" fieldPosition="0"/>
    </format>
    <format dxfId="609">
      <pivotArea field="0" type="button" dataOnly="0" labelOnly="1" outline="0" axis="axisRow" fieldPosition="0"/>
    </format>
    <format dxfId="608">
      <pivotArea dataOnly="0" labelOnly="1" fieldPosition="0">
        <references count="1">
          <reference field="0" count="0"/>
        </references>
      </pivotArea>
    </format>
    <format dxfId="607">
      <pivotArea dataOnly="0" labelOnly="1" grandRow="1" outline="0" fieldPosition="0"/>
    </format>
    <format dxfId="606">
      <pivotArea field="0" type="button" dataOnly="0" labelOnly="1" outline="0" axis="axisRow" fieldPosition="0"/>
    </format>
    <format dxfId="605">
      <pivotArea field="0" type="button" dataOnly="0" labelOnly="1" outline="0" axis="axisRow" fieldPosition="0"/>
    </format>
    <format dxfId="604">
      <pivotArea type="all" dataOnly="0" outline="0" fieldPosition="0"/>
    </format>
    <format dxfId="603">
      <pivotArea outline="0" collapsedLevelsAreSubtotals="1" fieldPosition="0"/>
    </format>
    <format dxfId="602">
      <pivotArea field="0" type="button" dataOnly="0" labelOnly="1" outline="0" axis="axisRow" fieldPosition="0"/>
    </format>
    <format dxfId="601">
      <pivotArea dataOnly="0" labelOnly="1" fieldPosition="0">
        <references count="1">
          <reference field="0" count="0"/>
        </references>
      </pivotArea>
    </format>
    <format dxfId="600">
      <pivotArea dataOnly="0" labelOnly="1" grandRow="1" outline="0" fieldPosition="0"/>
    </format>
    <format dxfId="599">
      <pivotArea type="all" dataOnly="0" outline="0" fieldPosition="0"/>
    </format>
    <format dxfId="598">
      <pivotArea outline="0" collapsedLevelsAreSubtotals="1" fieldPosition="0"/>
    </format>
    <format dxfId="597">
      <pivotArea field="0" type="button" dataOnly="0" labelOnly="1" outline="0" axis="axisRow" fieldPosition="0"/>
    </format>
    <format dxfId="596">
      <pivotArea dataOnly="0" labelOnly="1" fieldPosition="0">
        <references count="1">
          <reference field="0" count="0"/>
        </references>
      </pivotArea>
    </format>
    <format dxfId="595">
      <pivotArea dataOnly="0" labelOnly="1" grandRow="1" outline="0" fieldPosition="0"/>
    </format>
    <format dxfId="594">
      <pivotArea field="0" type="button" dataOnly="0" labelOnly="1" outline="0" axis="axisRow" fieldPosition="0"/>
    </format>
    <format dxfId="593">
      <pivotArea field="0" type="button" dataOnly="0" labelOnly="1" outline="0" axis="axisRow" fieldPosition="0"/>
    </format>
    <format dxfId="592">
      <pivotArea field="0" type="button" dataOnly="0" labelOnly="1" outline="0" axis="axisRow" fieldPosition="0"/>
    </format>
    <format dxfId="591">
      <pivotArea field="0" type="button" dataOnly="0" labelOnly="1" outline="0" axis="axisRow" fieldPosition="0"/>
    </format>
    <format dxfId="590">
      <pivotArea field="0" type="button" dataOnly="0" labelOnly="1" outline="0" axis="axisRow" fieldPosition="0"/>
    </format>
    <format dxfId="589">
      <pivotArea field="0" type="button" dataOnly="0" labelOnly="1" outline="0" axis="axisRow" fieldPosition="0"/>
    </format>
    <format dxfId="588">
      <pivotArea field="0" type="button" dataOnly="0" labelOnly="1" outline="0" axis="axisRow" fieldPosition="0"/>
    </format>
    <format dxfId="587">
      <pivotArea field="0" type="button" dataOnly="0" labelOnly="1" outline="0" axis="axisRow" fieldPosition="0"/>
    </format>
    <format dxfId="586">
      <pivotArea field="0" type="button" dataOnly="0" labelOnly="1" outline="0" axis="axisRow" fieldPosition="0"/>
    </format>
    <format dxfId="585">
      <pivotArea field="0" type="button" dataOnly="0" labelOnly="1" outline="0" axis="axisRow" fieldPosition="0"/>
    </format>
    <format dxfId="584">
      <pivotArea type="all" dataOnly="0" outline="0" fieldPosition="0"/>
    </format>
    <format dxfId="583">
      <pivotArea outline="0" collapsedLevelsAreSubtotals="1" fieldPosition="0"/>
    </format>
    <format dxfId="582">
      <pivotArea field="0" type="button" dataOnly="0" labelOnly="1" outline="0" axis="axisRow" fieldPosition="0"/>
    </format>
    <format dxfId="581">
      <pivotArea dataOnly="0" labelOnly="1" fieldPosition="0">
        <references count="1">
          <reference field="0" count="0"/>
        </references>
      </pivotArea>
    </format>
    <format dxfId="580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EE98A9-9AF8-4477-8273-EB9F11AF4F12}" name="PivotTable28" cacheId="18" applyNumberFormats="0" applyBorderFormats="0" applyFontFormats="0" applyPatternFormats="0" applyAlignmentFormats="0" applyWidthHeightFormats="1" dataCaption="Values" tag="07512e77-57a8-4f3c-b839-3be44830260f" updatedVersion="8" minRefreshableVersion="3" useAutoFormatting="1" subtotalHiddenItems="1" itemPrintTitles="1" createdVersion="8" indent="0" outline="1" outlineData="1" multipleFieldFilters="0" rowHeaderCaption="Month">
  <location ref="P3:P12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29">
    <format dxfId="643">
      <pivotArea field="0" type="button" dataOnly="0" labelOnly="1" outline="0" axis="axisRow" fieldPosition="0"/>
    </format>
    <format dxfId="642">
      <pivotArea dataOnly="0" labelOnly="1" fieldPosition="0">
        <references count="1">
          <reference field="0" count="0"/>
        </references>
      </pivotArea>
    </format>
    <format dxfId="641">
      <pivotArea dataOnly="0" labelOnly="1" grandRow="1" outline="0" fieldPosition="0"/>
    </format>
    <format dxfId="640">
      <pivotArea type="all" dataOnly="0" outline="0" fieldPosition="0"/>
    </format>
    <format dxfId="639">
      <pivotArea outline="0" collapsedLevelsAreSubtotals="1" fieldPosition="0"/>
    </format>
    <format dxfId="638">
      <pivotArea field="0" type="button" dataOnly="0" labelOnly="1" outline="0" axis="axisRow" fieldPosition="0"/>
    </format>
    <format dxfId="637">
      <pivotArea dataOnly="0" labelOnly="1" fieldPosition="0">
        <references count="1">
          <reference field="0" count="0"/>
        </references>
      </pivotArea>
    </format>
    <format dxfId="636">
      <pivotArea dataOnly="0" labelOnly="1" grandRow="1" outline="0" fieldPosition="0"/>
    </format>
    <format dxfId="635">
      <pivotArea field="0" type="button" dataOnly="0" labelOnly="1" outline="0" axis="axisRow" fieldPosition="0"/>
    </format>
    <format dxfId="634">
      <pivotArea field="0" type="button" dataOnly="0" labelOnly="1" outline="0" axis="axisRow" fieldPosition="0"/>
    </format>
    <format dxfId="633">
      <pivotArea type="all" dataOnly="0" outline="0" fieldPosition="0"/>
    </format>
    <format dxfId="632">
      <pivotArea outline="0" collapsedLevelsAreSubtotals="1" fieldPosition="0"/>
    </format>
    <format dxfId="631">
      <pivotArea field="0" type="button" dataOnly="0" labelOnly="1" outline="0" axis="axisRow" fieldPosition="0"/>
    </format>
    <format dxfId="630">
      <pivotArea dataOnly="0" labelOnly="1" fieldPosition="0">
        <references count="1">
          <reference field="0" count="0"/>
        </references>
      </pivotArea>
    </format>
    <format dxfId="629">
      <pivotArea dataOnly="0" labelOnly="1" grandRow="1" outline="0" fieldPosition="0"/>
    </format>
    <format dxfId="628">
      <pivotArea type="all" dataOnly="0" outline="0" fieldPosition="0"/>
    </format>
    <format dxfId="627">
      <pivotArea outline="0" collapsedLevelsAreSubtotals="1" fieldPosition="0"/>
    </format>
    <format dxfId="626">
      <pivotArea field="0" type="button" dataOnly="0" labelOnly="1" outline="0" axis="axisRow" fieldPosition="0"/>
    </format>
    <format dxfId="625">
      <pivotArea dataOnly="0" labelOnly="1" fieldPosition="0">
        <references count="1">
          <reference field="0" count="0"/>
        </references>
      </pivotArea>
    </format>
    <format dxfId="624">
      <pivotArea dataOnly="0" labelOnly="1" grandRow="1" outline="0" fieldPosition="0"/>
    </format>
    <format dxfId="623">
      <pivotArea field="0" type="button" dataOnly="0" labelOnly="1" outline="0" axis="axisRow" fieldPosition="0"/>
    </format>
    <format dxfId="622">
      <pivotArea field="0" type="button" dataOnly="0" labelOnly="1" outline="0" axis="axisRow" fieldPosition="0"/>
    </format>
    <format dxfId="621">
      <pivotArea field="0" type="button" dataOnly="0" labelOnly="1" outline="0" axis="axisRow" fieldPosition="0"/>
    </format>
    <format dxfId="620">
      <pivotArea field="0" type="button" dataOnly="0" labelOnly="1" outline="0" axis="axisRow" fieldPosition="0"/>
    </format>
    <format dxfId="619">
      <pivotArea type="all" dataOnly="0" outline="0" fieldPosition="0"/>
    </format>
    <format dxfId="618">
      <pivotArea outline="0" collapsedLevelsAreSubtotals="1" fieldPosition="0"/>
    </format>
    <format dxfId="617">
      <pivotArea field="0" type="button" dataOnly="0" labelOnly="1" outline="0" axis="axisRow" fieldPosition="0"/>
    </format>
    <format dxfId="616">
      <pivotArea dataOnly="0" labelOnly="1" fieldPosition="0">
        <references count="1">
          <reference field="0" count="0"/>
        </references>
      </pivotArea>
    </format>
    <format dxfId="615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A095F-E32F-499D-AFA5-F30C17EE24CC}" name="PivotTable15" cacheId="14" applyNumberFormats="0" applyBorderFormats="0" applyFontFormats="0" applyPatternFormats="0" applyAlignmentFormats="0" applyWidthHeightFormats="1" dataCaption="Values" tag="dc8069ee-c7c8-4259-a306-aafabc5807be" updatedVersion="8" minRefreshableVersion="3" useAutoFormatting="1" subtotalHiddenItems="1" itemPrintTitles="1" createdVersion="8" indent="0" outline="1" outlineData="1" multipleFieldFilters="0" rowHeaderCaption="Month">
  <location ref="K111:L120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ailability Guaranteed " fld="1" subtotal="count" baseField="0" baseItem="0"/>
  </dataFields>
  <formats count="33">
    <format dxfId="676">
      <pivotArea field="0" type="button" dataOnly="0" labelOnly="1" outline="0" axis="axisRow" fieldPosition="0"/>
    </format>
    <format dxfId="675">
      <pivotArea dataOnly="0" labelOnly="1" fieldPosition="0">
        <references count="1">
          <reference field="0" count="0"/>
        </references>
      </pivotArea>
    </format>
    <format dxfId="674">
      <pivotArea dataOnly="0" labelOnly="1" grandRow="1" outline="0" fieldPosition="0"/>
    </format>
    <format dxfId="673">
      <pivotArea type="all" dataOnly="0" outline="0" fieldPosition="0"/>
    </format>
    <format dxfId="672">
      <pivotArea outline="0" collapsedLevelsAreSubtotals="1" fieldPosition="0"/>
    </format>
    <format dxfId="671">
      <pivotArea field="0" type="button" dataOnly="0" labelOnly="1" outline="0" axis="axisRow" fieldPosition="0"/>
    </format>
    <format dxfId="670">
      <pivotArea dataOnly="0" labelOnly="1" fieldPosition="0">
        <references count="1">
          <reference field="0" count="0"/>
        </references>
      </pivotArea>
    </format>
    <format dxfId="669">
      <pivotArea dataOnly="0" labelOnly="1" grandRow="1" outline="0" fieldPosition="0"/>
    </format>
    <format dxfId="668">
      <pivotArea field="0" type="button" dataOnly="0" labelOnly="1" outline="0" axis="axisRow" fieldPosition="0"/>
    </format>
    <format dxfId="667">
      <pivotArea field="0" type="button" dataOnly="0" labelOnly="1" outline="0" axis="axisRow" fieldPosition="0"/>
    </format>
    <format dxfId="666">
      <pivotArea type="all" dataOnly="0" outline="0" fieldPosition="0"/>
    </format>
    <format dxfId="665">
      <pivotArea outline="0" collapsedLevelsAreSubtotals="1" fieldPosition="0"/>
    </format>
    <format dxfId="664">
      <pivotArea field="0" type="button" dataOnly="0" labelOnly="1" outline="0" axis="axisRow" fieldPosition="0"/>
    </format>
    <format dxfId="663">
      <pivotArea dataOnly="0" labelOnly="1" fieldPosition="0">
        <references count="1">
          <reference field="0" count="0"/>
        </references>
      </pivotArea>
    </format>
    <format dxfId="662">
      <pivotArea dataOnly="0" labelOnly="1" grandRow="1" outline="0" fieldPosition="0"/>
    </format>
    <format dxfId="661">
      <pivotArea type="all" dataOnly="0" outline="0" fieldPosition="0"/>
    </format>
    <format dxfId="660">
      <pivotArea outline="0" collapsedLevelsAreSubtotals="1" fieldPosition="0"/>
    </format>
    <format dxfId="659">
      <pivotArea field="0" type="button" dataOnly="0" labelOnly="1" outline="0" axis="axisRow" fieldPosition="0"/>
    </format>
    <format dxfId="658">
      <pivotArea dataOnly="0" labelOnly="1" fieldPosition="0">
        <references count="1">
          <reference field="0" count="0"/>
        </references>
      </pivotArea>
    </format>
    <format dxfId="657">
      <pivotArea dataOnly="0" labelOnly="1" grandRow="1" outline="0" fieldPosition="0"/>
    </format>
    <format dxfId="656">
      <pivotArea field="0" type="button" dataOnly="0" labelOnly="1" outline="0" axis="axisRow" fieldPosition="0"/>
    </format>
    <format dxfId="655">
      <pivotArea field="0" type="button" dataOnly="0" labelOnly="1" outline="0" axis="axisRow" fieldPosition="0"/>
    </format>
    <format dxfId="654">
      <pivotArea field="0" type="button" dataOnly="0" labelOnly="1" outline="0" axis="axisRow" fieldPosition="0"/>
    </format>
    <format dxfId="653">
      <pivotArea field="0" type="button" dataOnly="0" labelOnly="1" outline="0" axis="axisRow" fieldPosition="0"/>
    </format>
    <format dxfId="652">
      <pivotArea field="0" type="button" dataOnly="0" labelOnly="1" outline="0" axis="axisRow" fieldPosition="0"/>
    </format>
    <format dxfId="6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9">
      <pivotArea type="all" dataOnly="0" outline="0" fieldPosition="0"/>
    </format>
    <format dxfId="648">
      <pivotArea outline="0" collapsedLevelsAreSubtotals="1" fieldPosition="0"/>
    </format>
    <format dxfId="6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6">
      <pivotArea field="0" type="button" dataOnly="0" labelOnly="1" outline="0" axis="axisRow" fieldPosition="0"/>
    </format>
    <format dxfId="645">
      <pivotArea dataOnly="0" labelOnly="1" fieldPosition="0">
        <references count="1">
          <reference field="0" count="0"/>
        </references>
      </pivotArea>
    </format>
    <format dxfId="644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97AE6-D55C-45DF-9FDF-5F4445727797}" name="PivotTable4" cacheId="27" applyNumberFormats="0" applyBorderFormats="0" applyFontFormats="0" applyPatternFormats="0" applyAlignmentFormats="0" applyWidthHeightFormats="1" dataCaption="Values" tag="0caec2e6-58f5-4a3a-a75b-e06dce7ba949" updatedVersion="8" minRefreshableVersion="3" useAutoFormatting="1" subtotalHiddenItems="1" itemPrintTitles="1" createdVersion="8" indent="0" outline="1" outlineData="1" multipleFieldFilters="0" rowHeaderCaption="Month">
  <location ref="A3:A12" firstHeaderRow="1" firstDataRow="1" firstDataCol="1"/>
  <pivotFields count="2"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25">
    <format dxfId="701">
      <pivotArea field="0" type="button" dataOnly="0" labelOnly="1" outline="0" axis="axisRow" fieldPosition="0"/>
    </format>
    <format dxfId="700">
      <pivotArea dataOnly="0" labelOnly="1" fieldPosition="0">
        <references count="1">
          <reference field="0" count="0"/>
        </references>
      </pivotArea>
    </format>
    <format dxfId="699">
      <pivotArea dataOnly="0" labelOnly="1" grandRow="1" outline="0" fieldPosition="0"/>
    </format>
    <format dxfId="698">
      <pivotArea type="all" dataOnly="0" outline="0" fieldPosition="0"/>
    </format>
    <format dxfId="697">
      <pivotArea outline="0" collapsedLevelsAreSubtotals="1" fieldPosition="0"/>
    </format>
    <format dxfId="696">
      <pivotArea field="0" type="button" dataOnly="0" labelOnly="1" outline="0" axis="axisRow" fieldPosition="0"/>
    </format>
    <format dxfId="695">
      <pivotArea dataOnly="0" labelOnly="1" fieldPosition="0">
        <references count="1">
          <reference field="0" count="0"/>
        </references>
      </pivotArea>
    </format>
    <format dxfId="694">
      <pivotArea dataOnly="0" labelOnly="1" grandRow="1" outline="0" fieldPosition="0"/>
    </format>
    <format dxfId="693">
      <pivotArea field="0" type="button" dataOnly="0" labelOnly="1" outline="0" axis="axisRow" fieldPosition="0"/>
    </format>
    <format dxfId="692">
      <pivotArea field="0" type="button" dataOnly="0" labelOnly="1" outline="0" axis="axisRow" fieldPosition="0"/>
    </format>
    <format dxfId="691">
      <pivotArea type="all" dataOnly="0" outline="0" fieldPosition="0"/>
    </format>
    <format dxfId="690">
      <pivotArea outline="0" collapsedLevelsAreSubtotals="1" fieldPosition="0"/>
    </format>
    <format dxfId="689">
      <pivotArea field="0" type="button" dataOnly="0" labelOnly="1" outline="0" axis="axisRow" fieldPosition="0"/>
    </format>
    <format dxfId="688">
      <pivotArea dataOnly="0" labelOnly="1" fieldPosition="0">
        <references count="1">
          <reference field="0" count="0"/>
        </references>
      </pivotArea>
    </format>
    <format dxfId="687">
      <pivotArea dataOnly="0" labelOnly="1" grandRow="1" outline="0" fieldPosition="0"/>
    </format>
    <format dxfId="686">
      <pivotArea type="all" dataOnly="0" outline="0" fieldPosition="0"/>
    </format>
    <format dxfId="685">
      <pivotArea outline="0" collapsedLevelsAreSubtotals="1" fieldPosition="0"/>
    </format>
    <format dxfId="684">
      <pivotArea field="0" type="button" dataOnly="0" labelOnly="1" outline="0" axis="axisRow" fieldPosition="0"/>
    </format>
    <format dxfId="683">
      <pivotArea dataOnly="0" labelOnly="1" fieldPosition="0">
        <references count="1">
          <reference field="0" count="0"/>
        </references>
      </pivotArea>
    </format>
    <format dxfId="682">
      <pivotArea dataOnly="0" labelOnly="1" grandRow="1" outline="0" fieldPosition="0"/>
    </format>
    <format dxfId="681">
      <pivotArea type="all" dataOnly="0" outline="0" fieldPosition="0"/>
    </format>
    <format dxfId="680">
      <pivotArea outline="0" collapsedLevelsAreSubtotals="1" fieldPosition="0"/>
    </format>
    <format dxfId="679">
      <pivotArea field="0" type="button" dataOnly="0" labelOnly="1" outline="0" axis="axisRow" fieldPosition="0"/>
    </format>
    <format dxfId="678">
      <pivotArea dataOnly="0" labelOnly="1" fieldPosition="0">
        <references count="1">
          <reference field="0" count="0"/>
        </references>
      </pivotArea>
    </format>
    <format dxfId="677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3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61843-56EF-4BEA-A95F-A8285B32423F}" name="PivotTable11" cacheId="30" applyNumberFormats="0" applyBorderFormats="0" applyFontFormats="0" applyPatternFormats="0" applyAlignmentFormats="0" applyWidthHeightFormats="1" dataCaption="Values" tag="b1113671-1090-4c3e-a3b3-4f441c504bc7" updatedVersion="8" minRefreshableVersion="3" useAutoFormatting="1" subtotalHiddenItems="1" itemPrintTitles="1" createdVersion="8" indent="0" outline="1" outlineData="1" multipleFieldFilters="0" rowHeaderCaption="Month">
  <location ref="F111:F120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3">
    <format dxfId="734">
      <pivotArea field="0" type="button" dataOnly="0" labelOnly="1" outline="0" axis="axisRow" fieldPosition="0"/>
    </format>
    <format dxfId="733">
      <pivotArea dataOnly="0" labelOnly="1" fieldPosition="0">
        <references count="1">
          <reference field="0" count="0"/>
        </references>
      </pivotArea>
    </format>
    <format dxfId="732">
      <pivotArea dataOnly="0" labelOnly="1" grandRow="1" outline="0" fieldPosition="0"/>
    </format>
    <format dxfId="731">
      <pivotArea type="all" dataOnly="0" outline="0" fieldPosition="0"/>
    </format>
    <format dxfId="730">
      <pivotArea outline="0" collapsedLevelsAreSubtotals="1" fieldPosition="0"/>
    </format>
    <format dxfId="729">
      <pivotArea field="0" type="button" dataOnly="0" labelOnly="1" outline="0" axis="axisRow" fieldPosition="0"/>
    </format>
    <format dxfId="728">
      <pivotArea dataOnly="0" labelOnly="1" fieldPosition="0">
        <references count="1">
          <reference field="0" count="0"/>
        </references>
      </pivotArea>
    </format>
    <format dxfId="727">
      <pivotArea dataOnly="0" labelOnly="1" grandRow="1" outline="0" fieldPosition="0"/>
    </format>
    <format dxfId="726">
      <pivotArea field="0" type="button" dataOnly="0" labelOnly="1" outline="0" axis="axisRow" fieldPosition="0"/>
    </format>
    <format dxfId="725">
      <pivotArea field="0" type="button" dataOnly="0" labelOnly="1" outline="0" axis="axisRow" fieldPosition="0"/>
    </format>
    <format dxfId="724">
      <pivotArea type="all" dataOnly="0" outline="0" fieldPosition="0"/>
    </format>
    <format dxfId="723">
      <pivotArea outline="0" collapsedLevelsAreSubtotals="1" fieldPosition="0"/>
    </format>
    <format dxfId="722">
      <pivotArea field="0" type="button" dataOnly="0" labelOnly="1" outline="0" axis="axisRow" fieldPosition="0"/>
    </format>
    <format dxfId="721">
      <pivotArea dataOnly="0" labelOnly="1" fieldPosition="0">
        <references count="1">
          <reference field="0" count="0"/>
        </references>
      </pivotArea>
    </format>
    <format dxfId="720">
      <pivotArea dataOnly="0" labelOnly="1" grandRow="1" outline="0" fieldPosition="0"/>
    </format>
    <format dxfId="719">
      <pivotArea type="all" dataOnly="0" outline="0" fieldPosition="0"/>
    </format>
    <format dxfId="718">
      <pivotArea outline="0" collapsedLevelsAreSubtotals="1" fieldPosition="0"/>
    </format>
    <format dxfId="717">
      <pivotArea field="0" type="button" dataOnly="0" labelOnly="1" outline="0" axis="axisRow" fieldPosition="0"/>
    </format>
    <format dxfId="716">
      <pivotArea dataOnly="0" labelOnly="1" fieldPosition="0">
        <references count="1">
          <reference field="0" count="0"/>
        </references>
      </pivotArea>
    </format>
    <format dxfId="715">
      <pivotArea dataOnly="0" labelOnly="1" grandRow="1" outline="0" fieldPosition="0"/>
    </format>
    <format dxfId="714">
      <pivotArea field="0" type="button" dataOnly="0" labelOnly="1" outline="0" axis="axisRow" fieldPosition="0"/>
    </format>
    <format dxfId="713">
      <pivotArea field="0" type="button" dataOnly="0" labelOnly="1" outline="0" axis="axisRow" fieldPosition="0"/>
    </format>
    <format dxfId="712">
      <pivotArea field="0" type="button" dataOnly="0" labelOnly="1" outline="0" axis="axisRow" fieldPosition="0"/>
    </format>
    <format dxfId="711">
      <pivotArea field="0" type="button" dataOnly="0" labelOnly="1" outline="0" axis="axisRow" fieldPosition="0"/>
    </format>
    <format dxfId="710">
      <pivotArea field="0" type="button" dataOnly="0" labelOnly="1" outline="0" axis="axisRow" fieldPosition="0"/>
    </format>
    <format dxfId="709">
      <pivotArea type="all" dataOnly="0" outline="0" fieldPosition="0"/>
    </format>
    <format dxfId="708">
      <pivotArea outline="0" collapsedLevelsAreSubtotals="1" fieldPosition="0"/>
    </format>
    <format dxfId="707">
      <pivotArea field="0" type="button" dataOnly="0" labelOnly="1" outline="0" axis="axisRow" fieldPosition="0"/>
    </format>
    <format dxfId="706">
      <pivotArea dataOnly="0" labelOnly="1" fieldPosition="0">
        <references count="1">
          <reference field="0" count="0"/>
        </references>
      </pivotArea>
    </format>
    <format dxfId="705">
      <pivotArea dataOnly="0" labelOnly="1" grandRow="1" outline="0" fieldPosition="0"/>
    </format>
    <format dxfId="704">
      <pivotArea field="0" type="button" dataOnly="0" labelOnly="1" outline="0" axis="axisRow" fieldPosition="0"/>
    </format>
    <format dxfId="703">
      <pivotArea dataOnly="0" labelOnly="1" fieldPosition="0">
        <references count="1">
          <reference field="0" count="0"/>
        </references>
      </pivotArea>
    </format>
    <format dxfId="702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B4960B-EB40-4D07-B593-C2D491F14ECC}" name="PivotTable5" cacheId="25" applyNumberFormats="0" applyBorderFormats="0" applyFontFormats="0" applyPatternFormats="0" applyAlignmentFormats="0" applyWidthHeightFormats="1" dataCaption="Values" tag="3dc33e4a-3a17-4c6e-a5fb-641eddce03a9" updatedVersion="8" minRefreshableVersion="3" useAutoFormatting="1" subtotalHiddenItems="1" itemPrintTitles="1" createdVersion="8" indent="0" outline="1" outlineData="1" multipleFieldFilters="0" rowHeaderCaption="Month">
  <location ref="A111:A120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0">
    <format dxfId="764">
      <pivotArea field="0" type="button" dataOnly="0" labelOnly="1" outline="0" axis="axisRow" fieldPosition="0"/>
    </format>
    <format dxfId="763">
      <pivotArea dataOnly="0" labelOnly="1" fieldPosition="0">
        <references count="1">
          <reference field="0" count="0"/>
        </references>
      </pivotArea>
    </format>
    <format dxfId="762">
      <pivotArea dataOnly="0" labelOnly="1" grandRow="1" outline="0" fieldPosition="0"/>
    </format>
    <format dxfId="761">
      <pivotArea type="all" dataOnly="0" outline="0" fieldPosition="0"/>
    </format>
    <format dxfId="760">
      <pivotArea outline="0" collapsedLevelsAreSubtotals="1" fieldPosition="0"/>
    </format>
    <format dxfId="759">
      <pivotArea field="0" type="button" dataOnly="0" labelOnly="1" outline="0" axis="axisRow" fieldPosition="0"/>
    </format>
    <format dxfId="758">
      <pivotArea dataOnly="0" labelOnly="1" fieldPosition="0">
        <references count="1">
          <reference field="0" count="0"/>
        </references>
      </pivotArea>
    </format>
    <format dxfId="757">
      <pivotArea dataOnly="0" labelOnly="1" grandRow="1" outline="0" fieldPosition="0"/>
    </format>
    <format dxfId="756">
      <pivotArea field="0" type="button" dataOnly="0" labelOnly="1" outline="0" axis="axisRow" fieldPosition="0"/>
    </format>
    <format dxfId="755">
      <pivotArea field="0" type="button" dataOnly="0" labelOnly="1" outline="0" axis="axisRow" fieldPosition="0"/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field="0" type="button" dataOnly="0" labelOnly="1" outline="0" axis="axisRow" fieldPosition="0"/>
    </format>
    <format dxfId="751">
      <pivotArea dataOnly="0" labelOnly="1" fieldPosition="0">
        <references count="1">
          <reference field="0" count="0"/>
        </references>
      </pivotArea>
    </format>
    <format dxfId="750">
      <pivotArea dataOnly="0" labelOnly="1" grandRow="1" outline="0" fieldPosition="0"/>
    </format>
    <format dxfId="749">
      <pivotArea type="all" dataOnly="0" outline="0" fieldPosition="0"/>
    </format>
    <format dxfId="748">
      <pivotArea outline="0" collapsedLevelsAreSubtotals="1" fieldPosition="0"/>
    </format>
    <format dxfId="747">
      <pivotArea field="0" type="button" dataOnly="0" labelOnly="1" outline="0" axis="axisRow" fieldPosition="0"/>
    </format>
    <format dxfId="746">
      <pivotArea dataOnly="0" labelOnly="1" fieldPosition="0">
        <references count="1">
          <reference field="0" count="0"/>
        </references>
      </pivotArea>
    </format>
    <format dxfId="745">
      <pivotArea dataOnly="0" labelOnly="1" grandRow="1" outline="0" fieldPosition="0"/>
    </format>
    <format dxfId="744">
      <pivotArea field="0" type="button" dataOnly="0" labelOnly="1" outline="0" axis="axisRow" fieldPosition="0"/>
    </format>
    <format dxfId="743">
      <pivotArea field="0" type="button" dataOnly="0" labelOnly="1" outline="0" axis="axisRow" fieldPosition="0"/>
    </format>
    <format dxfId="742">
      <pivotArea field="0" type="button" dataOnly="0" labelOnly="1" outline="0" axis="axisRow" fieldPosition="0"/>
    </format>
    <format dxfId="741">
      <pivotArea field="0" type="button" dataOnly="0" labelOnly="1" outline="0" axis="axisRow" fieldPosition="0"/>
    </format>
    <format dxfId="740">
      <pivotArea field="0" type="button" dataOnly="0" labelOnly="1" outline="0" axis="axisRow" fieldPosition="0"/>
    </format>
    <format dxfId="739">
      <pivotArea type="all" dataOnly="0" outline="0" fieldPosition="0"/>
    </format>
    <format dxfId="738">
      <pivotArea outline="0" collapsedLevelsAreSubtotals="1" fieldPosition="0"/>
    </format>
    <format dxfId="737">
      <pivotArea field="0" type="button" dataOnly="0" labelOnly="1" outline="0" axis="axisRow" fieldPosition="0"/>
    </format>
    <format dxfId="736">
      <pivotArea dataOnly="0" labelOnly="1" fieldPosition="0">
        <references count="1">
          <reference field="0" count="0"/>
        </references>
      </pivotArea>
    </format>
    <format dxfId="735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07D06-991D-402B-9DAC-F0810AB44408}" name="PivotTable9" cacheId="10" applyNumberFormats="0" applyBorderFormats="0" applyFontFormats="0" applyPatternFormats="0" applyAlignmentFormats="0" applyWidthHeightFormats="1" dataCaption="Values" tag="f4073142-0b13-4f68-b2e6-84263704e833" updatedVersion="8" minRefreshableVersion="3" useAutoFormatting="1" subtotalHiddenItems="1" itemPrintTitles="1" createdVersion="8" indent="0" outline="1" outlineData="1" multipleFieldFilters="0" rowHeaderCaption="Month">
  <location ref="F344:F365" firstHeaderRow="1" firstDataRow="1" firstDataCol="1"/>
  <pivotFields count="2"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llDrilled="1" subtotalTop="0" showAll="0" dataSourceSort="1" defaultSubtotal="0" defaultAttributeDrillState="1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formats count="36">
    <format dxfId="800">
      <pivotArea field="0" type="button" dataOnly="0" labelOnly="1" outline="0" axis="axisRow" fieldPosition="0"/>
    </format>
    <format dxfId="799">
      <pivotArea dataOnly="0" labelOnly="1" fieldPosition="0">
        <references count="1">
          <reference field="0" count="0"/>
        </references>
      </pivotArea>
    </format>
    <format dxfId="798">
      <pivotArea dataOnly="0" labelOnly="1" grandRow="1" outline="0" fieldPosition="0"/>
    </format>
    <format dxfId="797">
      <pivotArea type="all" dataOnly="0" outline="0" fieldPosition="0"/>
    </format>
    <format dxfId="796">
      <pivotArea outline="0" collapsedLevelsAreSubtotals="1" fieldPosition="0"/>
    </format>
    <format dxfId="795">
      <pivotArea field="0" type="button" dataOnly="0" labelOnly="1" outline="0" axis="axisRow" fieldPosition="0"/>
    </format>
    <format dxfId="794">
      <pivotArea dataOnly="0" labelOnly="1" fieldPosition="0">
        <references count="1">
          <reference field="0" count="0"/>
        </references>
      </pivotArea>
    </format>
    <format dxfId="793">
      <pivotArea dataOnly="0" labelOnly="1" grandRow="1" outline="0" fieldPosition="0"/>
    </format>
    <format dxfId="792">
      <pivotArea field="0" type="button" dataOnly="0" labelOnly="1" outline="0" axis="axisRow" fieldPosition="0"/>
    </format>
    <format dxfId="791">
      <pivotArea field="0" type="button" dataOnly="0" labelOnly="1" outline="0" axis="axisRow" fieldPosition="0"/>
    </format>
    <format dxfId="790">
      <pivotArea type="all" dataOnly="0" outline="0" fieldPosition="0"/>
    </format>
    <format dxfId="789">
      <pivotArea outline="0" collapsedLevelsAreSubtotals="1" fieldPosition="0"/>
    </format>
    <format dxfId="788">
      <pivotArea field="0" type="button" dataOnly="0" labelOnly="1" outline="0" axis="axisRow" fieldPosition="0"/>
    </format>
    <format dxfId="787">
      <pivotArea dataOnly="0" labelOnly="1" fieldPosition="0">
        <references count="1">
          <reference field="0" count="0"/>
        </references>
      </pivotArea>
    </format>
    <format dxfId="786">
      <pivotArea dataOnly="0" labelOnly="1" grandRow="1" outline="0" fieldPosition="0"/>
    </format>
    <format dxfId="785">
      <pivotArea type="all" dataOnly="0" outline="0" fieldPosition="0"/>
    </format>
    <format dxfId="784">
      <pivotArea outline="0" collapsedLevelsAreSubtotals="1" fieldPosition="0"/>
    </format>
    <format dxfId="783">
      <pivotArea field="0" type="button" dataOnly="0" labelOnly="1" outline="0" axis="axisRow" fieldPosition="0"/>
    </format>
    <format dxfId="782">
      <pivotArea dataOnly="0" labelOnly="1" fieldPosition="0">
        <references count="1">
          <reference field="0" count="0"/>
        </references>
      </pivotArea>
    </format>
    <format dxfId="781">
      <pivotArea dataOnly="0" labelOnly="1" grandRow="1" outline="0" fieldPosition="0"/>
    </format>
    <format dxfId="780">
      <pivotArea field="0" type="button" dataOnly="0" labelOnly="1" outline="0" axis="axisRow" fieldPosition="0"/>
    </format>
    <format dxfId="779">
      <pivotArea field="0" type="button" dataOnly="0" labelOnly="1" outline="0" axis="axisRow" fieldPosition="0"/>
    </format>
    <format dxfId="778">
      <pivotArea field="0" type="button" dataOnly="0" labelOnly="1" outline="0" axis="axisRow" fieldPosition="0"/>
    </format>
    <format dxfId="777">
      <pivotArea field="0" type="button" dataOnly="0" labelOnly="1" outline="0" axis="axisRow" fieldPosition="0"/>
    </format>
    <format dxfId="776">
      <pivotArea field="0" type="button" dataOnly="0" labelOnly="1" outline="0" axis="axisRow" fieldPosition="0"/>
    </format>
    <format dxfId="775">
      <pivotArea field="0" type="button" dataOnly="0" labelOnly="1" outline="0" axis="axisRow" fieldPosition="0"/>
    </format>
    <format dxfId="774">
      <pivotArea field="0" type="button" dataOnly="0" labelOnly="1" outline="0" axis="axisRow" fieldPosition="0"/>
    </format>
    <format dxfId="773">
      <pivotArea field="0" type="button" dataOnly="0" labelOnly="1" outline="0" axis="axisRow" fieldPosition="0"/>
    </format>
    <format dxfId="772">
      <pivotArea type="all" dataOnly="0" outline="0" fieldPosition="0"/>
    </format>
    <format dxfId="771">
      <pivotArea outline="0" collapsedLevelsAreSubtotals="1" fieldPosition="0"/>
    </format>
    <format dxfId="770">
      <pivotArea field="0" type="button" dataOnly="0" labelOnly="1" outline="0" axis="axisRow" fieldPosition="0"/>
    </format>
    <format dxfId="769">
      <pivotArea dataOnly="0" labelOnly="1" fieldPosition="0">
        <references count="1">
          <reference field="0" count="0"/>
        </references>
      </pivotArea>
    </format>
    <format dxfId="768">
      <pivotArea dataOnly="0" labelOnly="1" grandRow="1" outline="0" fieldPosition="0"/>
    </format>
    <format dxfId="767">
      <pivotArea field="0" type="button" dataOnly="0" labelOnly="1" outline="0" axis="axisRow" fieldPosition="0"/>
    </format>
    <format dxfId="766">
      <pivotArea dataOnly="0" labelOnly="1" fieldPosition="0">
        <references count="1">
          <reference field="0" count="0"/>
        </references>
      </pivotArea>
    </format>
    <format dxfId="765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4651"/>
          </customFilters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C6D5F-EE86-487A-A1F5-ECE27E19DB9F}" name="PivotTable18" cacheId="31" applyNumberFormats="0" applyBorderFormats="0" applyFontFormats="0" applyPatternFormats="0" applyAlignmentFormats="0" applyWidthHeightFormats="1" dataCaption="Values" tag="1799fe8e-f9a7-46d7-8016-631f79d1d6b1" updatedVersion="8" minRefreshableVersion="3" useAutoFormatting="1" subtotalHiddenItems="1" itemPrintTitles="1" createdVersion="8" indent="0" outline="1" outlineData="1" multipleFieldFilters="0" rowHeaderCaption="Month">
  <location ref="K429:L438" firstHeaderRow="1" firstDataRow="1" firstDataCol="1"/>
  <pivotFields count="3">
    <pivotField axis="axisRow" allDrilled="1" subtotalTop="0" showAll="0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ailability Guaranteed %" fld="1" subtotal="count" baseField="0" baseItem="0"/>
  </dataFields>
  <formats count="38">
    <format dxfId="838">
      <pivotArea field="0" type="button" dataOnly="0" labelOnly="1" outline="0" axis="axisRow" fieldPosition="0"/>
    </format>
    <format dxfId="837">
      <pivotArea dataOnly="0" labelOnly="1" fieldPosition="0">
        <references count="1">
          <reference field="0" count="0"/>
        </references>
      </pivotArea>
    </format>
    <format dxfId="836">
      <pivotArea dataOnly="0" labelOnly="1" grandRow="1" outline="0" fieldPosition="0"/>
    </format>
    <format dxfId="835">
      <pivotArea type="all" dataOnly="0" outline="0" fieldPosition="0"/>
    </format>
    <format dxfId="834">
      <pivotArea outline="0" collapsedLevelsAreSubtotals="1" fieldPosition="0"/>
    </format>
    <format dxfId="833">
      <pivotArea field="0" type="button" dataOnly="0" labelOnly="1" outline="0" axis="axisRow" fieldPosition="0"/>
    </format>
    <format dxfId="832">
      <pivotArea dataOnly="0" labelOnly="1" fieldPosition="0">
        <references count="1">
          <reference field="0" count="0"/>
        </references>
      </pivotArea>
    </format>
    <format dxfId="831">
      <pivotArea dataOnly="0" labelOnly="1" grandRow="1" outline="0" fieldPosition="0"/>
    </format>
    <format dxfId="830">
      <pivotArea field="0" type="button" dataOnly="0" labelOnly="1" outline="0" axis="axisRow" fieldPosition="0"/>
    </format>
    <format dxfId="829">
      <pivotArea field="0" type="button" dataOnly="0" labelOnly="1" outline="0" axis="axisRow" fieldPosition="0"/>
    </format>
    <format dxfId="828">
      <pivotArea type="all" dataOnly="0" outline="0" fieldPosition="0"/>
    </format>
    <format dxfId="827">
      <pivotArea outline="0" collapsedLevelsAreSubtotals="1" fieldPosition="0"/>
    </format>
    <format dxfId="826">
      <pivotArea field="0" type="button" dataOnly="0" labelOnly="1" outline="0" axis="axisRow" fieldPosition="0"/>
    </format>
    <format dxfId="825">
      <pivotArea dataOnly="0" labelOnly="1" fieldPosition="0">
        <references count="1">
          <reference field="0" count="0"/>
        </references>
      </pivotArea>
    </format>
    <format dxfId="824">
      <pivotArea dataOnly="0" labelOnly="1" grandRow="1" outline="0" fieldPosition="0"/>
    </format>
    <format dxfId="823">
      <pivotArea type="all" dataOnly="0" outline="0" fieldPosition="0"/>
    </format>
    <format dxfId="822">
      <pivotArea outline="0" collapsedLevelsAreSubtotals="1" fieldPosition="0"/>
    </format>
    <format dxfId="821">
      <pivotArea field="0" type="button" dataOnly="0" labelOnly="1" outline="0" axis="axisRow" fieldPosition="0"/>
    </format>
    <format dxfId="820">
      <pivotArea dataOnly="0" labelOnly="1" fieldPosition="0">
        <references count="1">
          <reference field="0" count="0"/>
        </references>
      </pivotArea>
    </format>
    <format dxfId="819">
      <pivotArea dataOnly="0" labelOnly="1" grandRow="1" outline="0" fieldPosition="0"/>
    </format>
    <format dxfId="818">
      <pivotArea field="0" type="button" dataOnly="0" labelOnly="1" outline="0" axis="axisRow" fieldPosition="0"/>
    </format>
    <format dxfId="817">
      <pivotArea field="0" type="button" dataOnly="0" labelOnly="1" outline="0" axis="axisRow" fieldPosition="0"/>
    </format>
    <format dxfId="816">
      <pivotArea field="0" type="button" dataOnly="0" labelOnly="1" outline="0" axis="axisRow" fieldPosition="0"/>
    </format>
    <format dxfId="815">
      <pivotArea field="0" type="button" dataOnly="0" labelOnly="1" outline="0" axis="axisRow" fieldPosition="0"/>
    </format>
    <format dxfId="814">
      <pivotArea field="0" type="button" dataOnly="0" labelOnly="1" outline="0" axis="axisRow" fieldPosition="0"/>
    </format>
    <format dxfId="813">
      <pivotArea field="0" type="button" dataOnly="0" labelOnly="1" outline="0" axis="axisRow" fieldPosition="0"/>
    </format>
    <format dxfId="812">
      <pivotArea field="0" type="button" dataOnly="0" labelOnly="1" outline="0" axis="axisRow" fieldPosition="0"/>
    </format>
    <format dxfId="811">
      <pivotArea field="0" type="button" dataOnly="0" labelOnly="1" outline="0" axis="axisRow" fieldPosition="0"/>
    </format>
    <format dxfId="810">
      <pivotArea field="0" type="button" dataOnly="0" labelOnly="1" outline="0" axis="axisRow" fieldPosition="0"/>
    </format>
    <format dxfId="809">
      <pivotArea field="0" type="button" dataOnly="0" labelOnly="1" outline="0" axis="axisRow" fieldPosition="0"/>
    </format>
    <format dxfId="8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6">
      <pivotArea type="all" dataOnly="0" outline="0" fieldPosition="0"/>
    </format>
    <format dxfId="805">
      <pivotArea outline="0" collapsedLevelsAreSubtotals="1" fieldPosition="0"/>
    </format>
    <format dxfId="80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03">
      <pivotArea field="0" type="button" dataOnly="0" labelOnly="1" outline="0" axis="axisRow" fieldPosition="0"/>
    </format>
    <format dxfId="802">
      <pivotArea dataOnly="0" labelOnly="1" fieldPosition="0">
        <references count="1">
          <reference field="0" count="0"/>
        </references>
      </pivotArea>
    </format>
    <format dxfId="801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62D795-6CDF-4B51-B81B-11D0CE779BB8}" name="PivotTable16" cacheId="17" applyNumberFormats="0" applyBorderFormats="0" applyFontFormats="0" applyPatternFormats="0" applyAlignmentFormats="0" applyWidthHeightFormats="1" dataCaption="Values" tag="de95c63b-4e18-4b2d-9f21-5014a5f2f1c4" updatedVersion="8" minRefreshableVersion="3" useAutoFormatting="1" subtotalHiddenItems="1" itemPrintTitles="1" createdVersion="8" indent="0" outline="1" outlineData="1" multipleFieldFilters="0" rowHeaderCaption="Month">
  <location ref="K270:L279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ailability Guaranteed %" fld="1" subtotal="count" baseField="0" baseItem="0"/>
  </dataFields>
  <formats count="34">
    <format dxfId="872">
      <pivotArea field="0" type="button" dataOnly="0" labelOnly="1" outline="0" axis="axisRow" fieldPosition="0"/>
    </format>
    <format dxfId="871">
      <pivotArea dataOnly="0" labelOnly="1" fieldPosition="0">
        <references count="1">
          <reference field="0" count="0"/>
        </references>
      </pivotArea>
    </format>
    <format dxfId="870">
      <pivotArea dataOnly="0" labelOnly="1" grandRow="1" outline="0" fieldPosition="0"/>
    </format>
    <format dxfId="869">
      <pivotArea type="all" dataOnly="0" outline="0" fieldPosition="0"/>
    </format>
    <format dxfId="868">
      <pivotArea outline="0" collapsedLevelsAreSubtotals="1" fieldPosition="0"/>
    </format>
    <format dxfId="867">
      <pivotArea field="0" type="button" dataOnly="0" labelOnly="1" outline="0" axis="axisRow" fieldPosition="0"/>
    </format>
    <format dxfId="866">
      <pivotArea dataOnly="0" labelOnly="1" fieldPosition="0">
        <references count="1">
          <reference field="0" count="0"/>
        </references>
      </pivotArea>
    </format>
    <format dxfId="865">
      <pivotArea dataOnly="0" labelOnly="1" grandRow="1" outline="0" fieldPosition="0"/>
    </format>
    <format dxfId="864">
      <pivotArea field="0" type="button" dataOnly="0" labelOnly="1" outline="0" axis="axisRow" fieldPosition="0"/>
    </format>
    <format dxfId="863">
      <pivotArea field="0" type="button" dataOnly="0" labelOnly="1" outline="0" axis="axisRow" fieldPosition="0"/>
    </format>
    <format dxfId="862">
      <pivotArea type="all" dataOnly="0" outline="0" fieldPosition="0"/>
    </format>
    <format dxfId="861">
      <pivotArea outline="0" collapsedLevelsAreSubtotals="1" fieldPosition="0"/>
    </format>
    <format dxfId="860">
      <pivotArea field="0" type="button" dataOnly="0" labelOnly="1" outline="0" axis="axisRow" fieldPosition="0"/>
    </format>
    <format dxfId="859">
      <pivotArea dataOnly="0" labelOnly="1" fieldPosition="0">
        <references count="1">
          <reference field="0" count="0"/>
        </references>
      </pivotArea>
    </format>
    <format dxfId="858">
      <pivotArea dataOnly="0" labelOnly="1" grandRow="1" outline="0" fieldPosition="0"/>
    </format>
    <format dxfId="857">
      <pivotArea type="all" dataOnly="0" outline="0" fieldPosition="0"/>
    </format>
    <format dxfId="856">
      <pivotArea outline="0" collapsedLevelsAreSubtotals="1" fieldPosition="0"/>
    </format>
    <format dxfId="855">
      <pivotArea field="0" type="button" dataOnly="0" labelOnly="1" outline="0" axis="axisRow" fieldPosition="0"/>
    </format>
    <format dxfId="854">
      <pivotArea dataOnly="0" labelOnly="1" fieldPosition="0">
        <references count="1">
          <reference field="0" count="0"/>
        </references>
      </pivotArea>
    </format>
    <format dxfId="853">
      <pivotArea dataOnly="0" labelOnly="1" grandRow="1" outline="0" fieldPosition="0"/>
    </format>
    <format dxfId="852">
      <pivotArea field="0" type="button" dataOnly="0" labelOnly="1" outline="0" axis="axisRow" fieldPosition="0"/>
    </format>
    <format dxfId="851">
      <pivotArea field="0" type="button" dataOnly="0" labelOnly="1" outline="0" axis="axisRow" fieldPosition="0"/>
    </format>
    <format dxfId="850">
      <pivotArea field="0" type="button" dataOnly="0" labelOnly="1" outline="0" axis="axisRow" fieldPosition="0"/>
    </format>
    <format dxfId="849">
      <pivotArea field="0" type="button" dataOnly="0" labelOnly="1" outline="0" axis="axisRow" fieldPosition="0"/>
    </format>
    <format dxfId="848">
      <pivotArea field="0" type="button" dataOnly="0" labelOnly="1" outline="0" axis="axisRow" fieldPosition="0"/>
    </format>
    <format dxfId="847">
      <pivotArea field="0" type="button" dataOnly="0" labelOnly="1" outline="0" axis="axisRow" fieldPosition="0"/>
    </format>
    <format dxfId="8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4">
      <pivotArea type="all" dataOnly="0" outline="0" fieldPosition="0"/>
    </format>
    <format dxfId="843">
      <pivotArea outline="0" collapsedLevelsAreSubtotals="1" fieldPosition="0"/>
    </format>
    <format dxfId="8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1">
      <pivotArea field="0" type="button" dataOnly="0" labelOnly="1" outline="0" axis="axisRow" fieldPosition="0"/>
    </format>
    <format dxfId="840">
      <pivotArea dataOnly="0" labelOnly="1" fieldPosition="0">
        <references count="1">
          <reference field="0" count="0"/>
        </references>
      </pivotArea>
    </format>
    <format dxfId="839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3EA32-0D68-4918-B2D5-5BB2A7289581}" name="PivotTable6" cacheId="22" applyNumberFormats="0" applyBorderFormats="0" applyFontFormats="0" applyPatternFormats="0" applyAlignmentFormats="0" applyWidthHeightFormats="1" dataCaption="Values" tag="1150f5f7-da95-45a5-9d51-eed677676cbf" updatedVersion="8" minRefreshableVersion="3" useAutoFormatting="1" subtotalHiddenItems="1" itemPrintTitles="1" createdVersion="8" indent="0" outline="1" outlineData="1" multipleFieldFilters="0" rowHeaderCaption="Month">
  <location ref="A270:A279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1">
    <format dxfId="903">
      <pivotArea field="0" type="button" dataOnly="0" labelOnly="1" outline="0" axis="axisRow" fieldPosition="0"/>
    </format>
    <format dxfId="902">
      <pivotArea dataOnly="0" labelOnly="1" fieldPosition="0">
        <references count="1">
          <reference field="0" count="0"/>
        </references>
      </pivotArea>
    </format>
    <format dxfId="901">
      <pivotArea dataOnly="0" labelOnly="1" grandRow="1" outline="0" fieldPosition="0"/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field="0" type="button" dataOnly="0" labelOnly="1" outline="0" axis="axisRow" fieldPosition="0"/>
    </format>
    <format dxfId="897">
      <pivotArea dataOnly="0" labelOnly="1" fieldPosition="0">
        <references count="1">
          <reference field="0" count="0"/>
        </references>
      </pivotArea>
    </format>
    <format dxfId="896">
      <pivotArea dataOnly="0" labelOnly="1" grandRow="1" outline="0" fieldPosition="0"/>
    </format>
    <format dxfId="895">
      <pivotArea field="0" type="button" dataOnly="0" labelOnly="1" outline="0" axis="axisRow" fieldPosition="0"/>
    </format>
    <format dxfId="894">
      <pivotArea field="0" type="button" dataOnly="0" labelOnly="1" outline="0" axis="axisRow" fieldPosition="0"/>
    </format>
    <format dxfId="893">
      <pivotArea type="all" dataOnly="0" outline="0" fieldPosition="0"/>
    </format>
    <format dxfId="892">
      <pivotArea outline="0" collapsedLevelsAreSubtotals="1" fieldPosition="0"/>
    </format>
    <format dxfId="891">
      <pivotArea field="0" type="button" dataOnly="0" labelOnly="1" outline="0" axis="axisRow" fieldPosition="0"/>
    </format>
    <format dxfId="890">
      <pivotArea dataOnly="0" labelOnly="1" fieldPosition="0">
        <references count="1">
          <reference field="0" count="0"/>
        </references>
      </pivotArea>
    </format>
    <format dxfId="889">
      <pivotArea dataOnly="0" labelOnly="1" grandRow="1" outline="0" fieldPosition="0"/>
    </format>
    <format dxfId="888">
      <pivotArea type="all" dataOnly="0" outline="0" fieldPosition="0"/>
    </format>
    <format dxfId="887">
      <pivotArea outline="0" collapsedLevelsAreSubtotals="1" fieldPosition="0"/>
    </format>
    <format dxfId="886">
      <pivotArea field="0" type="button" dataOnly="0" labelOnly="1" outline="0" axis="axisRow" fieldPosition="0"/>
    </format>
    <format dxfId="885">
      <pivotArea dataOnly="0" labelOnly="1" fieldPosition="0">
        <references count="1">
          <reference field="0" count="0"/>
        </references>
      </pivotArea>
    </format>
    <format dxfId="884">
      <pivotArea dataOnly="0" labelOnly="1" grandRow="1" outline="0" fieldPosition="0"/>
    </format>
    <format dxfId="883">
      <pivotArea field="0" type="button" dataOnly="0" labelOnly="1" outline="0" axis="axisRow" fieldPosition="0"/>
    </format>
    <format dxfId="882">
      <pivotArea field="0" type="button" dataOnly="0" labelOnly="1" outline="0" axis="axisRow" fieldPosition="0"/>
    </format>
    <format dxfId="881">
      <pivotArea field="0" type="button" dataOnly="0" labelOnly="1" outline="0" axis="axisRow" fieldPosition="0"/>
    </format>
    <format dxfId="880">
      <pivotArea field="0" type="button" dataOnly="0" labelOnly="1" outline="0" axis="axisRow" fieldPosition="0"/>
    </format>
    <format dxfId="879">
      <pivotArea field="0" type="button" dataOnly="0" labelOnly="1" outline="0" axis="axisRow" fieldPosition="0"/>
    </format>
    <format dxfId="878">
      <pivotArea field="0" type="button" dataOnly="0" labelOnly="1" outline="0" axis="axisRow" fieldPosition="0"/>
    </format>
    <format dxfId="877">
      <pivotArea type="all" dataOnly="0" outline="0" fieldPosition="0"/>
    </format>
    <format dxfId="876">
      <pivotArea outline="0" collapsedLevelsAreSubtotals="1" fieldPosition="0"/>
    </format>
    <format dxfId="875">
      <pivotArea field="0" type="button" dataOnly="0" labelOnly="1" outline="0" axis="axisRow" fieldPosition="0"/>
    </format>
    <format dxfId="874">
      <pivotArea dataOnly="0" labelOnly="1" fieldPosition="0">
        <references count="1">
          <reference field="0" count="0"/>
        </references>
      </pivotArea>
    </format>
    <format dxfId="873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1A089D-3C7A-41F1-8287-1B8428942506}" name="PivotTable26" cacheId="26" applyNumberFormats="0" applyBorderFormats="0" applyFontFormats="0" applyPatternFormats="0" applyAlignmentFormats="0" applyWidthHeightFormats="1" dataCaption="Values" tag="880c7539-ef7a-4679-b306-4f53372a501c" updatedVersion="8" minRefreshableVersion="3" useAutoFormatting="1" subtotalHiddenItems="1" itemPrintTitles="1" createdVersion="8" indent="0" outline="1" outlineData="1" multipleFieldFilters="0" rowHeaderCaption="Month">
  <location ref="P270:P279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3">
    <format dxfId="936">
      <pivotArea field="0" type="button" dataOnly="0" labelOnly="1" outline="0" axis="axisRow" fieldPosition="0"/>
    </format>
    <format dxfId="935">
      <pivotArea dataOnly="0" labelOnly="1" fieldPosition="0">
        <references count="1">
          <reference field="0" count="0"/>
        </references>
      </pivotArea>
    </format>
    <format dxfId="934">
      <pivotArea dataOnly="0" labelOnly="1" grandRow="1" outline="0" fieldPosition="0"/>
    </format>
    <format dxfId="933">
      <pivotArea type="all" dataOnly="0" outline="0" fieldPosition="0"/>
    </format>
    <format dxfId="932">
      <pivotArea outline="0" collapsedLevelsAreSubtotals="1" fieldPosition="0"/>
    </format>
    <format dxfId="931">
      <pivotArea field="0" type="button" dataOnly="0" labelOnly="1" outline="0" axis="axisRow" fieldPosition="0"/>
    </format>
    <format dxfId="930">
      <pivotArea dataOnly="0" labelOnly="1" fieldPosition="0">
        <references count="1">
          <reference field="0" count="0"/>
        </references>
      </pivotArea>
    </format>
    <format dxfId="929">
      <pivotArea dataOnly="0" labelOnly="1" grandRow="1" outline="0" fieldPosition="0"/>
    </format>
    <format dxfId="928">
      <pivotArea field="0" type="button" dataOnly="0" labelOnly="1" outline="0" axis="axisRow" fieldPosition="0"/>
    </format>
    <format dxfId="927">
      <pivotArea field="0" type="button" dataOnly="0" labelOnly="1" outline="0" axis="axisRow" fieldPosition="0"/>
    </format>
    <format dxfId="926">
      <pivotArea type="all" dataOnly="0" outline="0" fieldPosition="0"/>
    </format>
    <format dxfId="925">
      <pivotArea outline="0" collapsedLevelsAreSubtotals="1" fieldPosition="0"/>
    </format>
    <format dxfId="924">
      <pivotArea field="0" type="button" dataOnly="0" labelOnly="1" outline="0" axis="axisRow" fieldPosition="0"/>
    </format>
    <format dxfId="923">
      <pivotArea dataOnly="0" labelOnly="1" fieldPosition="0">
        <references count="1">
          <reference field="0" count="0"/>
        </references>
      </pivotArea>
    </format>
    <format dxfId="922">
      <pivotArea dataOnly="0" labelOnly="1" grandRow="1" outline="0" fieldPosition="0"/>
    </format>
    <format dxfId="921">
      <pivotArea type="all" dataOnly="0" outline="0" fieldPosition="0"/>
    </format>
    <format dxfId="920">
      <pivotArea outline="0" collapsedLevelsAreSubtotals="1" fieldPosition="0"/>
    </format>
    <format dxfId="919">
      <pivotArea field="0" type="button" dataOnly="0" labelOnly="1" outline="0" axis="axisRow" fieldPosition="0"/>
    </format>
    <format dxfId="918">
      <pivotArea dataOnly="0" labelOnly="1" fieldPosition="0">
        <references count="1">
          <reference field="0" count="0"/>
        </references>
      </pivotArea>
    </format>
    <format dxfId="917">
      <pivotArea dataOnly="0" labelOnly="1" grandRow="1" outline="0" fieldPosition="0"/>
    </format>
    <format dxfId="916">
      <pivotArea field="0" type="button" dataOnly="0" labelOnly="1" outline="0" axis="axisRow" fieldPosition="0"/>
    </format>
    <format dxfId="915">
      <pivotArea field="0" type="button" dataOnly="0" labelOnly="1" outline="0" axis="axisRow" fieldPosition="0"/>
    </format>
    <format dxfId="914">
      <pivotArea field="0" type="button" dataOnly="0" labelOnly="1" outline="0" axis="axisRow" fieldPosition="0"/>
    </format>
    <format dxfId="913">
      <pivotArea field="0" type="button" dataOnly="0" labelOnly="1" outline="0" axis="axisRow" fieldPosition="0"/>
    </format>
    <format dxfId="912">
      <pivotArea field="0" type="button" dataOnly="0" labelOnly="1" outline="0" axis="axisRow" fieldPosition="0"/>
    </format>
    <format dxfId="911">
      <pivotArea field="0" type="button" dataOnly="0" labelOnly="1" outline="0" axis="axisRow" fieldPosition="0"/>
    </format>
    <format dxfId="910">
      <pivotArea field="0" type="button" dataOnly="0" labelOnly="1" outline="0" axis="axisRow" fieldPosition="0"/>
    </format>
    <format dxfId="909">
      <pivotArea field="0" type="button" dataOnly="0" labelOnly="1" outline="0" axis="axisRow" fieldPosition="0"/>
    </format>
    <format dxfId="908">
      <pivotArea type="all" dataOnly="0" outline="0" fieldPosition="0"/>
    </format>
    <format dxfId="907">
      <pivotArea outline="0" collapsedLevelsAreSubtotals="1" fieldPosition="0"/>
    </format>
    <format dxfId="906">
      <pivotArea field="0" type="button" dataOnly="0" labelOnly="1" outline="0" axis="axisRow" fieldPosition="0"/>
    </format>
    <format dxfId="905">
      <pivotArea dataOnly="0" labelOnly="1" fieldPosition="0">
        <references count="1">
          <reference field="0" count="0"/>
        </references>
      </pivotArea>
    </format>
    <format dxfId="904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9CA24-C63F-411F-ABAE-70F488FCD332}" name="PivotTable14" cacheId="15" applyNumberFormats="0" applyBorderFormats="0" applyFontFormats="0" applyPatternFormats="0" applyAlignmentFormats="0" applyWidthHeightFormats="1" dataCaption="Values" tag="ff87d6b5-cebd-43ce-b857-7e3e133efcf5" updatedVersion="8" minRefreshableVersion="3" useAutoFormatting="1" subtotalHiddenItems="1" itemPrintTitles="1" createdVersion="8" indent="0" outline="1" outlineData="1" multipleFieldFilters="0" rowHeaderCaption="Month">
  <location ref="K3:L12" firstHeaderRow="1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ailability Guaranteed %" fld="1" subtotal="count" baseField="0" baseItem="0"/>
  </dataFields>
  <formats count="30">
    <format dxfId="966">
      <pivotArea field="0" type="button" dataOnly="0" labelOnly="1" outline="0" axis="axisRow" fieldPosition="0"/>
    </format>
    <format dxfId="965">
      <pivotArea dataOnly="0" labelOnly="1" fieldPosition="0">
        <references count="1">
          <reference field="0" count="0"/>
        </references>
      </pivotArea>
    </format>
    <format dxfId="964">
      <pivotArea dataOnly="0" labelOnly="1" grandRow="1" outline="0" fieldPosition="0"/>
    </format>
    <format dxfId="963">
      <pivotArea type="all" dataOnly="0" outline="0" fieldPosition="0"/>
    </format>
    <format dxfId="962">
      <pivotArea outline="0" collapsedLevelsAreSubtotals="1" fieldPosition="0"/>
    </format>
    <format dxfId="961">
      <pivotArea field="0" type="button" dataOnly="0" labelOnly="1" outline="0" axis="axisRow" fieldPosition="0"/>
    </format>
    <format dxfId="960">
      <pivotArea dataOnly="0" labelOnly="1" fieldPosition="0">
        <references count="1">
          <reference field="0" count="0"/>
        </references>
      </pivotArea>
    </format>
    <format dxfId="959">
      <pivotArea dataOnly="0" labelOnly="1" grandRow="1" outline="0" fieldPosition="0"/>
    </format>
    <format dxfId="958">
      <pivotArea field="0" type="button" dataOnly="0" labelOnly="1" outline="0" axis="axisRow" fieldPosition="0"/>
    </format>
    <format dxfId="957">
      <pivotArea field="0" type="button" dataOnly="0" labelOnly="1" outline="0" axis="axisRow" fieldPosition="0"/>
    </format>
    <format dxfId="956">
      <pivotArea type="all" dataOnly="0" outline="0" fieldPosition="0"/>
    </format>
    <format dxfId="955">
      <pivotArea outline="0" collapsedLevelsAreSubtotals="1" fieldPosition="0"/>
    </format>
    <format dxfId="954">
      <pivotArea field="0" type="button" dataOnly="0" labelOnly="1" outline="0" axis="axisRow" fieldPosition="0"/>
    </format>
    <format dxfId="953">
      <pivotArea dataOnly="0" labelOnly="1" fieldPosition="0">
        <references count="1">
          <reference field="0" count="0"/>
        </references>
      </pivotArea>
    </format>
    <format dxfId="952">
      <pivotArea dataOnly="0" labelOnly="1" grandRow="1" outline="0" fieldPosition="0"/>
    </format>
    <format dxfId="951">
      <pivotArea type="all" dataOnly="0" outline="0" fieldPosition="0"/>
    </format>
    <format dxfId="950">
      <pivotArea outline="0" collapsedLevelsAreSubtotals="1" fieldPosition="0"/>
    </format>
    <format dxfId="949">
      <pivotArea field="0" type="button" dataOnly="0" labelOnly="1" outline="0" axis="axisRow" fieldPosition="0"/>
    </format>
    <format dxfId="948">
      <pivotArea dataOnly="0" labelOnly="1" fieldPosition="0">
        <references count="1">
          <reference field="0" count="0"/>
        </references>
      </pivotArea>
    </format>
    <format dxfId="947">
      <pivotArea dataOnly="0" labelOnly="1" grandRow="1" outline="0" fieldPosition="0"/>
    </format>
    <format dxfId="946">
      <pivotArea field="0" type="button" dataOnly="0" labelOnly="1" outline="0" axis="axisRow" fieldPosition="0"/>
    </format>
    <format dxfId="9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4">
      <pivotArea field="0" type="button" dataOnly="0" labelOnly="1" outline="0" axis="axisRow" fieldPosition="0"/>
    </format>
    <format dxfId="9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2">
      <pivotArea type="all" dataOnly="0" outline="0" fieldPosition="0"/>
    </format>
    <format dxfId="941">
      <pivotArea outline="0" collapsedLevelsAreSubtotals="1" fieldPosition="0"/>
    </format>
    <format dxfId="9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9">
      <pivotArea field="0" type="button" dataOnly="0" labelOnly="1" outline="0" axis="axisRow" fieldPosition="0"/>
    </format>
    <format dxfId="938">
      <pivotArea dataOnly="0" labelOnly="1" fieldPosition="0">
        <references count="1">
          <reference field="0" count="0"/>
        </references>
      </pivotArea>
    </format>
    <format dxfId="937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1DDC1-10CD-4296-8AAF-1BA704F4D57C}" name="PivotTable8" cacheId="1" applyNumberFormats="0" applyBorderFormats="0" applyFontFormats="0" applyPatternFormats="0" applyAlignmentFormats="0" applyWidthHeightFormats="1" dataCaption="Values" tag="e3b7e3dc-d59c-450b-b366-052575bf9c76" updatedVersion="8" minRefreshableVersion="3" useAutoFormatting="1" subtotalHiddenItems="1" itemPrintTitles="1" createdVersion="8" indent="0" outline="1" outlineData="1" multipleFieldFilters="0" rowHeaderCaption="Month">
  <location ref="A429:D436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ctual kWh" fld="1" baseField="0" baseItem="0" numFmtId="2"/>
    <dataField name="Forecast P50 kWh" fld="2" baseField="0" baseItem="0" numFmtId="2"/>
    <dataField name="Var%" fld="3" subtotal="count" baseField="0" baseItem="0"/>
  </dataFields>
  <formats count="47">
    <format dxfId="1013">
      <pivotArea field="0" type="button" dataOnly="0" labelOnly="1" outline="0" axis="axisRow" fieldPosition="0"/>
    </format>
    <format dxfId="1012">
      <pivotArea dataOnly="0" labelOnly="1" fieldPosition="0">
        <references count="1">
          <reference field="0" count="0"/>
        </references>
      </pivotArea>
    </format>
    <format dxfId="1011">
      <pivotArea dataOnly="0" labelOnly="1" grandRow="1" outline="0" fieldPosition="0"/>
    </format>
    <format dxfId="1010">
      <pivotArea type="all" dataOnly="0" outline="0" fieldPosition="0"/>
    </format>
    <format dxfId="1009">
      <pivotArea outline="0" collapsedLevelsAreSubtotals="1" fieldPosition="0"/>
    </format>
    <format dxfId="1008">
      <pivotArea field="0" type="button" dataOnly="0" labelOnly="1" outline="0" axis="axisRow" fieldPosition="0"/>
    </format>
    <format dxfId="1007">
      <pivotArea dataOnly="0" labelOnly="1" fieldPosition="0">
        <references count="1">
          <reference field="0" count="0"/>
        </references>
      </pivotArea>
    </format>
    <format dxfId="1006">
      <pivotArea dataOnly="0" labelOnly="1" grandRow="1" outline="0" fieldPosition="0"/>
    </format>
    <format dxfId="1005">
      <pivotArea field="0" type="button" dataOnly="0" labelOnly="1" outline="0" axis="axisRow" fieldPosition="0"/>
    </format>
    <format dxfId="1004">
      <pivotArea field="0" type="button" dataOnly="0" labelOnly="1" outline="0" axis="axisRow" fieldPosition="0"/>
    </format>
    <format dxfId="1003">
      <pivotArea type="all" dataOnly="0" outline="0" fieldPosition="0"/>
    </format>
    <format dxfId="1002">
      <pivotArea outline="0" collapsedLevelsAreSubtotals="1" fieldPosition="0"/>
    </format>
    <format dxfId="1001">
      <pivotArea field="0" type="button" dataOnly="0" labelOnly="1" outline="0" axis="axisRow" fieldPosition="0"/>
    </format>
    <format dxfId="1000">
      <pivotArea dataOnly="0" labelOnly="1" fieldPosition="0">
        <references count="1">
          <reference field="0" count="0"/>
        </references>
      </pivotArea>
    </format>
    <format dxfId="999">
      <pivotArea dataOnly="0" labelOnly="1" grandRow="1" outline="0" fieldPosition="0"/>
    </format>
    <format dxfId="998">
      <pivotArea type="all" dataOnly="0" outline="0" fieldPosition="0"/>
    </format>
    <format dxfId="997">
      <pivotArea outline="0" collapsedLevelsAreSubtotals="1" fieldPosition="0"/>
    </format>
    <format dxfId="996">
      <pivotArea field="0" type="button" dataOnly="0" labelOnly="1" outline="0" axis="axisRow" fieldPosition="0"/>
    </format>
    <format dxfId="995">
      <pivotArea dataOnly="0" labelOnly="1" fieldPosition="0">
        <references count="1">
          <reference field="0" count="0"/>
        </references>
      </pivotArea>
    </format>
    <format dxfId="994">
      <pivotArea dataOnly="0" labelOnly="1" grandRow="1" outline="0" fieldPosition="0"/>
    </format>
    <format dxfId="993">
      <pivotArea field="0" type="button" dataOnly="0" labelOnly="1" outline="0" axis="axisRow" fieldPosition="0"/>
    </format>
    <format dxfId="992">
      <pivotArea field="0" type="button" dataOnly="0" labelOnly="1" outline="0" axis="axisRow" fieldPosition="0"/>
    </format>
    <format dxfId="991">
      <pivotArea field="0" type="button" dataOnly="0" labelOnly="1" outline="0" axis="axisRow" fieldPosition="0"/>
    </format>
    <format dxfId="990">
      <pivotArea field="0" type="button" dataOnly="0" labelOnly="1" outline="0" axis="axisRow" fieldPosition="0"/>
    </format>
    <format dxfId="989">
      <pivotArea field="0" type="button" dataOnly="0" labelOnly="1" outline="0" axis="axisRow" fieldPosition="0"/>
    </format>
    <format dxfId="988">
      <pivotArea field="0" type="button" dataOnly="0" labelOnly="1" outline="0" axis="axisRow" fieldPosition="0"/>
    </format>
    <format dxfId="987">
      <pivotArea field="0" type="button" dataOnly="0" labelOnly="1" outline="0" axis="axisRow" fieldPosition="0"/>
    </format>
    <format dxfId="986">
      <pivotArea field="0" type="button" dataOnly="0" labelOnly="1" outline="0" axis="axisRow" fieldPosition="0"/>
    </format>
    <format dxfId="985">
      <pivotArea field="0" type="button" dataOnly="0" labelOnly="1" outline="0" axis="axisRow" fieldPosition="0"/>
    </format>
    <format dxfId="9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3">
      <pivotArea field="0" type="button" dataOnly="0" labelOnly="1" outline="0" axis="axisRow" fieldPosition="0"/>
    </format>
    <format dxfId="9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1">
      <pivotArea type="all" dataOnly="0" outline="0" fieldPosition="0"/>
    </format>
    <format dxfId="980">
      <pivotArea outline="0" collapsedLevelsAreSubtotals="1" fieldPosition="0"/>
    </format>
    <format dxfId="9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8">
      <pivotArea field="0" type="button" dataOnly="0" labelOnly="1" outline="0" axis="axisRow" fieldPosition="0"/>
    </format>
    <format dxfId="977">
      <pivotArea dataOnly="0" labelOnly="1" fieldPosition="0">
        <references count="1">
          <reference field="0" count="0"/>
        </references>
      </pivotArea>
    </format>
    <format dxfId="976">
      <pivotArea dataOnly="0" labelOnly="1" grandRow="1" outline="0" fieldPosition="0"/>
    </format>
    <format dxfId="97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7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71">
      <pivotArea dataOnly="0" fieldPosition="0">
        <references count="1">
          <reference field="0" count="1">
            <x v="3"/>
          </reference>
        </references>
      </pivotArea>
    </format>
    <format dxfId="970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6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68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67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ctual KWh"/>
    <pivotHierarchy dragToData="1"/>
    <pivotHierarchy dragToData="1"/>
    <pivotHierarchy dragToData="1"/>
    <pivotHierarchy dragToData="1" caption="Forecast P50 kWh"/>
    <pivotHierarchy dragToData="1"/>
    <pivotHierarchy dragToData="1" caption="Actual kWh"/>
    <pivotHierarchy dragToData="1" caption="Forecast P50 kWh"/>
    <pivotHierarchy dragToData="1"/>
    <pivotHierarchy dragToData="1"/>
    <pivotHierarchy dragToData="1" caption="Actual kWh"/>
    <pivotHierarchy dragToData="1" caption="Forecast P50 kWh"/>
    <pivotHierarchy dragToData="1" caption="Actual kWh"/>
    <pivotHierarchy dragToData="1" caption="Forecast P50 kWh"/>
    <pivotHierarchy dragToData="1"/>
    <pivotHierarchy dragToData="1"/>
    <pivotHierarchy dragToData="1"/>
    <pivotHierarchy dragToData="1"/>
    <pivotHierarchy dragToData="1" caption="Actual kWh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recast P50 kWh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44"/>
        </filterColumn>
      </autoFilter>
    </filter>
  </filters>
  <rowHierarchiesUsage count="1"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5CAED-B151-44BF-BDA8-92FAF86EC16D}" name="PivotTable30" cacheId="2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39:A448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40">
    <format dxfId="1053">
      <pivotArea field="0" type="button" dataOnly="0" labelOnly="1" outline="0" axis="axisRow" fieldPosition="0"/>
    </format>
    <format dxfId="1052">
      <pivotArea dataOnly="0" labelOnly="1" fieldPosition="0">
        <references count="1">
          <reference field="0" count="0"/>
        </references>
      </pivotArea>
    </format>
    <format dxfId="1051">
      <pivotArea dataOnly="0" labelOnly="1" grandRow="1" outline="0" fieldPosition="0"/>
    </format>
    <format dxfId="1050">
      <pivotArea type="all" dataOnly="0" outline="0" fieldPosition="0"/>
    </format>
    <format dxfId="1049">
      <pivotArea outline="0" collapsedLevelsAreSubtotals="1" fieldPosition="0"/>
    </format>
    <format dxfId="1048">
      <pivotArea field="0" type="button" dataOnly="0" labelOnly="1" outline="0" axis="axisRow" fieldPosition="0"/>
    </format>
    <format dxfId="1047">
      <pivotArea dataOnly="0" labelOnly="1" fieldPosition="0">
        <references count="1">
          <reference field="0" count="0"/>
        </references>
      </pivotArea>
    </format>
    <format dxfId="1046">
      <pivotArea dataOnly="0" labelOnly="1" grandRow="1" outline="0" fieldPosition="0"/>
    </format>
    <format dxfId="1045">
      <pivotArea field="0" type="button" dataOnly="0" labelOnly="1" outline="0" axis="axisRow" fieldPosition="0"/>
    </format>
    <format dxfId="1044">
      <pivotArea field="0" type="button" dataOnly="0" labelOnly="1" outline="0" axis="axisRow" fieldPosition="0"/>
    </format>
    <format dxfId="1043">
      <pivotArea type="all" dataOnly="0" outline="0" fieldPosition="0"/>
    </format>
    <format dxfId="1042">
      <pivotArea outline="0" collapsedLevelsAreSubtotals="1" fieldPosition="0"/>
    </format>
    <format dxfId="1041">
      <pivotArea field="0" type="button" dataOnly="0" labelOnly="1" outline="0" axis="axisRow" fieldPosition="0"/>
    </format>
    <format dxfId="1040">
      <pivotArea dataOnly="0" labelOnly="1" fieldPosition="0">
        <references count="1">
          <reference field="0" count="0"/>
        </references>
      </pivotArea>
    </format>
    <format dxfId="1039">
      <pivotArea dataOnly="0" labelOnly="1" grandRow="1" outline="0" fieldPosition="0"/>
    </format>
    <format dxfId="1038">
      <pivotArea type="all" dataOnly="0" outline="0" fieldPosition="0"/>
    </format>
    <format dxfId="1037">
      <pivotArea outline="0" collapsedLevelsAreSubtotals="1" fieldPosition="0"/>
    </format>
    <format dxfId="1036">
      <pivotArea field="0" type="button" dataOnly="0" labelOnly="1" outline="0" axis="axisRow" fieldPosition="0"/>
    </format>
    <format dxfId="1035">
      <pivotArea dataOnly="0" labelOnly="1" fieldPosition="0">
        <references count="1">
          <reference field="0" count="0"/>
        </references>
      </pivotArea>
    </format>
    <format dxfId="1034">
      <pivotArea dataOnly="0" labelOnly="1" grandRow="1" outline="0" fieldPosition="0"/>
    </format>
    <format dxfId="1033">
      <pivotArea field="0" type="button" dataOnly="0" labelOnly="1" outline="0" axis="axisRow" fieldPosition="0"/>
    </format>
    <format dxfId="1032">
      <pivotArea field="0" type="button" dataOnly="0" labelOnly="1" outline="0" axis="axisRow" fieldPosition="0"/>
    </format>
    <format dxfId="1031">
      <pivotArea field="0" type="button" dataOnly="0" labelOnly="1" outline="0" axis="axisRow" fieldPosition="0"/>
    </format>
    <format dxfId="1030">
      <pivotArea field="0" type="button" dataOnly="0" labelOnly="1" outline="0" axis="axisRow" fieldPosition="0"/>
    </format>
    <format dxfId="1029">
      <pivotArea field="0" type="button" dataOnly="0" labelOnly="1" outline="0" axis="axisRow" fieldPosition="0"/>
    </format>
    <format dxfId="1028">
      <pivotArea field="0" type="button" dataOnly="0" labelOnly="1" outline="0" axis="axisRow" fieldPosition="0"/>
    </format>
    <format dxfId="1027">
      <pivotArea field="0" type="button" dataOnly="0" labelOnly="1" outline="0" axis="axisRow" fieldPosition="0"/>
    </format>
    <format dxfId="1026">
      <pivotArea field="0" type="button" dataOnly="0" labelOnly="1" outline="0" axis="axisRow" fieldPosition="0"/>
    </format>
    <format dxfId="1025">
      <pivotArea field="0" type="button" dataOnly="0" labelOnly="1" outline="0" axis="axisRow" fieldPosition="0"/>
    </format>
    <format dxfId="1024">
      <pivotArea field="0" type="button" dataOnly="0" labelOnly="1" outline="0" axis="axisRow" fieldPosition="0"/>
    </format>
    <format dxfId="1023">
      <pivotArea type="all" dataOnly="0" outline="0" fieldPosition="0"/>
    </format>
    <format dxfId="1022">
      <pivotArea outline="0" collapsedLevelsAreSubtotals="1" fieldPosition="0"/>
    </format>
    <format dxfId="1021">
      <pivotArea field="0" type="button" dataOnly="0" labelOnly="1" outline="0" axis="axisRow" fieldPosition="0"/>
    </format>
    <format dxfId="1020">
      <pivotArea dataOnly="0" labelOnly="1" fieldPosition="0">
        <references count="1">
          <reference field="0" count="0"/>
        </references>
      </pivotArea>
    </format>
    <format dxfId="1019">
      <pivotArea dataOnly="0" labelOnly="1" grandRow="1" outline="0" fieldPosition="0"/>
    </format>
    <format dxfId="1018">
      <pivotArea field="0" type="button" dataOnly="0" labelOnly="1" outline="0" axis="axisRow" fieldPosition="0"/>
    </format>
    <format dxfId="1017">
      <pivotArea field="0" type="button" dataOnly="0" labelOnly="1" outline="0" axis="axisRow" fieldPosition="0"/>
    </format>
    <format dxfId="1016">
      <pivotArea field="0" type="button" dataOnly="0" labelOnly="1" outline="0" axis="axisRow" fieldPosition="0"/>
    </format>
    <format dxfId="1015">
      <pivotArea field="0" type="button" dataOnly="0" labelOnly="1" outline="0" axis="axisRow" fieldPosition="0"/>
    </format>
    <format dxfId="1014">
      <pivotArea field="0" type="button" dataOnly="0" labelOnly="1" outline="0" axis="axisRow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90308B-D6CB-4CE2-9B83-0F97162F5451}" name="PivotTable32" cacheId="28" dataOnRows="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70" firstHeaderRow="0" firstDataRow="0" firstDataCol="0" rowPageCount="1" colPageCount="1"/>
  <pivotFields count="2"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pageFields count="1">
    <pageField fld="0" hier="14" name="[Table1].[Date].[All]" cap="All"/>
  </pageFields>
  <formats count="53">
    <format dxfId="1106">
      <pivotArea field="0" type="button" dataOnly="0" labelOnly="1" outline="0" axis="axisPage" fieldPosition="0"/>
    </format>
    <format dxfId="1105">
      <pivotArea dataOnly="0" labelOnly="1" grandRow="1" outline="0" fieldPosition="0"/>
    </format>
    <format dxfId="1104">
      <pivotArea type="all" dataOnly="0" outline="0" fieldPosition="0"/>
    </format>
    <format dxfId="1103">
      <pivotArea outline="0" collapsedLevelsAreSubtotals="1" fieldPosition="0"/>
    </format>
    <format dxfId="1102">
      <pivotArea field="0" type="button" dataOnly="0" labelOnly="1" outline="0" axis="axisPage" fieldPosition="0"/>
    </format>
    <format dxfId="1101">
      <pivotArea dataOnly="0" labelOnly="1" grandRow="1" outline="0" fieldPosition="0"/>
    </format>
    <format dxfId="1100">
      <pivotArea field="0" type="button" dataOnly="0" labelOnly="1" outline="0" axis="axisPage" fieldPosition="0"/>
    </format>
    <format dxfId="1099">
      <pivotArea field="0" type="button" dataOnly="0" labelOnly="1" outline="0" axis="axisPage" fieldPosition="0"/>
    </format>
    <format dxfId="1098">
      <pivotArea type="all" dataOnly="0" outline="0" fieldPosition="0"/>
    </format>
    <format dxfId="1097">
      <pivotArea outline="0" collapsedLevelsAreSubtotals="1" fieldPosition="0"/>
    </format>
    <format dxfId="1096">
      <pivotArea field="0" type="button" dataOnly="0" labelOnly="1" outline="0" axis="axisPage" fieldPosition="0"/>
    </format>
    <format dxfId="1095">
      <pivotArea dataOnly="0" labelOnly="1" grandRow="1" outline="0" fieldPosition="0"/>
    </format>
    <format dxfId="1094">
      <pivotArea type="all" dataOnly="0" outline="0" fieldPosition="0"/>
    </format>
    <format dxfId="1093">
      <pivotArea outline="0" collapsedLevelsAreSubtotals="1" fieldPosition="0"/>
    </format>
    <format dxfId="1092">
      <pivotArea field="0" type="button" dataOnly="0" labelOnly="1" outline="0" axis="axisPage" fieldPosition="0"/>
    </format>
    <format dxfId="1091">
      <pivotArea dataOnly="0" labelOnly="1" grandRow="1" outline="0" fieldPosition="0"/>
    </format>
    <format dxfId="1090">
      <pivotArea field="0" type="button" dataOnly="0" labelOnly="1" outline="0" axis="axisPage" fieldPosition="0"/>
    </format>
    <format dxfId="1089">
      <pivotArea field="0" type="button" dataOnly="0" labelOnly="1" outline="0" axis="axisPage" fieldPosition="0"/>
    </format>
    <format dxfId="1088">
      <pivotArea field="0" type="button" dataOnly="0" labelOnly="1" outline="0" axis="axisPage" fieldPosition="0"/>
    </format>
    <format dxfId="1087">
      <pivotArea field="0" type="button" dataOnly="0" labelOnly="1" outline="0" axis="axisPage" fieldPosition="0"/>
    </format>
    <format dxfId="1086">
      <pivotArea field="0" type="button" dataOnly="0" labelOnly="1" outline="0" axis="axisPage" fieldPosition="0"/>
    </format>
    <format dxfId="1085">
      <pivotArea field="0" type="button" dataOnly="0" labelOnly="1" outline="0" axis="axisPage" fieldPosition="0"/>
    </format>
    <format dxfId="1084">
      <pivotArea field="0" type="button" dataOnly="0" labelOnly="1" outline="0" axis="axisPage" fieldPosition="0"/>
    </format>
    <format dxfId="1083">
      <pivotArea field="0" type="button" dataOnly="0" labelOnly="1" outline="0" axis="axisPage" fieldPosition="0"/>
    </format>
    <format dxfId="1082">
      <pivotArea field="0" type="button" dataOnly="0" labelOnly="1" outline="0" axis="axisPage" fieldPosition="0"/>
    </format>
    <format dxfId="1081">
      <pivotArea field="0" type="button" dataOnly="0" labelOnly="1" outline="0" axis="axisPage" fieldPosition="0"/>
    </format>
    <format dxfId="1080">
      <pivotArea type="all" dataOnly="0" outline="0" fieldPosition="0"/>
    </format>
    <format dxfId="1079">
      <pivotArea outline="0" collapsedLevelsAreSubtotals="1" fieldPosition="0"/>
    </format>
    <format dxfId="1078">
      <pivotArea field="0" type="button" dataOnly="0" labelOnly="1" outline="0" axis="axisPage" fieldPosition="0"/>
    </format>
    <format dxfId="1077">
      <pivotArea dataOnly="0" labelOnly="1" grandRow="1" outline="0" fieldPosition="0"/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field="-2" type="button" dataOnly="0" labelOnly="1" outline="0"/>
    </format>
    <format dxfId="1073">
      <pivotArea dataOnly="0" labelOnly="1" grandCol="1" outline="0" axis="axisCol" fieldPosition="0"/>
    </format>
    <format dxfId="1072">
      <pivotArea type="all" dataOnly="0" outline="0" fieldPosition="0"/>
    </format>
    <format dxfId="1071">
      <pivotArea outline="0" collapsedLevelsAreSubtotals="1" fieldPosition="0"/>
    </format>
    <format dxfId="1070">
      <pivotArea field="-2" type="button" dataOnly="0" labelOnly="1" outline="0"/>
    </format>
    <format dxfId="1069">
      <pivotArea dataOnly="0" labelOnly="1" grandCol="1" outline="0" axis="axisCol" fieldPosition="0"/>
    </format>
    <format dxfId="1068">
      <pivotArea type="all" dataOnly="0" outline="0" fieldPosition="0"/>
    </format>
    <format dxfId="1067">
      <pivotArea outline="0" collapsedLevelsAreSubtotals="1" fieldPosition="0"/>
    </format>
    <format dxfId="1066">
      <pivotArea field="-2" type="button" dataOnly="0" labelOnly="1" outline="0"/>
    </format>
    <format dxfId="1065">
      <pivotArea dataOnly="0" labelOnly="1" grandCol="1" outline="0" axis="axisCol" fieldPosition="0"/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field="-2" type="button" dataOnly="0" labelOnly="1" outline="0"/>
    </format>
    <format dxfId="1061">
      <pivotArea dataOnly="0" labelOnly="1" grandCol="1" outline="0" axis="axisCol" fieldPosition="0"/>
    </format>
    <format dxfId="1060">
      <pivotArea type="all" dataOnly="0" outline="0" fieldPosition="0"/>
    </format>
    <format dxfId="1059">
      <pivotArea outline="0" collapsedLevelsAreSubtotals="1" fieldPosition="0"/>
    </format>
    <format dxfId="1058">
      <pivotArea field="-2" type="button" dataOnly="0" labelOnly="1" outline="0"/>
    </format>
    <format dxfId="1057">
      <pivotArea dataOnly="0" labelOnly="1" grandCol="1" outline="0" axis="axisCol" fieldPosition="0"/>
    </format>
    <format dxfId="1056">
      <pivotArea type="all" dataOnly="0" outline="0" fieldPosition="0"/>
    </format>
    <format dxfId="1055">
      <pivotArea outline="0" collapsedLevelsAreSubtotals="1" fieldPosition="0"/>
    </format>
    <format dxfId="1054">
      <pivotArea dataOnly="0" labelOnly="1" outline="0" axis="axisValues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E3F2-9EF1-4675-9047-1F0113D9295B}" name="PivotTable29" cacheId="19" dataOnRows="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64" firstHeaderRow="0" firstDataRow="0" firstDataCol="0" rowPageCount="1" colPageCount="1"/>
  <pivotFields count="2"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pageFields count="1">
    <pageField fld="0" hier="14" name="[Table1].[Date].[All]" cap="All"/>
  </pageFields>
  <formats count="53">
    <format dxfId="1159">
      <pivotArea field="0" type="button" dataOnly="0" labelOnly="1" outline="0" axis="axisPage" fieldPosition="0"/>
    </format>
    <format dxfId="1158">
      <pivotArea dataOnly="0" labelOnly="1" grandRow="1" outline="0" fieldPosition="0"/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field="0" type="button" dataOnly="0" labelOnly="1" outline="0" axis="axisPage" fieldPosition="0"/>
    </format>
    <format dxfId="1154">
      <pivotArea dataOnly="0" labelOnly="1" grandRow="1" outline="0" fieldPosition="0"/>
    </format>
    <format dxfId="1153">
      <pivotArea field="0" type="button" dataOnly="0" labelOnly="1" outline="0" axis="axisPage" fieldPosition="0"/>
    </format>
    <format dxfId="1152">
      <pivotArea field="0" type="button" dataOnly="0" labelOnly="1" outline="0" axis="axisPage" fieldPosition="0"/>
    </format>
    <format dxfId="1151">
      <pivotArea type="all" dataOnly="0" outline="0" fieldPosition="0"/>
    </format>
    <format dxfId="1150">
      <pivotArea outline="0" collapsedLevelsAreSubtotals="1" fieldPosition="0"/>
    </format>
    <format dxfId="1149">
      <pivotArea field="0" type="button" dataOnly="0" labelOnly="1" outline="0" axis="axisPage" fieldPosition="0"/>
    </format>
    <format dxfId="1148">
      <pivotArea dataOnly="0" labelOnly="1" grandRow="1" outline="0" fieldPosition="0"/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field="0" type="button" dataOnly="0" labelOnly="1" outline="0" axis="axisPage" fieldPosition="0"/>
    </format>
    <format dxfId="1144">
      <pivotArea dataOnly="0" labelOnly="1" grandRow="1" outline="0" fieldPosition="0"/>
    </format>
    <format dxfId="1143">
      <pivotArea field="0" type="button" dataOnly="0" labelOnly="1" outline="0" axis="axisPage" fieldPosition="0"/>
    </format>
    <format dxfId="1142">
      <pivotArea field="0" type="button" dataOnly="0" labelOnly="1" outline="0" axis="axisPage" fieldPosition="0"/>
    </format>
    <format dxfId="1141">
      <pivotArea field="0" type="button" dataOnly="0" labelOnly="1" outline="0" axis="axisPage" fieldPosition="0"/>
    </format>
    <format dxfId="1140">
      <pivotArea field="0" type="button" dataOnly="0" labelOnly="1" outline="0" axis="axisPage" fieldPosition="0"/>
    </format>
    <format dxfId="1139">
      <pivotArea field="0" type="button" dataOnly="0" labelOnly="1" outline="0" axis="axisPage" fieldPosition="0"/>
    </format>
    <format dxfId="1138">
      <pivotArea field="0" type="button" dataOnly="0" labelOnly="1" outline="0" axis="axisPage" fieldPosition="0"/>
    </format>
    <format dxfId="1137">
      <pivotArea field="0" type="button" dataOnly="0" labelOnly="1" outline="0" axis="axisPage" fieldPosition="0"/>
    </format>
    <format dxfId="1136">
      <pivotArea field="0" type="button" dataOnly="0" labelOnly="1" outline="0" axis="axisPage" fieldPosition="0"/>
    </format>
    <format dxfId="1135">
      <pivotArea field="0" type="button" dataOnly="0" labelOnly="1" outline="0" axis="axisPage" fieldPosition="0"/>
    </format>
    <format dxfId="1134">
      <pivotArea field="0" type="button" dataOnly="0" labelOnly="1" outline="0" axis="axisPage" fieldPosition="0"/>
    </format>
    <format dxfId="1133">
      <pivotArea type="all" dataOnly="0" outline="0" fieldPosition="0"/>
    </format>
    <format dxfId="1132">
      <pivotArea outline="0" collapsedLevelsAreSubtotals="1" fieldPosition="0"/>
    </format>
    <format dxfId="1131">
      <pivotArea field="0" type="button" dataOnly="0" labelOnly="1" outline="0" axis="axisPage" fieldPosition="0"/>
    </format>
    <format dxfId="1130">
      <pivotArea dataOnly="0" labelOnly="1" grandRow="1" outline="0" fieldPosition="0"/>
    </format>
    <format dxfId="1129">
      <pivotArea type="all" dataOnly="0" outline="0" fieldPosition="0"/>
    </format>
    <format dxfId="1128">
      <pivotArea outline="0" collapsedLevelsAreSubtotals="1" fieldPosition="0"/>
    </format>
    <format dxfId="1127">
      <pivotArea field="-2" type="button" dataOnly="0" labelOnly="1" outline="0"/>
    </format>
    <format dxfId="1126">
      <pivotArea dataOnly="0" labelOnly="1" grandCol="1" outline="0" axis="axisCol" fieldPosition="0"/>
    </format>
    <format dxfId="1125">
      <pivotArea type="all" dataOnly="0" outline="0" fieldPosition="0"/>
    </format>
    <format dxfId="1124">
      <pivotArea outline="0" collapsedLevelsAreSubtotals="1" fieldPosition="0"/>
    </format>
    <format dxfId="1123">
      <pivotArea field="-2" type="button" dataOnly="0" labelOnly="1" outline="0"/>
    </format>
    <format dxfId="1122">
      <pivotArea dataOnly="0" labelOnly="1" grandCol="1" outline="0" axis="axisCol" fieldPosition="0"/>
    </format>
    <format dxfId="1121">
      <pivotArea type="all" dataOnly="0" outline="0" fieldPosition="0"/>
    </format>
    <format dxfId="1120">
      <pivotArea outline="0" collapsedLevelsAreSubtotals="1" fieldPosition="0"/>
    </format>
    <format dxfId="1119">
      <pivotArea field="-2" type="button" dataOnly="0" labelOnly="1" outline="0"/>
    </format>
    <format dxfId="1118">
      <pivotArea dataOnly="0" labelOnly="1" grandCol="1" outline="0" axis="axisCol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field="-2" type="button" dataOnly="0" labelOnly="1" outline="0"/>
    </format>
    <format dxfId="1114">
      <pivotArea dataOnly="0" labelOnly="1" grandCol="1" outline="0" axis="axisCol" fieldPosition="0"/>
    </format>
    <format dxfId="1113">
      <pivotArea type="all" dataOnly="0" outline="0" fieldPosition="0"/>
    </format>
    <format dxfId="1112">
      <pivotArea outline="0" collapsedLevelsAreSubtotals="1" fieldPosition="0"/>
    </format>
    <format dxfId="1111">
      <pivotArea field="-2" type="button" dataOnly="0" labelOnly="1" outline="0"/>
    </format>
    <format dxfId="1110">
      <pivotArea dataOnly="0" labelOnly="1" grandCol="1" outline="0" axis="axisCol" fieldPosition="0"/>
    </format>
    <format dxfId="1109">
      <pivotArea type="all" dataOnly="0" outline="0" fieldPosition="0"/>
    </format>
    <format dxfId="1108">
      <pivotArea outline="0" collapsedLevelsAreSubtotals="1" fieldPosition="0"/>
    </format>
    <format dxfId="1107">
      <pivotArea dataOnly="0" labelOnly="1" outline="0" axis="axisValues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B136B-4B55-4B19-A784-336448911EC0}" name="PivotTable27" cacheId="11" applyNumberFormats="0" applyBorderFormats="0" applyFontFormats="0" applyPatternFormats="0" applyAlignmentFormats="0" applyWidthHeightFormats="1" dataCaption="Values" tag="0902bd20-e6df-4042-8576-e578db8739d3" updatedVersion="8" minRefreshableVersion="3" useAutoFormatting="1" subtotalHiddenItems="1" itemPrintTitles="1" createdVersion="8" indent="0" outline="1" outlineData="1" multipleFieldFilters="0" rowHeaderCaption="Month">
  <location ref="P111:P120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0">
    <format dxfId="1189">
      <pivotArea field="0" type="button" dataOnly="0" labelOnly="1" outline="0" axis="axisRow" fieldPosition="0"/>
    </format>
    <format dxfId="1188">
      <pivotArea dataOnly="0" labelOnly="1" fieldPosition="0">
        <references count="1">
          <reference field="0" count="0"/>
        </references>
      </pivotArea>
    </format>
    <format dxfId="1187">
      <pivotArea dataOnly="0" labelOnly="1" grandRow="1" outline="0" fieldPosition="0"/>
    </format>
    <format dxfId="1186">
      <pivotArea type="all" dataOnly="0" outline="0" fieldPosition="0"/>
    </format>
    <format dxfId="1185">
      <pivotArea outline="0" collapsedLevelsAreSubtotals="1" fieldPosition="0"/>
    </format>
    <format dxfId="1184">
      <pivotArea field="0" type="button" dataOnly="0" labelOnly="1" outline="0" axis="axisRow" fieldPosition="0"/>
    </format>
    <format dxfId="1183">
      <pivotArea dataOnly="0" labelOnly="1" fieldPosition="0">
        <references count="1">
          <reference field="0" count="0"/>
        </references>
      </pivotArea>
    </format>
    <format dxfId="1182">
      <pivotArea dataOnly="0" labelOnly="1" grandRow="1" outline="0" fieldPosition="0"/>
    </format>
    <format dxfId="1181">
      <pivotArea field="0" type="button" dataOnly="0" labelOnly="1" outline="0" axis="axisRow" fieldPosition="0"/>
    </format>
    <format dxfId="1180">
      <pivotArea field="0" type="button" dataOnly="0" labelOnly="1" outline="0" axis="axisRow" fieldPosition="0"/>
    </format>
    <format dxfId="1179">
      <pivotArea type="all" dataOnly="0" outline="0" fieldPosition="0"/>
    </format>
    <format dxfId="1178">
      <pivotArea outline="0" collapsedLevelsAreSubtotals="1" fieldPosition="0"/>
    </format>
    <format dxfId="1177">
      <pivotArea field="0" type="button" dataOnly="0" labelOnly="1" outline="0" axis="axisRow" fieldPosition="0"/>
    </format>
    <format dxfId="1176">
      <pivotArea dataOnly="0" labelOnly="1" fieldPosition="0">
        <references count="1">
          <reference field="0" count="0"/>
        </references>
      </pivotArea>
    </format>
    <format dxfId="1175">
      <pivotArea dataOnly="0" labelOnly="1" grandRow="1" outline="0" fieldPosition="0"/>
    </format>
    <format dxfId="1174">
      <pivotArea type="all" dataOnly="0" outline="0" fieldPosition="0"/>
    </format>
    <format dxfId="1173">
      <pivotArea outline="0" collapsedLevelsAreSubtotals="1" fieldPosition="0"/>
    </format>
    <format dxfId="1172">
      <pivotArea field="0" type="button" dataOnly="0" labelOnly="1" outline="0" axis="axisRow" fieldPosition="0"/>
    </format>
    <format dxfId="1171">
      <pivotArea dataOnly="0" labelOnly="1" fieldPosition="0">
        <references count="1">
          <reference field="0" count="0"/>
        </references>
      </pivotArea>
    </format>
    <format dxfId="1170">
      <pivotArea dataOnly="0" labelOnly="1" grandRow="1" outline="0" fieldPosition="0"/>
    </format>
    <format dxfId="1169">
      <pivotArea field="0" type="button" dataOnly="0" labelOnly="1" outline="0" axis="axisRow" fieldPosition="0"/>
    </format>
    <format dxfId="1168">
      <pivotArea field="0" type="button" dataOnly="0" labelOnly="1" outline="0" axis="axisRow" fieldPosition="0"/>
    </format>
    <format dxfId="1167">
      <pivotArea field="0" type="button" dataOnly="0" labelOnly="1" outline="0" axis="axisRow" fieldPosition="0"/>
    </format>
    <format dxfId="1166">
      <pivotArea field="0" type="button" dataOnly="0" labelOnly="1" outline="0" axis="axisRow" fieldPosition="0"/>
    </format>
    <format dxfId="1165">
      <pivotArea field="0" type="button" dataOnly="0" labelOnly="1" outline="0" axis="axisRow" fieldPosition="0"/>
    </format>
    <format dxfId="1164">
      <pivotArea type="all" dataOnly="0" outline="0" fieldPosition="0"/>
    </format>
    <format dxfId="1163">
      <pivotArea outline="0" collapsedLevelsAreSubtotals="1" fieldPosition="0"/>
    </format>
    <format dxfId="1162">
      <pivotArea field="0" type="button" dataOnly="0" labelOnly="1" outline="0" axis="axisRow" fieldPosition="0"/>
    </format>
    <format dxfId="1161">
      <pivotArea dataOnly="0" labelOnly="1" fieldPosition="0">
        <references count="1">
          <reference field="0" count="0"/>
        </references>
      </pivotArea>
    </format>
    <format dxfId="1160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58FFF3-1F2F-4D2B-B906-38410F50BD6F}" name="PivotTable25" cacheId="20" applyNumberFormats="0" applyBorderFormats="0" applyFontFormats="0" applyPatternFormats="0" applyAlignmentFormats="0" applyWidthHeightFormats="1" dataCaption="Values" tag="2999fcbb-3018-4195-b968-428303e982b8" updatedVersion="8" minRefreshableVersion="3" useAutoFormatting="1" subtotalHiddenItems="1" itemPrintTitles="1" createdVersion="8" indent="0" outline="1" outlineData="1" multipleFieldFilters="0" rowHeaderCaption="Month">
  <location ref="P344:P353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37">
    <format dxfId="1226">
      <pivotArea field="0" type="button" dataOnly="0" labelOnly="1" outline="0" axis="axisRow" fieldPosition="0"/>
    </format>
    <format dxfId="1225">
      <pivotArea dataOnly="0" labelOnly="1" fieldPosition="0">
        <references count="1">
          <reference field="0" count="0"/>
        </references>
      </pivotArea>
    </format>
    <format dxfId="1224">
      <pivotArea dataOnly="0" labelOnly="1" grandRow="1" outline="0" fieldPosition="0"/>
    </format>
    <format dxfId="1223">
      <pivotArea type="all" dataOnly="0" outline="0" fieldPosition="0"/>
    </format>
    <format dxfId="1222">
      <pivotArea outline="0" collapsedLevelsAreSubtotals="1" fieldPosition="0"/>
    </format>
    <format dxfId="1221">
      <pivotArea field="0" type="button" dataOnly="0" labelOnly="1" outline="0" axis="axisRow" fieldPosition="0"/>
    </format>
    <format dxfId="1220">
      <pivotArea dataOnly="0" labelOnly="1" fieldPosition="0">
        <references count="1">
          <reference field="0" count="0"/>
        </references>
      </pivotArea>
    </format>
    <format dxfId="1219">
      <pivotArea dataOnly="0" labelOnly="1" grandRow="1" outline="0" fieldPosition="0"/>
    </format>
    <format dxfId="1218">
      <pivotArea field="0" type="button" dataOnly="0" labelOnly="1" outline="0" axis="axisRow" fieldPosition="0"/>
    </format>
    <format dxfId="1217">
      <pivotArea field="0" type="button" dataOnly="0" labelOnly="1" outline="0" axis="axisRow" fieldPosition="0"/>
    </format>
    <format dxfId="1216">
      <pivotArea type="all" dataOnly="0" outline="0" fieldPosition="0"/>
    </format>
    <format dxfId="1215">
      <pivotArea outline="0" collapsedLevelsAreSubtotals="1" fieldPosition="0"/>
    </format>
    <format dxfId="1214">
      <pivotArea field="0" type="button" dataOnly="0" labelOnly="1" outline="0" axis="axisRow" fieldPosition="0"/>
    </format>
    <format dxfId="1213">
      <pivotArea dataOnly="0" labelOnly="1" fieldPosition="0">
        <references count="1">
          <reference field="0" count="0"/>
        </references>
      </pivotArea>
    </format>
    <format dxfId="1212">
      <pivotArea dataOnly="0" labelOnly="1" grandRow="1" outline="0" fieldPosition="0"/>
    </format>
    <format dxfId="1211">
      <pivotArea type="all" dataOnly="0" outline="0" fieldPosition="0"/>
    </format>
    <format dxfId="1210">
      <pivotArea outline="0" collapsedLevelsAreSubtotals="1" fieldPosition="0"/>
    </format>
    <format dxfId="1209">
      <pivotArea field="0" type="button" dataOnly="0" labelOnly="1" outline="0" axis="axisRow" fieldPosition="0"/>
    </format>
    <format dxfId="1208">
      <pivotArea dataOnly="0" labelOnly="1" fieldPosition="0">
        <references count="1">
          <reference field="0" count="0"/>
        </references>
      </pivotArea>
    </format>
    <format dxfId="1207">
      <pivotArea dataOnly="0" labelOnly="1" grandRow="1" outline="0" fieldPosition="0"/>
    </format>
    <format dxfId="1206">
      <pivotArea field="0" type="button" dataOnly="0" labelOnly="1" outline="0" axis="axisRow" fieldPosition="0"/>
    </format>
    <format dxfId="1205">
      <pivotArea field="0" type="button" dataOnly="0" labelOnly="1" outline="0" axis="axisRow" fieldPosition="0"/>
    </format>
    <format dxfId="1204">
      <pivotArea field="0" type="button" dataOnly="0" labelOnly="1" outline="0" axis="axisRow" fieldPosition="0"/>
    </format>
    <format dxfId="1203">
      <pivotArea field="0" type="button" dataOnly="0" labelOnly="1" outline="0" axis="axisRow" fieldPosition="0"/>
    </format>
    <format dxfId="1202">
      <pivotArea field="0" type="button" dataOnly="0" labelOnly="1" outline="0" axis="axisRow" fieldPosition="0"/>
    </format>
    <format dxfId="1201">
      <pivotArea field="0" type="button" dataOnly="0" labelOnly="1" outline="0" axis="axisRow" fieldPosition="0"/>
    </format>
    <format dxfId="1200">
      <pivotArea field="0" type="button" dataOnly="0" labelOnly="1" outline="0" axis="axisRow" fieldPosition="0"/>
    </format>
    <format dxfId="1199">
      <pivotArea field="0" type="button" dataOnly="0" labelOnly="1" outline="0" axis="axisRow" fieldPosition="0"/>
    </format>
    <format dxfId="1198">
      <pivotArea field="0" type="button" dataOnly="0" labelOnly="1" outline="0" axis="axisRow" fieldPosition="0"/>
    </format>
    <format dxfId="1197">
      <pivotArea field="0" type="button" dataOnly="0" labelOnly="1" outline="0" axis="axisRow" fieldPosition="0"/>
    </format>
    <format dxfId="1196">
      <pivotArea field="0" type="button" dataOnly="0" labelOnly="1" outline="0" axis="axisRow" fieldPosition="0"/>
    </format>
    <format dxfId="1195">
      <pivotArea field="0" type="button" dataOnly="0" labelOnly="1" outline="0" axis="axisRow" fieldPosition="0"/>
    </format>
    <format dxfId="1194">
      <pivotArea type="all" dataOnly="0" outline="0" fieldPosition="0"/>
    </format>
    <format dxfId="1193">
      <pivotArea outline="0" collapsedLevelsAreSubtotals="1" fieldPosition="0"/>
    </format>
    <format dxfId="1192">
      <pivotArea field="0" type="button" dataOnly="0" labelOnly="1" outline="0" axis="axisRow" fieldPosition="0"/>
    </format>
    <format dxfId="1191">
      <pivotArea dataOnly="0" labelOnly="1" fieldPosition="0">
        <references count="1">
          <reference field="0" count="0"/>
        </references>
      </pivotArea>
    </format>
    <format dxfId="1190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Availability Guaranteed %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A70F3-62D8-468F-BEC3-769989589292}" name="PivotTable12" cacheId="32" applyNumberFormats="0" applyBorderFormats="0" applyFontFormats="0" applyPatternFormats="0" applyAlignmentFormats="0" applyWidthHeightFormats="1" dataCaption="Values" tag="8b081fb4-cae1-41f4-9669-52b2ec2f54a3" updatedVersion="8" minRefreshableVersion="3" useAutoFormatting="1" subtotalHiddenItems="1" itemPrintTitles="1" createdVersion="8" indent="0" outline="1" outlineData="1" multipleFieldFilters="0" rowHeaderCaption="Month">
  <location ref="F3:F12" firstHeaderRow="1" firstDataRow="1" firstDataCol="1"/>
  <pivotFields count="2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formats count="28">
    <format dxfId="1254">
      <pivotArea field="0" type="button" dataOnly="0" labelOnly="1" outline="0" axis="axisRow" fieldPosition="0"/>
    </format>
    <format dxfId="1253">
      <pivotArea dataOnly="0" labelOnly="1" fieldPosition="0">
        <references count="1">
          <reference field="0" count="0"/>
        </references>
      </pivotArea>
    </format>
    <format dxfId="1252">
      <pivotArea dataOnly="0" labelOnly="1" grandRow="1" outline="0" fieldPosition="0"/>
    </format>
    <format dxfId="1251">
      <pivotArea type="all" dataOnly="0" outline="0" fieldPosition="0"/>
    </format>
    <format dxfId="1250">
      <pivotArea outline="0" collapsedLevelsAreSubtotals="1" fieldPosition="0"/>
    </format>
    <format dxfId="1249">
      <pivotArea field="0" type="button" dataOnly="0" labelOnly="1" outline="0" axis="axisRow" fieldPosition="0"/>
    </format>
    <format dxfId="1248">
      <pivotArea dataOnly="0" labelOnly="1" fieldPosition="0">
        <references count="1">
          <reference field="0" count="0"/>
        </references>
      </pivotArea>
    </format>
    <format dxfId="1247">
      <pivotArea dataOnly="0" labelOnly="1" grandRow="1" outline="0" fieldPosition="0"/>
    </format>
    <format dxfId="1246">
      <pivotArea field="0" type="button" dataOnly="0" labelOnly="1" outline="0" axis="axisRow" fieldPosition="0"/>
    </format>
    <format dxfId="1245">
      <pivotArea field="0" type="button" dataOnly="0" labelOnly="1" outline="0" axis="axisRow" fieldPosition="0"/>
    </format>
    <format dxfId="1244">
      <pivotArea type="all" dataOnly="0" outline="0" fieldPosition="0"/>
    </format>
    <format dxfId="1243">
      <pivotArea outline="0" collapsedLevelsAreSubtotals="1" fieldPosition="0"/>
    </format>
    <format dxfId="1242">
      <pivotArea field="0" type="button" dataOnly="0" labelOnly="1" outline="0" axis="axisRow" fieldPosition="0"/>
    </format>
    <format dxfId="1241">
      <pivotArea dataOnly="0" labelOnly="1" fieldPosition="0">
        <references count="1">
          <reference field="0" count="0"/>
        </references>
      </pivotArea>
    </format>
    <format dxfId="1240">
      <pivotArea dataOnly="0" labelOnly="1" grandRow="1" outline="0" fieldPosition="0"/>
    </format>
    <format dxfId="1239">
      <pivotArea type="all" dataOnly="0" outline="0" fieldPosition="0"/>
    </format>
    <format dxfId="1238">
      <pivotArea outline="0" collapsedLevelsAreSubtotals="1" fieldPosition="0"/>
    </format>
    <format dxfId="1237">
      <pivotArea field="0" type="button" dataOnly="0" labelOnly="1" outline="0" axis="axisRow" fieldPosition="0"/>
    </format>
    <format dxfId="1236">
      <pivotArea dataOnly="0" labelOnly="1" fieldPosition="0">
        <references count="1">
          <reference field="0" count="0"/>
        </references>
      </pivotArea>
    </format>
    <format dxfId="1235">
      <pivotArea dataOnly="0" labelOnly="1" grandRow="1" outline="0" fieldPosition="0"/>
    </format>
    <format dxfId="1234">
      <pivotArea type="all" dataOnly="0" outline="0" fieldPosition="0"/>
    </format>
    <format dxfId="1233">
      <pivotArea outline="0" collapsedLevelsAreSubtotals="1" fieldPosition="0"/>
    </format>
    <format dxfId="1232">
      <pivotArea field="0" type="button" dataOnly="0" labelOnly="1" outline="0" axis="axisRow" fieldPosition="0"/>
    </format>
    <format dxfId="1231">
      <pivotArea dataOnly="0" labelOnly="1" fieldPosition="0">
        <references count="1">
          <reference field="0" count="0"/>
        </references>
      </pivotArea>
    </format>
    <format dxfId="1230">
      <pivotArea dataOnly="0" labelOnly="1" grandRow="1" outline="0" fieldPosition="0"/>
    </format>
    <format dxfId="1229">
      <pivotArea field="0" type="button" dataOnly="0" labelOnly="1" outline="0" axis="axisRow" fieldPosition="0"/>
    </format>
    <format dxfId="1228">
      <pivotArea dataOnly="0" labelOnly="1" fieldPosition="0">
        <references count="1">
          <reference field="0" count="0"/>
        </references>
      </pivotArea>
    </format>
    <format dxfId="1227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yearToDate" evalOrder="-1" id="1">
      <autoFilter ref="A1">
        <filterColumn colId="0">
          <dynamicFilter type="yearToDate" val="44562" maxVal="44788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99B82-A3C0-4D8F-8D3A-8B8E076FD572}" name="PivotTable19" cacheId="23" dataOnRows="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57" firstHeaderRow="0" firstDataRow="0" firstDataCol="0" rowPageCount="1" colPageCount="1"/>
  <pivotFields count="2"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</pivotFields>
  <pageFields count="1">
    <pageField fld="0" hier="14" name="[Table1].[Date].[All]" cap="All"/>
  </pageFields>
  <formats count="53">
    <format dxfId="1307">
      <pivotArea field="0" type="button" dataOnly="0" labelOnly="1" outline="0" axis="axisPage" fieldPosition="0"/>
    </format>
    <format dxfId="1306">
      <pivotArea dataOnly="0" labelOnly="1" grandRow="1" outline="0" fieldPosition="0"/>
    </format>
    <format dxfId="1305">
      <pivotArea type="all" dataOnly="0" outline="0" fieldPosition="0"/>
    </format>
    <format dxfId="1304">
      <pivotArea outline="0" collapsedLevelsAreSubtotals="1" fieldPosition="0"/>
    </format>
    <format dxfId="1303">
      <pivotArea field="0" type="button" dataOnly="0" labelOnly="1" outline="0" axis="axisPage" fieldPosition="0"/>
    </format>
    <format dxfId="1302">
      <pivotArea dataOnly="0" labelOnly="1" grandRow="1" outline="0" fieldPosition="0"/>
    </format>
    <format dxfId="1301">
      <pivotArea field="0" type="button" dataOnly="0" labelOnly="1" outline="0" axis="axisPage" fieldPosition="0"/>
    </format>
    <format dxfId="1300">
      <pivotArea field="0" type="button" dataOnly="0" labelOnly="1" outline="0" axis="axisPage" fieldPosition="0"/>
    </format>
    <format dxfId="1299">
      <pivotArea type="all" dataOnly="0" outline="0" fieldPosition="0"/>
    </format>
    <format dxfId="1298">
      <pivotArea outline="0" collapsedLevelsAreSubtotals="1" fieldPosition="0"/>
    </format>
    <format dxfId="1297">
      <pivotArea field="0" type="button" dataOnly="0" labelOnly="1" outline="0" axis="axisPage" fieldPosition="0"/>
    </format>
    <format dxfId="1296">
      <pivotArea dataOnly="0" labelOnly="1" grandRow="1" outline="0" fieldPosition="0"/>
    </format>
    <format dxfId="1295">
      <pivotArea type="all" dataOnly="0" outline="0" fieldPosition="0"/>
    </format>
    <format dxfId="1294">
      <pivotArea outline="0" collapsedLevelsAreSubtotals="1" fieldPosition="0"/>
    </format>
    <format dxfId="1293">
      <pivotArea field="0" type="button" dataOnly="0" labelOnly="1" outline="0" axis="axisPage" fieldPosition="0"/>
    </format>
    <format dxfId="1292">
      <pivotArea dataOnly="0" labelOnly="1" grandRow="1" outline="0" fieldPosition="0"/>
    </format>
    <format dxfId="1291">
      <pivotArea field="0" type="button" dataOnly="0" labelOnly="1" outline="0" axis="axisPage" fieldPosition="0"/>
    </format>
    <format dxfId="1290">
      <pivotArea field="0" type="button" dataOnly="0" labelOnly="1" outline="0" axis="axisPage" fieldPosition="0"/>
    </format>
    <format dxfId="1289">
      <pivotArea field="0" type="button" dataOnly="0" labelOnly="1" outline="0" axis="axisPage" fieldPosition="0"/>
    </format>
    <format dxfId="1288">
      <pivotArea field="0" type="button" dataOnly="0" labelOnly="1" outline="0" axis="axisPage" fieldPosition="0"/>
    </format>
    <format dxfId="1287">
      <pivotArea field="0" type="button" dataOnly="0" labelOnly="1" outline="0" axis="axisPage" fieldPosition="0"/>
    </format>
    <format dxfId="1286">
      <pivotArea field="0" type="button" dataOnly="0" labelOnly="1" outline="0" axis="axisPage" fieldPosition="0"/>
    </format>
    <format dxfId="1285">
      <pivotArea field="0" type="button" dataOnly="0" labelOnly="1" outline="0" axis="axisPage" fieldPosition="0"/>
    </format>
    <format dxfId="1284">
      <pivotArea field="0" type="button" dataOnly="0" labelOnly="1" outline="0" axis="axisPage" fieldPosition="0"/>
    </format>
    <format dxfId="1283">
      <pivotArea field="0" type="button" dataOnly="0" labelOnly="1" outline="0" axis="axisPage" fieldPosition="0"/>
    </format>
    <format dxfId="1282">
      <pivotArea field="0" type="button" dataOnly="0" labelOnly="1" outline="0" axis="axisPage" fieldPosition="0"/>
    </format>
    <format dxfId="1281">
      <pivotArea type="all" dataOnly="0" outline="0" fieldPosition="0"/>
    </format>
    <format dxfId="1280">
      <pivotArea outline="0" collapsedLevelsAreSubtotals="1" fieldPosition="0"/>
    </format>
    <format dxfId="1279">
      <pivotArea field="0" type="button" dataOnly="0" labelOnly="1" outline="0" axis="axisPage" fieldPosition="0"/>
    </format>
    <format dxfId="1278">
      <pivotArea dataOnly="0" labelOnly="1" grandRow="1" outline="0" fieldPosition="0"/>
    </format>
    <format dxfId="1277">
      <pivotArea type="all" dataOnly="0" outline="0" fieldPosition="0"/>
    </format>
    <format dxfId="1276">
      <pivotArea outline="0" collapsedLevelsAreSubtotals="1" fieldPosition="0"/>
    </format>
    <format dxfId="1275">
      <pivotArea field="-2" type="button" dataOnly="0" labelOnly="1" outline="0"/>
    </format>
    <format dxfId="1274">
      <pivotArea dataOnly="0" labelOnly="1" grandCol="1" outline="0" axis="axisCol" fieldPosition="0"/>
    </format>
    <format dxfId="1273">
      <pivotArea type="all" dataOnly="0" outline="0" fieldPosition="0"/>
    </format>
    <format dxfId="1272">
      <pivotArea outline="0" collapsedLevelsAreSubtotals="1" fieldPosition="0"/>
    </format>
    <format dxfId="1271">
      <pivotArea field="-2" type="button" dataOnly="0" labelOnly="1" outline="0"/>
    </format>
    <format dxfId="1270">
      <pivotArea dataOnly="0" labelOnly="1" grandCol="1" outline="0" axis="axisCol" fieldPosition="0"/>
    </format>
    <format dxfId="1269">
      <pivotArea type="all" dataOnly="0" outline="0" fieldPosition="0"/>
    </format>
    <format dxfId="1268">
      <pivotArea outline="0" collapsedLevelsAreSubtotals="1" fieldPosition="0"/>
    </format>
    <format dxfId="1267">
      <pivotArea field="-2" type="button" dataOnly="0" labelOnly="1" outline="0"/>
    </format>
    <format dxfId="1266">
      <pivotArea dataOnly="0" labelOnly="1" grandCol="1" outline="0" axis="axisCol" fieldPosition="0"/>
    </format>
    <format dxfId="1265">
      <pivotArea type="all" dataOnly="0" outline="0" fieldPosition="0"/>
    </format>
    <format dxfId="1264">
      <pivotArea outline="0" collapsedLevelsAreSubtotals="1" fieldPosition="0"/>
    </format>
    <format dxfId="1263">
      <pivotArea field="-2" type="button" dataOnly="0" labelOnly="1" outline="0"/>
    </format>
    <format dxfId="1262">
      <pivotArea dataOnly="0" labelOnly="1" grandCol="1" outline="0" axis="axisCol" fieldPosition="0"/>
    </format>
    <format dxfId="1261">
      <pivotArea type="all" dataOnly="0" outline="0" fieldPosition="0"/>
    </format>
    <format dxfId="1260">
      <pivotArea outline="0" collapsedLevelsAreSubtotals="1" fieldPosition="0"/>
    </format>
    <format dxfId="1259">
      <pivotArea field="-2" type="button" dataOnly="0" labelOnly="1" outline="0"/>
    </format>
    <format dxfId="1258">
      <pivotArea dataOnly="0" labelOnly="1" grandCol="1" outline="0" axis="axisCol" fieldPosition="0"/>
    </format>
    <format dxfId="1257">
      <pivotArea type="all" dataOnly="0" outline="0" fieldPosition="0"/>
    </format>
    <format dxfId="1256">
      <pivotArea outline="0" collapsedLevelsAreSubtotals="1" fieldPosition="0"/>
    </format>
    <format dxfId="1255">
      <pivotArea dataOnly="0" labelOnly="1" outline="0" axis="axisValues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CC78C2-462B-4650-A8DF-E0854B5724DC}" name="PivotTable33" cacheId="29" dataOnRows="1" applyNumberFormats="0" applyBorderFormats="0" applyFontFormats="0" applyPatternFormats="0" applyAlignmentFormats="0" applyWidthHeightFormats="1" dataCaption="Values" tag="1ca3ea60-55c6-44e0-97c5-5abf2a214bbe" updatedVersion="8" minRefreshableVersion="3" useAutoFormatting="1" subtotalHiddenItems="1" itemPrintTitles="1" createdVersion="8" indent="0" outline="1" outlineData="1" multipleFieldFilters="0" rowHeaderCaption="Month">
  <location ref="A478" firstHeaderRow="0" firstDataRow="0" firstDataCol="0" rowPageCount="1" colPageCount="1"/>
  <pivotFields count="2">
    <pivotField axis="axisPage" allDrilled="1" subtotalTop="0" showAll="0" dataSourceSort="1" defaultSubtotal="0" defaultAttributeDrillState="1">
      <items count="6">
        <item x="0"/>
        <item x="1"/>
        <item x="2"/>
        <item x="3"/>
        <item x="4"/>
        <item s="1" x="5"/>
      </items>
    </pivotField>
    <pivotField allDrilled="1" subtotalTop="0" showAll="0" dataSourceSort="1" defaultSubtotal="0" defaultAttributeDrillState="1"/>
  </pivotFields>
  <pageFields count="1">
    <pageField fld="0" hier="14" name="[Table1].[Date].[All]" cap="All"/>
  </pageFields>
  <formats count="37">
    <format dxfId="1344">
      <pivotArea field="0" type="button" dataOnly="0" labelOnly="1" outline="0" axis="axisPage" fieldPosition="0"/>
    </format>
    <format dxfId="1343">
      <pivotArea dataOnly="0" labelOnly="1" grandRow="1" outline="0" fieldPosition="0"/>
    </format>
    <format dxfId="1342">
      <pivotArea type="all" dataOnly="0" outline="0" fieldPosition="0"/>
    </format>
    <format dxfId="1341">
      <pivotArea outline="0" collapsedLevelsAreSubtotals="1" fieldPosition="0"/>
    </format>
    <format dxfId="1340">
      <pivotArea field="0" type="button" dataOnly="0" labelOnly="1" outline="0" axis="axisPage" fieldPosition="0"/>
    </format>
    <format dxfId="1339">
      <pivotArea dataOnly="0" labelOnly="1" grandRow="1" outline="0" fieldPosition="0"/>
    </format>
    <format dxfId="1338">
      <pivotArea field="0" type="button" dataOnly="0" labelOnly="1" outline="0" axis="axisPage" fieldPosition="0"/>
    </format>
    <format dxfId="1337">
      <pivotArea field="0" type="button" dataOnly="0" labelOnly="1" outline="0" axis="axisPage" fieldPosition="0"/>
    </format>
    <format dxfId="1336">
      <pivotArea type="all" dataOnly="0" outline="0" fieldPosition="0"/>
    </format>
    <format dxfId="1335">
      <pivotArea outline="0" collapsedLevelsAreSubtotals="1" fieldPosition="0"/>
    </format>
    <format dxfId="1334">
      <pivotArea field="0" type="button" dataOnly="0" labelOnly="1" outline="0" axis="axisPage" fieldPosition="0"/>
    </format>
    <format dxfId="1333">
      <pivotArea dataOnly="0" labelOnly="1" grandRow="1" outline="0" fieldPosition="0"/>
    </format>
    <format dxfId="1332">
      <pivotArea type="all" dataOnly="0" outline="0" fieldPosition="0"/>
    </format>
    <format dxfId="1331">
      <pivotArea outline="0" collapsedLevelsAreSubtotals="1" fieldPosition="0"/>
    </format>
    <format dxfId="1330">
      <pivotArea field="0" type="button" dataOnly="0" labelOnly="1" outline="0" axis="axisPage" fieldPosition="0"/>
    </format>
    <format dxfId="1329">
      <pivotArea dataOnly="0" labelOnly="1" grandRow="1" outline="0" fieldPosition="0"/>
    </format>
    <format dxfId="1328">
      <pivotArea field="0" type="button" dataOnly="0" labelOnly="1" outline="0" axis="axisPage" fieldPosition="0"/>
    </format>
    <format dxfId="1327">
      <pivotArea field="0" type="button" dataOnly="0" labelOnly="1" outline="0" axis="axisPage" fieldPosition="0"/>
    </format>
    <format dxfId="1326">
      <pivotArea field="0" type="button" dataOnly="0" labelOnly="1" outline="0" axis="axisPage" fieldPosition="0"/>
    </format>
    <format dxfId="1325">
      <pivotArea field="0" type="button" dataOnly="0" labelOnly="1" outline="0" axis="axisPage" fieldPosition="0"/>
    </format>
    <format dxfId="1324">
      <pivotArea field="0" type="button" dataOnly="0" labelOnly="1" outline="0" axis="axisPage" fieldPosition="0"/>
    </format>
    <format dxfId="1323">
      <pivotArea field="0" type="button" dataOnly="0" labelOnly="1" outline="0" axis="axisPage" fieldPosition="0"/>
    </format>
    <format dxfId="1322">
      <pivotArea field="0" type="button" dataOnly="0" labelOnly="1" outline="0" axis="axisPage" fieldPosition="0"/>
    </format>
    <format dxfId="1321">
      <pivotArea field="0" type="button" dataOnly="0" labelOnly="1" outline="0" axis="axisPage" fieldPosition="0"/>
    </format>
    <format dxfId="1320">
      <pivotArea field="0" type="button" dataOnly="0" labelOnly="1" outline="0" axis="axisPage" fieldPosition="0"/>
    </format>
    <format dxfId="1319">
      <pivotArea field="0" type="button" dataOnly="0" labelOnly="1" outline="0" axis="axisPage" fieldPosition="0"/>
    </format>
    <format dxfId="1318">
      <pivotArea type="all" dataOnly="0" outline="0" fieldPosition="0"/>
    </format>
    <format dxfId="1317">
      <pivotArea outline="0" collapsedLevelsAreSubtotals="1" fieldPosition="0"/>
    </format>
    <format dxfId="1316">
      <pivotArea field="0" type="button" dataOnly="0" labelOnly="1" outline="0" axis="axisPage" fieldPosition="0"/>
    </format>
    <format dxfId="1315">
      <pivotArea dataOnly="0" labelOnly="1" grandRow="1" outline="0" fieldPosition="0"/>
    </format>
    <format dxfId="1314">
      <pivotArea type="all" dataOnly="0" outline="0" fieldPosition="0"/>
    </format>
    <format dxfId="1313">
      <pivotArea outline="0" collapsedLevelsAreSubtotals="1" fieldPosition="0"/>
    </format>
    <format dxfId="1312">
      <pivotArea field="-2" type="button" dataOnly="0" labelOnly="1" outline="0"/>
    </format>
    <format dxfId="1311">
      <pivotArea dataOnly="0" labelOnly="1" grandCol="1" outline="0" axis="axisCol" fieldPosition="0"/>
    </format>
    <format dxfId="1310">
      <pivotArea type="all" dataOnly="0" outline="0" fieldPosition="0"/>
    </format>
    <format dxfId="1309">
      <pivotArea outline="0" collapsedLevelsAreSubtotals="1" fieldPosition="0"/>
    </format>
    <format dxfId="1308">
      <pivotArea dataOnly="0" labelOnly="1" outline="0" axis="axisValues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iance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 %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C925BB-2EFB-46D2-A881-3EBB8158E1F5}" name="PivotTable1" cacheId="33" applyNumberFormats="0" applyBorderFormats="0" applyFontFormats="0" applyPatternFormats="0" applyAlignmentFormats="0" applyWidthHeightFormats="1" dataCaption="Values" tag="0caec2e6-58f5-4a3a-a75b-e06dce7ba949" updatedVersion="8" minRefreshableVersion="3" useAutoFormatting="1" subtotalHiddenItems="1" itemPrintTitles="1" createdVersion="8" indent="0" outline="1" outlineData="1" multipleFieldFilters="0" rowHeaderCaption="Month">
  <location ref="A3:A5" firstHeaderRow="1" firstDataRow="1" firstDataCol="1"/>
  <pivotFields count="2">
    <pivotField axis="axisRow" allDrilled="1" subtotalTop="0" showAll="0" sortType="ascending" defaultSubtotal="0" defaultAttributeDrillState="1">
      <items count="1">
        <item x="0"/>
      </items>
    </pivotField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formats count="25">
    <format dxfId="393">
      <pivotArea field="0" type="button" dataOnly="0" labelOnly="1" outline="0" axis="axisRow" fieldPosition="0"/>
    </format>
    <format dxfId="392">
      <pivotArea dataOnly="0" labelOnly="1" fieldPosition="0">
        <references count="1">
          <reference field="0" count="0"/>
        </references>
      </pivotArea>
    </format>
    <format dxfId="391">
      <pivotArea dataOnly="0" labelOnly="1" grandRow="1" outline="0" fieldPosition="0"/>
    </format>
    <format dxfId="390">
      <pivotArea type="all" dataOnly="0" outline="0" fieldPosition="0"/>
    </format>
    <format dxfId="389">
      <pivotArea outline="0" collapsedLevelsAreSubtotals="1" fieldPosition="0"/>
    </format>
    <format dxfId="388">
      <pivotArea field="0" type="button" dataOnly="0" labelOnly="1" outline="0" axis="axisRow" fieldPosition="0"/>
    </format>
    <format dxfId="387">
      <pivotArea dataOnly="0" labelOnly="1" fieldPosition="0">
        <references count="1">
          <reference field="0" count="0"/>
        </references>
      </pivotArea>
    </format>
    <format dxfId="386">
      <pivotArea dataOnly="0" labelOnly="1" grandRow="1" outline="0" fieldPosition="0"/>
    </format>
    <format dxfId="385">
      <pivotArea field="0" type="button" dataOnly="0" labelOnly="1" outline="0" axis="axisRow" fieldPosition="0"/>
    </format>
    <format dxfId="384">
      <pivotArea field="0" type="button" dataOnly="0" labelOnly="1" outline="0" axis="axisRow" fieldPosition="0"/>
    </format>
    <format dxfId="383">
      <pivotArea type="all" dataOnly="0" outline="0" fieldPosition="0"/>
    </format>
    <format dxfId="382">
      <pivotArea outline="0" collapsedLevelsAreSubtotals="1" fieldPosition="0"/>
    </format>
    <format dxfId="381">
      <pivotArea field="0" type="button" dataOnly="0" labelOnly="1" outline="0" axis="axisRow" fieldPosition="0"/>
    </format>
    <format dxfId="380">
      <pivotArea dataOnly="0" labelOnly="1" fieldPosition="0">
        <references count="1">
          <reference field="0" count="0"/>
        </references>
      </pivotArea>
    </format>
    <format dxfId="379">
      <pivotArea dataOnly="0" labelOnly="1" grandRow="1" outline="0" fieldPosition="0"/>
    </format>
    <format dxfId="378">
      <pivotArea type="all" dataOnly="0" outline="0" fieldPosition="0"/>
    </format>
    <format dxfId="377">
      <pivotArea outline="0" collapsedLevelsAreSubtotals="1" fieldPosition="0"/>
    </format>
    <format dxfId="376">
      <pivotArea field="0" type="button" dataOnly="0" labelOnly="1" outline="0" axis="axisRow" fieldPosition="0"/>
    </format>
    <format dxfId="375">
      <pivotArea dataOnly="0" labelOnly="1" fieldPosition="0">
        <references count="1">
          <reference field="0" count="0"/>
        </references>
      </pivotArea>
    </format>
    <format dxfId="374">
      <pivotArea dataOnly="0" labelOnly="1" grandRow="1" outline="0" fieldPosition="0"/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field="0" type="button" dataOnly="0" labelOnly="1" outline="0" axis="axisRow" fieldPosition="0"/>
    </format>
    <format dxfId="370">
      <pivotArea dataOnly="0" labelOnly="1" fieldPosition="0">
        <references count="1">
          <reference field="0" count="0"/>
        </references>
      </pivotArea>
    </format>
    <format dxfId="369">
      <pivotArea dataOnly="0" labelOnly="1" grandRow="1" outline="0" fieldPosition="0"/>
    </format>
  </formats>
  <pivotHierarchies count="182">
    <pivotHierarchy multipleItemSelectionAllowed="1" dragToData="1">
      <members count="1" level="1">
        <member name="[Revenue].[date].&amp;[2022-04-0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filters count="1">
    <filter fld="0" type="lastMonth" evalOrder="-1" id="5">
      <autoFilter ref="A1">
        <filterColumn colId="0">
          <dynamicFilter type="lastMonth" val="44743" maxVal="44774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1FEA0B-4DE2-46DD-B07E-2EA5651B93E7}" name="PivotTable3" cacheId="8" applyNumberFormats="0" applyBorderFormats="0" applyFontFormats="0" applyPatternFormats="0" applyAlignmentFormats="0" applyWidthHeightFormats="1" dataCaption="Values" tag="8b081fb4-cae1-41f4-9669-52b2ec2f54a3" updatedVersion="8" minRefreshableVersion="3" useAutoFormatting="1" subtotalHiddenItems="1" itemPrintTitles="1" createdVersion="8" indent="0" outline="1" outlineData="1" multipleFieldFilters="0" rowHeaderCaption="Month">
  <location ref="A17:A44" firstHeaderRow="1" firstDataRow="1" firstDataCol="1"/>
  <pivotFields count="1"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25">
    <format dxfId="343">
      <pivotArea field="0" type="button" dataOnly="0" labelOnly="1" outline="0" axis="axisRow" fieldPosition="0"/>
    </format>
    <format dxfId="342">
      <pivotArea dataOnly="0" labelOnly="1" fieldPosition="0">
        <references count="1">
          <reference field="0" count="0"/>
        </references>
      </pivotArea>
    </format>
    <format dxfId="341">
      <pivotArea dataOnly="0" labelOnly="1" grandRow="1" outline="0" fieldPosition="0"/>
    </format>
    <format dxfId="340">
      <pivotArea type="all" dataOnly="0" outline="0" fieldPosition="0"/>
    </format>
    <format dxfId="339">
      <pivotArea outline="0" collapsedLevelsAreSubtotals="1" fieldPosition="0"/>
    </format>
    <format dxfId="338">
      <pivotArea field="0" type="button" dataOnly="0" labelOnly="1" outline="0" axis="axisRow" fieldPosition="0"/>
    </format>
    <format dxfId="337">
      <pivotArea dataOnly="0" labelOnly="1" fieldPosition="0">
        <references count="1">
          <reference field="0" count="0"/>
        </references>
      </pivotArea>
    </format>
    <format dxfId="336">
      <pivotArea dataOnly="0" labelOnly="1" grandRow="1" outline="0" fieldPosition="0"/>
    </format>
    <format dxfId="335">
      <pivotArea field="0" type="button" dataOnly="0" labelOnly="1" outline="0" axis="axisRow" fieldPosition="0"/>
    </format>
    <format dxfId="334">
      <pivotArea field="0" type="button" dataOnly="0" labelOnly="1" outline="0" axis="axisRow" fieldPosition="0"/>
    </format>
    <format dxfId="333">
      <pivotArea type="all" dataOnly="0" outline="0" fieldPosition="0"/>
    </format>
    <format dxfId="332">
      <pivotArea outline="0" collapsedLevelsAreSubtotals="1" fieldPosition="0"/>
    </format>
    <format dxfId="331">
      <pivotArea field="0" type="button" dataOnly="0" labelOnly="1" outline="0" axis="axisRow" fieldPosition="0"/>
    </format>
    <format dxfId="330">
      <pivotArea dataOnly="0" labelOnly="1" fieldPosition="0">
        <references count="1">
          <reference field="0" count="0"/>
        </references>
      </pivotArea>
    </format>
    <format dxfId="329">
      <pivotArea dataOnly="0" labelOnly="1" grandRow="1" outline="0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0" type="button" dataOnly="0" labelOnly="1" outline="0" axis="axisRow" fieldPosition="0"/>
    </format>
    <format dxfId="325">
      <pivotArea dataOnly="0" labelOnly="1" fieldPosition="0">
        <references count="1">
          <reference field="0" count="0"/>
        </references>
      </pivotArea>
    </format>
    <format dxfId="324">
      <pivotArea dataOnly="0" labelOnly="1" grandRow="1" outline="0" fieldPosition="0"/>
    </format>
    <format dxfId="323">
      <pivotArea type="all" dataOnly="0" outline="0" fieldPosition="0"/>
    </format>
    <format dxfId="322">
      <pivotArea outline="0" collapsedLevelsAreSubtotals="1" fieldPosition="0"/>
    </format>
    <format dxfId="321">
      <pivotArea field="0" type="button" dataOnly="0" labelOnly="1" outline="0" axis="axisRow" fieldPosition="0"/>
    </format>
    <format dxfId="320">
      <pivotArea dataOnly="0" labelOnly="1" fieldPosition="0">
        <references count="1">
          <reference field="0" count="0"/>
        </references>
      </pivotArea>
    </format>
    <format dxfId="31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ar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E232B1-D05B-4AED-8686-A2AECE229467}" name="PivotTable2" cacheId="34" applyNumberFormats="0" applyBorderFormats="0" applyFontFormats="0" applyPatternFormats="0" applyAlignmentFormats="0" applyWidthHeightFormats="1" dataCaption="Values" tag="0caec2e6-58f5-4a3a-a75b-e06dce7ba949" updatedVersion="8" minRefreshableVersion="3" useAutoFormatting="1" subtotalHiddenItems="1" itemPrintTitles="1" createdVersion="8" indent="0" outline="1" outlineData="1" multipleFieldFilters="0" rowHeaderCaption="Month">
  <location ref="A4:A12" firstHeaderRow="1" firstDataRow="1" firstDataCol="1"/>
  <pivotFields count="1">
    <pivotField axis="axisRow" allDrilled="1" subtotalTop="0" showAll="0" dataSourceSort="1" defaultSubtotal="0" defaultAttributeDrillState="1">
      <items count="7">
        <item s="1" x="0"/>
        <item s="1" x="1"/>
        <item s="1" x="2"/>
        <item s="1" x="3"/>
        <item s="1" x="4"/>
        <item s="1" x="5"/>
        <item s="1" x="6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25">
    <format dxfId="368">
      <pivotArea field="0" type="button" dataOnly="0" labelOnly="1" outline="0" axis="axisRow" fieldPosition="0"/>
    </format>
    <format dxfId="367">
      <pivotArea dataOnly="0" labelOnly="1" fieldPosition="0">
        <references count="1">
          <reference field="0" count="0"/>
        </references>
      </pivotArea>
    </format>
    <format dxfId="366">
      <pivotArea dataOnly="0" labelOnly="1" grandRow="1" outline="0" fieldPosition="0"/>
    </format>
    <format dxfId="365">
      <pivotArea type="all" dataOnly="0" outline="0" fieldPosition="0"/>
    </format>
    <format dxfId="364">
      <pivotArea outline="0" collapsedLevelsAreSubtotals="1" fieldPosition="0"/>
    </format>
    <format dxfId="363">
      <pivotArea field="0" type="button" dataOnly="0" labelOnly="1" outline="0" axis="axisRow" fieldPosition="0"/>
    </format>
    <format dxfId="362">
      <pivotArea dataOnly="0" labelOnly="1" fieldPosition="0">
        <references count="1">
          <reference field="0" count="0"/>
        </references>
      </pivotArea>
    </format>
    <format dxfId="361">
      <pivotArea dataOnly="0" labelOnly="1" grandRow="1" outline="0" fieldPosition="0"/>
    </format>
    <format dxfId="360">
      <pivotArea field="0" type="button" dataOnly="0" labelOnly="1" outline="0" axis="axisRow" fieldPosition="0"/>
    </format>
    <format dxfId="359">
      <pivotArea field="0" type="button" dataOnly="0" labelOnly="1" outline="0" axis="axisRow" fieldPosition="0"/>
    </format>
    <format dxfId="358">
      <pivotArea type="all" dataOnly="0" outline="0" fieldPosition="0"/>
    </format>
    <format dxfId="357">
      <pivotArea outline="0" collapsedLevelsAreSubtotals="1" fieldPosition="0"/>
    </format>
    <format dxfId="356">
      <pivotArea field="0" type="button" dataOnly="0" labelOnly="1" outline="0" axis="axisRow" fieldPosition="0"/>
    </format>
    <format dxfId="355">
      <pivotArea dataOnly="0" labelOnly="1" fieldPosition="0">
        <references count="1">
          <reference field="0" count="0"/>
        </references>
      </pivotArea>
    </format>
    <format dxfId="354">
      <pivotArea dataOnly="0" labelOnly="1" grandRow="1" outline="0" fieldPosition="0"/>
    </format>
    <format dxfId="353">
      <pivotArea type="all" dataOnly="0" outline="0" fieldPosition="0"/>
    </format>
    <format dxfId="352">
      <pivotArea outline="0" collapsedLevelsAreSubtotals="1" fieldPosition="0"/>
    </format>
    <format dxfId="351">
      <pivotArea field="0" type="button" dataOnly="0" labelOnly="1" outline="0" axis="axisRow" fieldPosition="0"/>
    </format>
    <format dxfId="350">
      <pivotArea dataOnly="0" labelOnly="1" fieldPosition="0">
        <references count="1">
          <reference field="0" count="0"/>
        </references>
      </pivotArea>
    </format>
    <format dxfId="349">
      <pivotArea dataOnly="0" labelOnly="1" grandRow="1" outline="0" fieldPosition="0"/>
    </format>
    <format dxfId="348">
      <pivotArea type="all" dataOnly="0" outline="0" fieldPosition="0"/>
    </format>
    <format dxfId="347">
      <pivotArea outline="0" collapsedLevelsAreSubtotals="1" fieldPosition="0"/>
    </format>
    <format dxfId="346">
      <pivotArea field="0" type="button" dataOnly="0" labelOnly="1" outline="0" axis="axisRow" fieldPosition="0"/>
    </format>
    <format dxfId="345">
      <pivotArea dataOnly="0" labelOnly="1" fieldPosition="0">
        <references count="1">
          <reference field="0" count="0"/>
        </references>
      </pivotArea>
    </format>
    <format dxfId="34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r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ED6A6-C181-4C80-90D5-DD8A4AB9350E}" name="PivotTable13" cacheId="3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45200-4176-4154-B52D-6FE3188176CA}" name="PivotTable12" cacheId="3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B40CA-28E6-4E5F-9217-A9AF79A66EF4}" name="PivotTable6" cacheId="3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44">
      <pivotArea field="0" type="button" dataOnly="0" labelOnly="1" outline="0" axis="axisRow" fieldPosition="0"/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5D25D-368A-4D1A-A9E3-A674B55C5C9E}" name="PivotTable5" cacheId="3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8C6BC-F536-4142-8859-828438B432EA}" name="PivotTable14" cacheId="7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A094C-4479-4000-A6B7-79B791206D10}" name="PivotTable19" cacheId="4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F0BE5-B827-4959-9BC4-539C898CF99C}" name="PivotTable18" cacheId="3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7EC81-2EC3-4937-8EBF-3F8D18493B60}" name="PivotTable17" cacheId="4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19AE-F67A-4F0B-AEF5-32508FBFBF3D}" name="PivotTable16" cacheId="4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14">
      <pivotArea field="0" type="button" dataOnly="0" labelOnly="1" outline="0" axis="axisRow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grandRow="1" outline="0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30838-5D48-41C4-B710-36FE1B600D34}" name="PivotTable15" cacheId="6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2B55F-FB40-47EA-BAAA-ED277AB5A48F}" name="PivotTable25" cacheId="4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9B5A6-3933-45EF-92AB-6BC616D31429}" name="PivotTable29" cacheId="4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57">
      <pivotArea field="0" type="button" dataOnly="0" labelOnly="1" outline="0" axis="axisRow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Row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98889-B8F4-43A8-ADD0-891A5DCF4D69}" name="PivotTable28" cacheId="4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58A6C-BBAB-437D-877D-A21ABF333E93}" name="PivotTable27" cacheId="5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6118D-5A11-4C7A-B260-89A373939A89}" name="PivotTable26" cacheId="4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AC9DC-902C-466A-AB96-7D1533D0950D}" name="PivotTable39" cacheId="4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FA7EB-B1B4-4E70-8BC5-9B55CC17E3A3}" name="PivotTable38" cacheId="4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D6FE5-F967-4313-83F7-37D22C692EE6}" name="PivotTable36" cacheId="5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grandRow="1" outline="0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52BE-3E5D-4B90-8249-167D8ABC9967}" name="PivotTable35" cacheId="4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38D2B-CF08-426B-84E9-B4C8995FF14F}" name="PivotTable31" cacheId="4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0" type="button" dataOnly="0" labelOnly="1" outline="0" axis="axisRow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grandRow="1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F244A-AB73-4CDF-A225-6EAD27F34C4A}" name="PivotTable50" cacheId="3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2F54-634E-4707-95A9-266B62C939CA}" name="PivotTable49" cacheId="5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5203F-9E91-47C0-B78F-34D353855CA6}" name="PivotTable48" cacheId="5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B2D5A-A08E-4EC7-8E3A-6E238429A471}" name="PivotTable47" cacheId="5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10AD9-EEE6-4FE2-8831-221C259B313F}" name="PivotTable46" cacheId="5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59DD36A-37C8-42FC-9E37-580A8736898D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13EF2BD-18CE-4B3B-8DA0-E77ABA493412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9A5EA-E63E-468F-9A22-BB836A942634}" name="Table1" displayName="Table1" ref="A1:BF27" totalsRowShown="0">
  <autoFilter ref="A1:BF27" xr:uid="{F769A5EA-E63E-468F-9A22-BB836A942634}"/>
  <tableColumns count="58">
    <tableColumn id="60" xr3:uid="{05AA2691-1AA3-41E5-A0B4-25CDFF14A1FC}" name="Date" dataDxfId="318"/>
    <tableColumn id="2" xr3:uid="{DAD3D0C3-73F3-4BD1-B640-00802B51EE91}" name="Verg_Energy_(kWh)" dataDxfId="317"/>
    <tableColumn id="3" xr3:uid="{D3FAD232-6C15-4FF3-8322-4D23C5D7CE45}" name="Verg_PR_(%)" dataDxfId="316"/>
    <tableColumn id="4" xr3:uid="{A1D18DFB-BDFD-4410-BBFE-132A7CFE67CD}" name="Verg_Irradiated_(kWh/m²)" dataDxfId="315"/>
    <tableColumn id="5" xr3:uid="{A6B39645-4834-4F49-BBD7-3FDFF19296EB}" name="Verg_Availability_(%)" dataDxfId="314"/>
    <tableColumn id="6" xr3:uid="{9C7090E9-C5FC-4EDD-9774-7992DDEF1A15}" name="Verg_P50_(kWh)" dataDxfId="313"/>
    <tableColumn id="7" xr3:uid="{D3459A67-BAC3-4D32-A4DA-E43D9E0581BE}" name="Verg_estimatedPOA" dataDxfId="312"/>
    <tableColumn id="8" xr3:uid="{E20C1CB3-EC67-4D9F-9715-970E25FDE2F8}" name="Verg_PRP50" dataDxfId="311" dataCellStyle="Percent"/>
    <tableColumn id="9" xr3:uid="{9021CEBF-021B-48F4-860D-6CAD3E07E47F}" name="Mid_(kWh)2" dataDxfId="310"/>
    <tableColumn id="10" xr3:uid="{917F90FF-9A0A-45D8-B4F8-B5398975C58A}" name="Mid_PR_(%)" dataDxfId="309"/>
    <tableColumn id="11" xr3:uid="{A93AF10E-1309-4EB3-A6A6-440667CEE520}" name="Mid_Irradiated_(kWh/m²)" dataDxfId="308"/>
    <tableColumn id="12" xr3:uid="{1068FF87-EEED-42C8-A740-CB72F2C0666A}" name="Mid_Availability_(%)" dataDxfId="307"/>
    <tableColumn id="13" xr3:uid="{DBBA2DBD-8F05-48CD-9047-13F38CAA533A}" name="Mid_P50_(kWh)" dataDxfId="306"/>
    <tableColumn id="14" xr3:uid="{A2628CE2-51DD-435F-B65E-C22EF66A8710}" name="Mid_estimatedPOA" dataDxfId="305"/>
    <tableColumn id="15" xr3:uid="{2930054E-DB61-4F64-AC27-09512EA58C5B}" name="Mid_PRP50" dataDxfId="304" dataCellStyle="Percent"/>
    <tableColumn id="16" xr3:uid="{EF7C6914-F6D8-41D6-A65A-57AD48CE2B82}" name="Dur_Energy_produced_(kWh)" dataDxfId="303"/>
    <tableColumn id="17" xr3:uid="{DF5802BE-7DA4-4D21-8A21-8A7C4DD8C179}" name="Dur_PR_(%)" dataDxfId="302"/>
    <tableColumn id="18" xr3:uid="{B5916E02-F8D1-4065-AB44-243EE9DF41F6}" name="Dur_Energy_Irradiated_(kWh/m²)" dataDxfId="301"/>
    <tableColumn id="19" xr3:uid="{57D7D46B-41E6-446F-A51C-6083E3C6DE58}" name="Dur_Availability_(%)" dataDxfId="300"/>
    <tableColumn id="20" xr3:uid="{661270DB-6EDC-4A0B-A9BC-D032C7963828}" name="Dur_P50_(kWh)" dataDxfId="299"/>
    <tableColumn id="21" xr3:uid="{53136D83-3073-4B8C-BA8B-E8C4F199B567}" name="Dur_estimatedPOA" dataDxfId="298"/>
    <tableColumn id="22" xr3:uid="{59C7747C-2822-4DB2-B545-A5B0515300B9}" name="Dur_PRP50" dataDxfId="297" dataCellStyle="Percent"/>
    <tableColumn id="23" xr3:uid="{8ED6A383-89FD-43E6-AC0C-F237939E7E03}" name="Her_Energy_produced_(kWh)" dataDxfId="296"/>
    <tableColumn id="24" xr3:uid="{CEC75B02-E31B-4060-9F14-1D18BF7C512A}" name="Her_PR_(%)" dataDxfId="295"/>
    <tableColumn id="25" xr3:uid="{9F3748EA-5BA2-4F24-AEBA-D77971012B07}" name="Her_Energy_Irradiated_(kWh/m²)" dataDxfId="294"/>
    <tableColumn id="26" xr3:uid="{573C398B-EC5C-46CF-89BE-4F38112C31AA}" name="Her_Availability_(%)" dataDxfId="293"/>
    <tableColumn id="27" xr3:uid="{A17E2E56-124F-426E-A76F-BC06C0A92B3A}" name="Her_P50_(kWh)" dataDxfId="292"/>
    <tableColumn id="28" xr3:uid="{C5517AE7-E2BC-4147-BF18-C01A9B4C02FF}" name="Her_estimatedPOA" dataDxfId="291"/>
    <tableColumn id="29" xr3:uid="{75323523-6F43-462E-BF68-243EF6A84783}" name="Her_PRP50" dataDxfId="290" dataCellStyle="Percent"/>
    <tableColumn id="1" xr3:uid="{4A286F4D-4CD0-42D9-AED1-2C31390D8733}" name="Hig_Energy_produced_(kWh)2" dataDxfId="289"/>
    <tableColumn id="31" xr3:uid="{90CAB387-AB95-4CE8-9A6C-6EDD80E78AFA}" name="Hig_PR_(%)" dataDxfId="288"/>
    <tableColumn id="38" xr3:uid="{623E8F66-5DFE-4297-924D-50109F587FC3}" name="Hig_Energy_Irradiated_(kWh/m²)" dataDxfId="287"/>
    <tableColumn id="33" xr3:uid="{EF5AADDF-EE62-4945-BFC3-35CEF4AA3FB8}" name="Hig_Availability_(%)" dataDxfId="286"/>
    <tableColumn id="34" xr3:uid="{BBD7491C-3871-4C84-84D4-44CA3A336F21}" name="Hig_P50_(kWh)" dataDxfId="285"/>
    <tableColumn id="36" xr3:uid="{00B8B451-C5B4-420D-A0FF-EE381687081F}" name="Hig_estimatedPOA" dataDxfId="284"/>
    <tableColumn id="61" xr3:uid="{ED624F32-470A-4983-B6A7-D006755CD005}" name="Hig_PRP50" dataDxfId="283" dataCellStyle="Percent"/>
    <tableColumn id="37" xr3:uid="{F1C3DFE2-589A-4025-93BC-8D97DB200F25}" name="Mid_ZAR/kWh" dataDxfId="282" dataCellStyle="Percent"/>
    <tableColumn id="40" xr3:uid="{7D9A6349-9A6B-4216-B42A-B1683DE06EF2}" name="HIG_ZAR/kWh" dataDxfId="281" dataCellStyle="Percent"/>
    <tableColumn id="42" xr3:uid="{150127D4-DB1C-49F0-9AFC-883F7F8D1A5F}" name="VER_ZAR/kWh" dataDxfId="280" dataCellStyle="Percent"/>
    <tableColumn id="41" xr3:uid="{A4856C50-F212-4E89-971E-EA8A7339EDA4}" name="DUR_ZAR/kWh" dataDxfId="279" dataCellStyle="Percent"/>
    <tableColumn id="39" xr3:uid="{4668EDCA-A88F-4B2A-A700-0A455B40E662}" name="HER_ZAR/kWh2" dataDxfId="278" dataCellStyle="Percent"/>
    <tableColumn id="44" xr3:uid="{F7197D94-5952-4348-9E7F-A00AE280F686}" name="Vat_" dataDxfId="277" dataCellStyle="Percent">
      <calculatedColumnFormula>0.15</calculatedColumnFormula>
    </tableColumn>
    <tableColumn id="45" xr3:uid="{916A219B-1582-49BB-8BF9-A9067E199834}" name="MID_Total_(ZAR)" dataDxfId="276" dataCellStyle="Percent">
      <calculatedColumnFormula>Table1[[#This Row],[Mid_ZAR/kWh]]*Table1[[#This Row],[Mid_(kWh)2]]*(1+0.15)</calculatedColumnFormula>
    </tableColumn>
    <tableColumn id="46" xr3:uid="{EF953A17-3320-4F6F-B3DE-E87B850730C6}" name="HIG_Total_(ZAR)" dataDxfId="275" dataCellStyle="Percent">
      <calculatedColumnFormula>Table1[[#This Row],[HIG_ZAR/kWh]]*Table1[[#This Row],[Hig_Energy_produced_(kWh)2]]*(1+0.15)</calculatedColumnFormula>
    </tableColumn>
    <tableColumn id="47" xr3:uid="{DEA8A669-B7EA-4CC7-85B5-128120E17ADB}" name="VER_Total_(ZAR)" dataDxfId="274" dataCellStyle="Percent">
      <calculatedColumnFormula>Table1[[#This Row],[VER_ZAR/kWh]]*Table1[[#This Row],[Verg_Energy_(kWh)]]*(1+0.15)</calculatedColumnFormula>
    </tableColumn>
    <tableColumn id="49" xr3:uid="{8E45BEE5-461A-45FF-9765-3187030081B5}" name="DUR_Total_(ZAR)" dataDxfId="273" dataCellStyle="Percent">
      <calculatedColumnFormula>Table1[[#This Row],[DUR_ZAR/kWh]]*Table1[[#This Row],[Dur_Energy_produced_(kWh)]]*(1+0.15)</calculatedColumnFormula>
    </tableColumn>
    <tableColumn id="48" xr3:uid="{1653291A-1F35-4C22-9AB2-680BEBAFA2A0}" name="HER__Total__(ZAR)" dataDxfId="272" dataCellStyle="Percent">
      <calculatedColumnFormula>Table1[[#This Row],[HER_ZAR/kWh2]]*Table1[[#This Row],[Her_Energy_produced_(kWh)]]*(1+0.15)</calculatedColumnFormula>
    </tableColumn>
    <tableColumn id="50" xr3:uid="{285E48E4-10F2-4B9E-B4AE-48AE1F977545}" name="_Forecast_MID_Total_ZAR2" dataDxfId="271" dataCellStyle="Percent">
      <calculatedColumnFormula>Table1[[#This Row],[Mid_ZAR/kWh]]*Table1[[#This Row],[Mid_P50_(kWh)]]*(1+0.15)</calculatedColumnFormula>
    </tableColumn>
    <tableColumn id="51" xr3:uid="{B1D1CD16-D231-44C8-852A-4A439A05D338}" name="Forecast_HIG_Total_ZAR3" dataDxfId="270" dataCellStyle="Percent">
      <calculatedColumnFormula>Table1[[#This Row],[HIG_ZAR/kWh]]*Table1[[#This Row],[Hig_P50_(kWh)]]*(1+0.15)</calculatedColumnFormula>
    </tableColumn>
    <tableColumn id="52" xr3:uid="{64F2C3D0-9F1B-49D4-AB8D-FF8D0C2109AE}" name="Forecast__VER_Total_ZAR4" dataDxfId="269" dataCellStyle="Percent">
      <calculatedColumnFormula>Table1[[#This Row],[VER_ZAR/kWh]]*Table1[[#This Row],[Verg_P50_(kWh)]]*(1+0.15)</calculatedColumnFormula>
    </tableColumn>
    <tableColumn id="53" xr3:uid="{322C6869-8429-4C05-85B7-8C327AEE7DCB}" name="Forecast__DUR_Total_ZAR5" dataDxfId="268" dataCellStyle="Percent">
      <calculatedColumnFormula>Table1[[#This Row],[DUR_ZAR/kWh]]*Table1[[#This Row],[Dur_P50_(kWh)]]*(1+0.15)</calculatedColumnFormula>
    </tableColumn>
    <tableColumn id="54" xr3:uid="{6E6FA969-FC6B-4BC6-A593-5F87F906CB0A}" name="Forecast_HER__Total__ZAR6" dataDxfId="267" dataCellStyle="Percent">
      <calculatedColumnFormula>Table1[[#This Row],[HER_ZAR/kWh2]]*Table1[[#This Row],[Her_P50_(kWh)]]*(1+0.15)</calculatedColumnFormula>
    </tableColumn>
    <tableColumn id="43" xr3:uid="{7326375F-CC24-4F93-9843-665EDD901195}" name="_Measure_-_Verg_PR%" dataDxfId="266" dataCellStyle="Percent">
      <calculatedColumnFormula>H2*100</calculatedColumnFormula>
    </tableColumn>
    <tableColumn id="55" xr3:uid="{69E35E7E-EB4B-4255-BFEC-5C153D7195C4}" name="Measure_Durb_%PR" dataDxfId="265" dataCellStyle="Percent">
      <calculatedColumnFormula>V2*100</calculatedColumnFormula>
    </tableColumn>
    <tableColumn id="56" xr3:uid="{D75CBCB0-FCB7-406E-A0B8-68E61879D334}" name="Measure_Mid_PR_%" dataDxfId="264" dataCellStyle="Percent">
      <calculatedColumnFormula>O2*100</calculatedColumnFormula>
    </tableColumn>
    <tableColumn id="57" xr3:uid="{0003C4BD-2138-4C5C-AC2A-627B242CE975}" name="Measure_Her_PR%" dataDxfId="263" dataCellStyle="Percent">
      <calculatedColumnFormula>Table1[[#This Row],[Her_PRP50]]*100</calculatedColumnFormula>
    </tableColumn>
    <tableColumn id="58" xr3:uid="{C91F153E-B5E8-43A1-B5AB-083365EB60AC}" name="Measure_HIG_PR_%" dataDxfId="262" dataCellStyle="Percent">
      <calculatedColumnFormula>#REF!*100</calculatedColumnFormula>
    </tableColumn>
    <tableColumn id="59" xr3:uid="{97B20627-F826-414B-9334-EF0838928404}" name="Measure-_Availability_Guaranteed" dataDxfId="261" dataCellStyle="Percent">
      <calculatedColumnFormula>95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78E70-A5D9-4303-AA60-4BCBC814D0AC}" name="Table_ExternalData_1" displayName="Table_ExternalData_1" ref="A3:BI4" tableType="queryTable" totalsRowShown="0">
  <autoFilter ref="A3:BI4" xr:uid="{81478E70-A5D9-4303-AA60-4BCBC814D0AC}"/>
  <tableColumns count="61">
    <tableColumn id="1" xr3:uid="{3D5FA64B-BB06-4C1D-A343-1655632CC52C}" uniqueName="1" name="Table1[Date]" queryTableFieldId="1" dataDxfId="91"/>
    <tableColumn id="2" xr3:uid="{3C1B7943-BCA5-4937-AD68-FA1AF1360B18}" uniqueName="2" name="Table1[Aces - Mediclinic Vergelegen Energy produced (kWh)]" queryTableFieldId="2"/>
    <tableColumn id="3" xr3:uid="{50658EBE-0A2A-4544-847B-B02B05692885}" uniqueName="3" name="Table1[Aces - Mediclinic Vergelegen PR (%)]" queryTableFieldId="3"/>
    <tableColumn id="4" xr3:uid="{DD800EA3-F86B-4FB5-8500-91D8E1F11CED}" uniqueName="4" name="Table1[Aces - Mediclinic Vergelegen Energy Irradiated (kWh/m²)]" queryTableFieldId="4"/>
    <tableColumn id="5" xr3:uid="{FA757AF2-9493-4596-B8E2-4AED14ADE724}" uniqueName="5" name="Table1[Aces - Mediclinic Vergelegen Availability (%)]" queryTableFieldId="5"/>
    <tableColumn id="6" xr3:uid="{E163EA0D-F72F-4FC7-933B-FD0E1E166C29}" uniqueName="6" name="Table1[Aces - Mediclinic Vergelegen P50 (kWh)]" queryTableFieldId="6"/>
    <tableColumn id="7" xr3:uid="{5D58BB8C-76EE-44F3-94D4-593D14DD8C0B}" uniqueName="7" name="Table1[Aces - Mediclinic Vergelegen estimatedPOA]" queryTableFieldId="7"/>
    <tableColumn id="8" xr3:uid="{4D117B5E-389A-472D-8E89-231B5D4AE19A}" uniqueName="8" name="Table1[Aces - Mediclinic Vergelegen PRP50]" queryTableFieldId="8"/>
    <tableColumn id="9" xr3:uid="{8466C00A-9F28-4E80-9D25-530F5AE1C3BC}" uniqueName="9" name="Table1[Aces - Mediclinic Midstream Energy produced (kWh)2]" queryTableFieldId="9"/>
    <tableColumn id="10" xr3:uid="{2BD7ADE9-B03D-46FE-9918-6B897E35E057}" uniqueName="10" name="Table1[Aces - Mediclinic Midstream PR (%)]" queryTableFieldId="10"/>
    <tableColumn id="11" xr3:uid="{29E8CC4F-EF69-4C07-835F-4B606D7A6A27}" uniqueName="11" name="Table1[Aces - Mediclinic Midstream Energy Irradiated (kWh/m²)]" queryTableFieldId="11"/>
    <tableColumn id="12" xr3:uid="{0FD03D0B-2C92-478E-BEB8-CA7637829BCB}" uniqueName="12" name="Table1[Aces - Mediclinic Midstream Availability (%)]" queryTableFieldId="12"/>
    <tableColumn id="13" xr3:uid="{0EFC5996-7AF2-4D40-B91A-2E3A4420B63D}" uniqueName="13" name="Table1[Aces - Mediclinic Midstream P50 (kWh)]" queryTableFieldId="13"/>
    <tableColumn id="14" xr3:uid="{F3A14BAB-8ED7-4D14-81F9-4E8CFB0384DE}" uniqueName="14" name="Table1[Aces - Mediclinic Midstream estimatedPOA]" queryTableFieldId="14"/>
    <tableColumn id="15" xr3:uid="{1D50918C-A979-4A93-B1D9-137FEFAC706C}" uniqueName="15" name="Table1[Aces - Mediclinic Midstream PRP508]" queryTableFieldId="15"/>
    <tableColumn id="16" xr3:uid="{B5E91365-6314-4323-A13C-B5F33D0540AE}" uniqueName="16" name="Table1[Aces - Mediclinic Durbanville Energy produced (kWh)]" queryTableFieldId="16"/>
    <tableColumn id="17" xr3:uid="{D4FA9540-F1ED-49CA-A75C-7E2B903D0E26}" uniqueName="17" name="Table1[Aces - Mediclinic Durbanville PR (%)]" queryTableFieldId="17"/>
    <tableColumn id="18" xr3:uid="{AB54C44C-575F-4F3D-BFC7-F657F09B9A84}" uniqueName="18" name="Table1[Aces - Mediclinic Durbanville Energy Irradiated (kWh/m²)11]" queryTableFieldId="18"/>
    <tableColumn id="19" xr3:uid="{823E50DE-E7CF-4179-A272-8BA85940AEE7}" uniqueName="19" name="Table1[Aces - Mediclinic Durbanville Availability (%)]" queryTableFieldId="19"/>
    <tableColumn id="20" xr3:uid="{1F55F425-3081-49F6-A299-9D5C25B87AED}" uniqueName="20" name="Table1[Aces - Mediclinic Durbanville P50 (kWh)]" queryTableFieldId="20"/>
    <tableColumn id="21" xr3:uid="{CD0292FA-D252-42E2-B6D2-E280ABD621FF}" uniqueName="21" name="Table1[Aces - Mediclinic Durbanville estimatedPOA]" queryTableFieldId="21"/>
    <tableColumn id="22" xr3:uid="{DAA20DD8-59FC-4872-BE27-FF8D000257DD}" uniqueName="22" name="Table1[Aces - Mediclinic Durbanville PRP50]" queryTableFieldId="22"/>
    <tableColumn id="23" xr3:uid="{090B8AC8-4FDC-4081-941B-4F6CCFB8839E}" uniqueName="23" name="Table1[Aces - Mediclinic Hermanus Energy produced (kWh)]" queryTableFieldId="23"/>
    <tableColumn id="24" xr3:uid="{609D2A53-637B-4E01-81F1-56C45E77DE6F}" uniqueName="24" name="Table1[Aces - Mediclinic Hermanus PR (%)]" queryTableFieldId="24"/>
    <tableColumn id="25" xr3:uid="{9B9C04E7-3017-4263-B6B1-42CED86248F6}" uniqueName="25" name="Table1[Aces - Mediclinic Hermanus Energy Irradiated (kWh/m²)]" queryTableFieldId="25"/>
    <tableColumn id="26" xr3:uid="{A83A14CF-5F82-49D3-966A-849EC492DF01}" uniqueName="26" name="Table1[Aces - Mediclinic Hermanus Availability (%)]" queryTableFieldId="26"/>
    <tableColumn id="27" xr3:uid="{D6225C43-A7CC-4379-BB16-16B949B5D1CD}" uniqueName="27" name="Table1[Aces - Mediclinic HermanusP50 (kWh)]" queryTableFieldId="27"/>
    <tableColumn id="28" xr3:uid="{CCD9FBFB-57EB-4E70-B13D-875993E3C204}" uniqueName="28" name="Table1[Aces - Mediclinic Hermanus estimatedPOA]" queryTableFieldId="28"/>
    <tableColumn id="29" xr3:uid="{9C61E79F-7A1D-4411-84D7-DFA9800D071D}" uniqueName="29" name="Table1[Aces - Mediclinic Hermanus PRP50]" queryTableFieldId="29"/>
    <tableColumn id="30" xr3:uid="{BC884302-D9CB-4573-900C-BA2AFC590537}" uniqueName="30" name="Table1[Aces - Mediclinic Highveld Energy produced (kWh)]" queryTableFieldId="30"/>
    <tableColumn id="31" xr3:uid="{A12D683D-81DC-4669-84BD-4E5562311E03}" uniqueName="31" name="Table1[Aces - Mediclinic Highveld PR (%)]" queryTableFieldId="31"/>
    <tableColumn id="32" xr3:uid="{90C97D5D-BE10-408B-99AF-804114844900}" uniqueName="32" name="Table1[Aces - Mediclinic Highveld Energy Irradiated (kWh/m²)]" queryTableFieldId="32"/>
    <tableColumn id="33" xr3:uid="{4B77B08A-D4F8-4D6A-A7C3-BF35103295A3}" uniqueName="33" name="Table1[Aces - Mediclinic Highveld Availability (%)]" queryTableFieldId="33"/>
    <tableColumn id="34" xr3:uid="{C292F2E4-9EC6-4124-8454-76BE3BB4CFE4}" uniqueName="34" name="Table1[Aces - Mediclinic Highveld P50 (kWh)]" queryTableFieldId="34"/>
    <tableColumn id="35" xr3:uid="{3F59996F-28EE-42EC-969E-1C8089EC51DE}" uniqueName="35" name="Table1[Aces - Mediclinic Highveld estimatedPOA]" queryTableFieldId="35"/>
    <tableColumn id="36" xr3:uid="{C1B20527-C39F-4FB1-BA6B-46223413E0FD}" uniqueName="36" name="Table1[Aces - Mediclinic Highveld PRP50]" queryTableFieldId="36"/>
    <tableColumn id="37" xr3:uid="{0B9001E1-6991-43AC-AB2F-142680D5506B}" uniqueName="37" name="Table1[Veregelegen production Varriance]" queryTableFieldId="37"/>
    <tableColumn id="38" xr3:uid="{1344EF1E-9F4B-4B9A-8DF5-47C8771D1450}" uniqueName="38" name="Table1[Midstream Production Variance]" queryTableFieldId="38"/>
    <tableColumn id="39" xr3:uid="{EC8F74E8-997A-40D6-8729-AFD74425BBF4}" uniqueName="39" name="Table1[Durbanville Production variance]" queryTableFieldId="39"/>
    <tableColumn id="40" xr3:uid="{837A3FA1-D28E-49CB-8860-1E67683B01C0}" uniqueName="40" name="Table1[Hermanus production variance]" queryTableFieldId="40"/>
    <tableColumn id="41" xr3:uid="{65E5D831-142E-4A8D-BE90-C0686563FF6A}" uniqueName="41" name="Table1[Highveld  production Variance]" queryTableFieldId="41"/>
    <tableColumn id="42" xr3:uid="{89C1E580-F2B5-4F47-B68C-103C5A617CB2}" uniqueName="42" name="Table1[Vergelegen  PR variance]" queryTableFieldId="42"/>
    <tableColumn id="43" xr3:uid="{9E2DE620-52DA-4DCE-8C95-940C3F303B9E}" uniqueName="43" name="Table1[Midstream PR Variance]" queryTableFieldId="43"/>
    <tableColumn id="44" xr3:uid="{08003F5F-20B8-44BA-8F09-ED25FACA1EFC}" uniqueName="44" name="Table1[Durbanville]" queryTableFieldId="44"/>
    <tableColumn id="45" xr3:uid="{10CB21C4-6FED-4628-980E-8AA25594BDEB}" uniqueName="45" name="Table1[Mid ZAR/kWh]" queryTableFieldId="45"/>
    <tableColumn id="46" xr3:uid="{DA704C1A-59C8-4170-AA27-FE852DAAED9C}" uniqueName="46" name="Table1[HIG ZAR/kWh]" queryTableFieldId="46"/>
    <tableColumn id="47" xr3:uid="{E749DDFB-B951-42AF-8DA7-5435F2E246E2}" uniqueName="47" name="Table1[VER ZAR/kWh]" queryTableFieldId="47"/>
    <tableColumn id="48" xr3:uid="{50F8F032-6391-4C61-9799-3CEDA858CE09}" uniqueName="48" name="Table1[DUR ZAR/kWh]" queryTableFieldId="48"/>
    <tableColumn id="49" xr3:uid="{C25DFE96-E982-41DF-BAD2-E4A4B409B469}" uniqueName="49" name="Table1[HER ZAR/kWh2]" queryTableFieldId="49"/>
    <tableColumn id="50" xr3:uid="{06723AE7-07B3-473E-A7E6-E16F57835332}" uniqueName="50" name="Table1[Vat]" queryTableFieldId="50"/>
    <tableColumn id="51" xr3:uid="{D76F731B-16FB-406C-A692-2438FC9C51F2}" uniqueName="51" name="Table1[MID Total ZAR]" queryTableFieldId="51"/>
    <tableColumn id="52" xr3:uid="{9CD2B0EA-FF66-4C86-B3BA-70B1A7538ADE}" uniqueName="52" name="Table1[HIG Total ZAR]" queryTableFieldId="52"/>
    <tableColumn id="53" xr3:uid="{CFED6BB7-7822-4079-AE4E-8B466264C86D}" uniqueName="53" name="Table1[VER Total ZAR]" queryTableFieldId="53"/>
    <tableColumn id="54" xr3:uid="{E83B2203-38BC-45F8-B0AD-8D447B12BD4E}" uniqueName="54" name="Table1[DUR Total ZAR]" queryTableFieldId="54"/>
    <tableColumn id="55" xr3:uid="{C09914C6-1104-4F49-8063-91FA081812F3}" uniqueName="55" name="Table1[HER  Total  ZAR]" queryTableFieldId="55"/>
    <tableColumn id="56" xr3:uid="{FEB2DE15-2AA9-4579-B750-9E0F7C12887C}" uniqueName="56" name="Table1[Forecast MID Total ZAR2]" queryTableFieldId="56"/>
    <tableColumn id="57" xr3:uid="{0030E93D-2E08-48DF-B2D8-47D206D0113F}" uniqueName="57" name="Table1[Forecast HIG Total ZAR3]" queryTableFieldId="57"/>
    <tableColumn id="58" xr3:uid="{5BBEA9BD-29D2-498F-BF36-F7A513DD6B70}" uniqueName="58" name="Table1[Forecast  VER Total ZAR4]" queryTableFieldId="58"/>
    <tableColumn id="59" xr3:uid="{D0941AAD-F42B-4D08-9117-3FBCCFDC9F6A}" uniqueName="59" name="Table1[Forecast  DUR Total ZAR5]" queryTableFieldId="59"/>
    <tableColumn id="60" xr3:uid="{E58704E9-AB06-418C-B428-010684DDB938}" uniqueName="60" name="Table1[Forecast HER  Total  ZAR6]" queryTableFieldId="60"/>
    <tableColumn id="61" xr3:uid="{CDD0E512-853C-49B0-B4B7-AD61A52581EE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A2B6EA-AD41-434D-BCD8-5998326396BA}" name="Table_ExternalData_16" displayName="Table_ExternalData_16" ref="A3:BI4" tableType="queryTable" totalsRowShown="0">
  <autoFilter ref="A3:BI4" xr:uid="{22A2B6EA-AD41-434D-BCD8-5998326396BA}"/>
  <tableColumns count="61">
    <tableColumn id="1" xr3:uid="{10B856C9-BE9C-4DAD-9FF4-3B7768D85094}" uniqueName="1" name="Table1[Date]" queryTableFieldId="1" dataDxfId="90"/>
    <tableColumn id="2" xr3:uid="{E2612125-6484-4471-9DB6-56D5B7FDB028}" uniqueName="2" name="Table1[Aces - Mediclinic Vergelegen Energy produced (kWh)]" queryTableFieldId="2"/>
    <tableColumn id="3" xr3:uid="{8A5114C8-8173-4EDB-A7E6-0D53FBA6272D}" uniqueName="3" name="Table1[Aces - Mediclinic Vergelegen PR (%)]" queryTableFieldId="3"/>
    <tableColumn id="4" xr3:uid="{1915B0D2-4AC2-4A0A-8998-24615E1CFFA0}" uniqueName="4" name="Table1[Aces - Mediclinic Vergelegen Energy Irradiated (kWh/m²)]" queryTableFieldId="4"/>
    <tableColumn id="5" xr3:uid="{0664B786-2D4B-4482-B16A-765E3D1D3CED}" uniqueName="5" name="Table1[Aces - Mediclinic Vergelegen Availability (%)]" queryTableFieldId="5"/>
    <tableColumn id="6" xr3:uid="{5F33FC89-33A5-4AA1-AB35-649B9DBAE2A8}" uniqueName="6" name="Table1[Aces - Mediclinic Vergelegen P50 (kWh)]" queryTableFieldId="6"/>
    <tableColumn id="7" xr3:uid="{A79769AC-6CC2-4D50-B25D-B92F5A4F47BA}" uniqueName="7" name="Table1[Aces - Mediclinic Vergelegen estimatedPOA]" queryTableFieldId="7"/>
    <tableColumn id="8" xr3:uid="{FA5FEE88-1683-4FB2-B829-399671C22EE1}" uniqueName="8" name="Table1[Aces - Mediclinic Vergelegen PRP50]" queryTableFieldId="8"/>
    <tableColumn id="9" xr3:uid="{2C2F7DFF-4F31-492B-93DD-0663ACAE29A1}" uniqueName="9" name="Table1[Aces - Mediclinic Midstream Energy produced (kWh)2]" queryTableFieldId="9"/>
    <tableColumn id="10" xr3:uid="{DEEB18A6-888E-48C1-989F-E9C8CBA09517}" uniqueName="10" name="Table1[Aces - Mediclinic Midstream PR (%)]" queryTableFieldId="10"/>
    <tableColumn id="11" xr3:uid="{5553B147-2193-43C4-B29B-3FF0AE6E5E5E}" uniqueName="11" name="Table1[Aces - Mediclinic Midstream Energy Irradiated (kWh/m²)]" queryTableFieldId="11"/>
    <tableColumn id="12" xr3:uid="{10186981-2A0B-471C-BA4F-D8FA0BC53DCA}" uniqueName="12" name="Table1[Aces - Mediclinic Midstream Availability (%)]" queryTableFieldId="12"/>
    <tableColumn id="13" xr3:uid="{489DC07D-1694-4352-BBDF-674EEDA9DB6E}" uniqueName="13" name="Table1[Aces - Mediclinic Midstream P50 (kWh)]" queryTableFieldId="13"/>
    <tableColumn id="14" xr3:uid="{5218D997-48EE-455C-8A76-7B97C499B9DF}" uniqueName="14" name="Table1[Aces - Mediclinic Midstream estimatedPOA]" queryTableFieldId="14"/>
    <tableColumn id="15" xr3:uid="{FBB953B2-EC4C-41E9-ADFA-3819961D27EB}" uniqueName="15" name="Table1[Aces - Mediclinic Midstream PRP508]" queryTableFieldId="15"/>
    <tableColumn id="16" xr3:uid="{B505A1F1-1667-4AA3-B071-E812BBE4C352}" uniqueName="16" name="Table1[Aces - Mediclinic Durbanville Energy produced (kWh)]" queryTableFieldId="16"/>
    <tableColumn id="17" xr3:uid="{0433559E-686E-4A76-A691-DE1E179B8112}" uniqueName="17" name="Table1[Aces - Mediclinic Durbanville PR (%)]" queryTableFieldId="17"/>
    <tableColumn id="18" xr3:uid="{60B29F7A-0A73-43C5-98E7-F83F6EAB39DC}" uniqueName="18" name="Table1[Aces - Mediclinic Durbanville Energy Irradiated (kWh/m²)11]" queryTableFieldId="18"/>
    <tableColumn id="19" xr3:uid="{08DB2203-B5D0-4F0D-B0E9-414E10C98DF5}" uniqueName="19" name="Table1[Aces - Mediclinic Durbanville Availability (%)]" queryTableFieldId="19"/>
    <tableColumn id="20" xr3:uid="{3654E77C-C962-4265-80CB-0FD1CA8EB618}" uniqueName="20" name="Table1[Aces - Mediclinic Durbanville P50 (kWh)]" queryTableFieldId="20"/>
    <tableColumn id="21" xr3:uid="{6B75868D-C28B-419E-A624-0493F3BED4F7}" uniqueName="21" name="Table1[Aces - Mediclinic Durbanville estimatedPOA]" queryTableFieldId="21"/>
    <tableColumn id="22" xr3:uid="{99E54D39-3D69-4A51-8549-A87E8798F5FA}" uniqueName="22" name="Table1[Aces - Mediclinic Durbanville PRP50]" queryTableFieldId="22"/>
    <tableColumn id="23" xr3:uid="{23529F4B-026A-4F9C-BB5B-EAD34002D2B0}" uniqueName="23" name="Table1[Aces - Mediclinic Hermanus Energy produced (kWh)]" queryTableFieldId="23"/>
    <tableColumn id="24" xr3:uid="{51F02785-4BF7-478C-91CC-9C3AF0FEE480}" uniqueName="24" name="Table1[Aces - Mediclinic Hermanus PR (%)]" queryTableFieldId="24"/>
    <tableColumn id="25" xr3:uid="{97235F7D-29F7-4FD2-B9FC-A9397A111B0A}" uniqueName="25" name="Table1[Aces - Mediclinic Hermanus Energy Irradiated (kWh/m²)]" queryTableFieldId="25"/>
    <tableColumn id="26" xr3:uid="{28718022-45FE-4AC4-91E0-D1DB233A605F}" uniqueName="26" name="Table1[Aces - Mediclinic Hermanus Availability (%)]" queryTableFieldId="26"/>
    <tableColumn id="27" xr3:uid="{A8698972-0B56-4EF7-B116-D39E83CD2BA4}" uniqueName="27" name="Table1[Aces - Mediclinic HermanusP50 (kWh)]" queryTableFieldId="27"/>
    <tableColumn id="28" xr3:uid="{6258D76E-2893-4D11-904A-FD2E7F453FE3}" uniqueName="28" name="Table1[Aces - Mediclinic Hermanus estimatedPOA]" queryTableFieldId="28"/>
    <tableColumn id="29" xr3:uid="{C75875B0-06BA-44BE-8831-DBC9FE3147E1}" uniqueName="29" name="Table1[Aces - Mediclinic Hermanus PRP50]" queryTableFieldId="29"/>
    <tableColumn id="30" xr3:uid="{F6B71969-3359-4C1C-8B78-6548B706036F}" uniqueName="30" name="Table1[Aces - Mediclinic Highveld Energy produced (kWh)]" queryTableFieldId="30"/>
    <tableColumn id="31" xr3:uid="{B3759ADF-0FAA-49BD-B222-DC58D0AFE211}" uniqueName="31" name="Table1[Aces - Mediclinic Highveld PR (%)]" queryTableFieldId="31"/>
    <tableColumn id="32" xr3:uid="{2152C044-77AD-4A20-AD2B-EC3EB2036DD6}" uniqueName="32" name="Table1[Aces - Mediclinic Highveld Energy Irradiated (kWh/m²)]" queryTableFieldId="32"/>
    <tableColumn id="33" xr3:uid="{B004663B-09B7-44A6-A8C9-96826FE54285}" uniqueName="33" name="Table1[Aces - Mediclinic Highveld Availability (%)]" queryTableFieldId="33"/>
    <tableColumn id="34" xr3:uid="{50896BDA-6947-4D4F-8452-D80B6ECE351E}" uniqueName="34" name="Table1[Aces - Mediclinic Highveld P50 (kWh)]" queryTableFieldId="34"/>
    <tableColumn id="35" xr3:uid="{D664076C-09C5-4EEE-B8DE-C53E1600BCA9}" uniqueName="35" name="Table1[Aces - Mediclinic Highveld estimatedPOA]" queryTableFieldId="35"/>
    <tableColumn id="36" xr3:uid="{B3424138-635B-4A03-AEAA-9E3E020FBD7E}" uniqueName="36" name="Table1[Aces - Mediclinic Highveld PRP50]" queryTableFieldId="36"/>
    <tableColumn id="37" xr3:uid="{35A842ED-B049-4D99-AE2C-7D378F8CB385}" uniqueName="37" name="Table1[Veregelegen production Varriance]" queryTableFieldId="37"/>
    <tableColumn id="38" xr3:uid="{B95DA6FE-F95D-4CD1-A74E-E493FFBF3008}" uniqueName="38" name="Table1[Midstream Production Variance]" queryTableFieldId="38"/>
    <tableColumn id="39" xr3:uid="{357E78D7-B76C-405F-8E72-6D46CE881A89}" uniqueName="39" name="Table1[Durbanville Production variance]" queryTableFieldId="39"/>
    <tableColumn id="40" xr3:uid="{89EC18D3-86A9-42F2-B95D-84C94D9C6A6C}" uniqueName="40" name="Table1[Hermanus production variance]" queryTableFieldId="40"/>
    <tableColumn id="41" xr3:uid="{9F1AAF32-78D2-45CC-A046-898B1AAAB062}" uniqueName="41" name="Table1[Highveld  production Variance]" queryTableFieldId="41"/>
    <tableColumn id="42" xr3:uid="{8874C8DB-CC94-4469-978B-2565881DFDB3}" uniqueName="42" name="Table1[Vergelegen  PR variance]" queryTableFieldId="42"/>
    <tableColumn id="43" xr3:uid="{1E7F07C0-6AD6-429D-A70D-492849836C4F}" uniqueName="43" name="Table1[Midstream PR Variance]" queryTableFieldId="43"/>
    <tableColumn id="44" xr3:uid="{8984E64C-6648-4F98-8284-EA1ED611B623}" uniqueName="44" name="Table1[Durbanville]" queryTableFieldId="44"/>
    <tableColumn id="45" xr3:uid="{1F48BE49-5DC5-4E1F-AD8F-278C5F3872D1}" uniqueName="45" name="Table1[Mid ZAR/kWh]" queryTableFieldId="45"/>
    <tableColumn id="46" xr3:uid="{2B5F2C61-C648-487E-AE55-EF953E9CB577}" uniqueName="46" name="Table1[HIG ZAR/kWh]" queryTableFieldId="46"/>
    <tableColumn id="47" xr3:uid="{0EB166FB-2D2E-4D4D-BA41-6BD0F54A1C3B}" uniqueName="47" name="Table1[VER ZAR/kWh]" queryTableFieldId="47"/>
    <tableColumn id="48" xr3:uid="{1444F8E7-9F4D-4751-9C1B-925597C5154B}" uniqueName="48" name="Table1[DUR ZAR/kWh]" queryTableFieldId="48"/>
    <tableColumn id="49" xr3:uid="{EC2296CB-8A92-4854-B42F-D18E7F3CEACF}" uniqueName="49" name="Table1[HER ZAR/kWh2]" queryTableFieldId="49"/>
    <tableColumn id="50" xr3:uid="{6CD79FA0-1F67-431B-B339-AC4E040CEB1F}" uniqueName="50" name="Table1[Vat]" queryTableFieldId="50"/>
    <tableColumn id="51" xr3:uid="{FD7E3DC2-654C-485E-8149-9CF63705C4A1}" uniqueName="51" name="Table1[MID Total ZAR]" queryTableFieldId="51"/>
    <tableColumn id="52" xr3:uid="{EBDD896C-D2A5-4602-A186-4C9BF142D6F7}" uniqueName="52" name="Table1[HIG Total ZAR]" queryTableFieldId="52"/>
    <tableColumn id="53" xr3:uid="{8C791CBD-4227-4B95-B064-E4531683F4CF}" uniqueName="53" name="Table1[VER Total ZAR]" queryTableFieldId="53"/>
    <tableColumn id="54" xr3:uid="{7E0EEE8C-4068-4CB2-A5F5-3E73C829BC17}" uniqueName="54" name="Table1[DUR Total ZAR]" queryTableFieldId="54"/>
    <tableColumn id="55" xr3:uid="{DAA8A062-3EEF-4E18-A50E-1D71384B994C}" uniqueName="55" name="Table1[HER  Total  ZAR]" queryTableFieldId="55"/>
    <tableColumn id="56" xr3:uid="{82B4937D-864A-41D0-B38C-9A7AE1A5F579}" uniqueName="56" name="Table1[Forecast MID Total ZAR2]" queryTableFieldId="56"/>
    <tableColumn id="57" xr3:uid="{6096E394-FBA6-40FD-B027-F8A036980C47}" uniqueName="57" name="Table1[Forecast HIG Total ZAR3]" queryTableFieldId="57"/>
    <tableColumn id="58" xr3:uid="{077FAB3B-FCF3-4B03-915E-5EFDEB4877A1}" uniqueName="58" name="Table1[Forecast  VER Total ZAR4]" queryTableFieldId="58"/>
    <tableColumn id="59" xr3:uid="{0AB4E853-F2FC-4ECB-A027-71EB002588D2}" uniqueName="59" name="Table1[Forecast  DUR Total ZAR5]" queryTableFieldId="59"/>
    <tableColumn id="60" xr3:uid="{4A0D8D74-1011-435C-AA08-E5219F229720}" uniqueName="60" name="Table1[Forecast HER  Total  ZAR6]" queryTableFieldId="60"/>
    <tableColumn id="61" xr3:uid="{64A824D1-F95B-4ABB-A16E-58D998FFBC4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8.xml"/><Relationship Id="rId13" Type="http://schemas.openxmlformats.org/officeDocument/2006/relationships/pivotTable" Target="../pivotTables/pivotTable33.xml"/><Relationship Id="rId18" Type="http://schemas.openxmlformats.org/officeDocument/2006/relationships/pivotTable" Target="../pivotTables/pivotTable38.xml"/><Relationship Id="rId26" Type="http://schemas.openxmlformats.org/officeDocument/2006/relationships/pivotTable" Target="../pivotTables/pivotTable46.xml"/><Relationship Id="rId3" Type="http://schemas.openxmlformats.org/officeDocument/2006/relationships/pivotTable" Target="../pivotTables/pivotTable23.xml"/><Relationship Id="rId21" Type="http://schemas.openxmlformats.org/officeDocument/2006/relationships/pivotTable" Target="../pivotTables/pivotTable41.xml"/><Relationship Id="rId7" Type="http://schemas.openxmlformats.org/officeDocument/2006/relationships/pivotTable" Target="../pivotTables/pivotTable27.xml"/><Relationship Id="rId12" Type="http://schemas.openxmlformats.org/officeDocument/2006/relationships/pivotTable" Target="../pivotTables/pivotTable32.xml"/><Relationship Id="rId17" Type="http://schemas.openxmlformats.org/officeDocument/2006/relationships/pivotTable" Target="../pivotTables/pivotTable37.xml"/><Relationship Id="rId25" Type="http://schemas.openxmlformats.org/officeDocument/2006/relationships/pivotTable" Target="../pivotTables/pivotTable45.xml"/><Relationship Id="rId2" Type="http://schemas.openxmlformats.org/officeDocument/2006/relationships/pivotTable" Target="../pivotTables/pivotTable22.xml"/><Relationship Id="rId16" Type="http://schemas.openxmlformats.org/officeDocument/2006/relationships/pivotTable" Target="../pivotTables/pivotTable36.xml"/><Relationship Id="rId20" Type="http://schemas.openxmlformats.org/officeDocument/2006/relationships/pivotTable" Target="../pivotTables/pivotTable40.xml"/><Relationship Id="rId1" Type="http://schemas.openxmlformats.org/officeDocument/2006/relationships/pivotTable" Target="../pivotTables/pivotTable21.xml"/><Relationship Id="rId6" Type="http://schemas.openxmlformats.org/officeDocument/2006/relationships/pivotTable" Target="../pivotTables/pivotTable26.xml"/><Relationship Id="rId11" Type="http://schemas.openxmlformats.org/officeDocument/2006/relationships/pivotTable" Target="../pivotTables/pivotTable31.xml"/><Relationship Id="rId24" Type="http://schemas.openxmlformats.org/officeDocument/2006/relationships/pivotTable" Target="../pivotTables/pivotTable44.xml"/><Relationship Id="rId5" Type="http://schemas.openxmlformats.org/officeDocument/2006/relationships/pivotTable" Target="../pivotTables/pivotTable25.xml"/><Relationship Id="rId15" Type="http://schemas.openxmlformats.org/officeDocument/2006/relationships/pivotTable" Target="../pivotTables/pivotTable35.xml"/><Relationship Id="rId23" Type="http://schemas.openxmlformats.org/officeDocument/2006/relationships/pivotTable" Target="../pivotTables/pivotTable43.xml"/><Relationship Id="rId28" Type="http://schemas.openxmlformats.org/officeDocument/2006/relationships/drawing" Target="../drawings/drawing5.xml"/><Relationship Id="rId10" Type="http://schemas.openxmlformats.org/officeDocument/2006/relationships/pivotTable" Target="../pivotTables/pivotTable30.xml"/><Relationship Id="rId19" Type="http://schemas.openxmlformats.org/officeDocument/2006/relationships/pivotTable" Target="../pivotTables/pivotTable39.xml"/><Relationship Id="rId4" Type="http://schemas.openxmlformats.org/officeDocument/2006/relationships/pivotTable" Target="../pivotTables/pivotTable24.xml"/><Relationship Id="rId9" Type="http://schemas.openxmlformats.org/officeDocument/2006/relationships/pivotTable" Target="../pivotTables/pivotTable29.xml"/><Relationship Id="rId14" Type="http://schemas.openxmlformats.org/officeDocument/2006/relationships/pivotTable" Target="../pivotTables/pivotTable34.xml"/><Relationship Id="rId22" Type="http://schemas.openxmlformats.org/officeDocument/2006/relationships/pivotTable" Target="../pivotTables/pivotTable42.xml"/><Relationship Id="rId27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9.xml"/><Relationship Id="rId1" Type="http://schemas.openxmlformats.org/officeDocument/2006/relationships/pivotTable" Target="../pivotTables/pivotTable48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2.xml"/><Relationship Id="rId2" Type="http://schemas.openxmlformats.org/officeDocument/2006/relationships/pivotTable" Target="../pivotTables/pivotTable51.xml"/><Relationship Id="rId1" Type="http://schemas.openxmlformats.org/officeDocument/2006/relationships/pivotTable" Target="../pivotTables/pivotTable50.xml"/><Relationship Id="rId6" Type="http://schemas.openxmlformats.org/officeDocument/2006/relationships/drawing" Target="../drawings/drawing7.xml"/><Relationship Id="rId5" Type="http://schemas.openxmlformats.org/officeDocument/2006/relationships/pivotTable" Target="../pivotTables/pivotTable54.xml"/><Relationship Id="rId4" Type="http://schemas.openxmlformats.org/officeDocument/2006/relationships/pivotTable" Target="../pivotTables/pivotTable5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7.xml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Relationship Id="rId5" Type="http://schemas.openxmlformats.org/officeDocument/2006/relationships/pivotTable" Target="../pivotTables/pivotTable59.xml"/><Relationship Id="rId4" Type="http://schemas.openxmlformats.org/officeDocument/2006/relationships/pivotTable" Target="../pivotTables/pivotTable5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2.xml"/><Relationship Id="rId2" Type="http://schemas.openxmlformats.org/officeDocument/2006/relationships/pivotTable" Target="../pivotTables/pivotTable61.xml"/><Relationship Id="rId1" Type="http://schemas.openxmlformats.org/officeDocument/2006/relationships/pivotTable" Target="../pivotTables/pivotTable60.xml"/><Relationship Id="rId6" Type="http://schemas.openxmlformats.org/officeDocument/2006/relationships/drawing" Target="../drawings/drawing8.xml"/><Relationship Id="rId5" Type="http://schemas.openxmlformats.org/officeDocument/2006/relationships/pivotTable" Target="../pivotTables/pivotTable64.xml"/><Relationship Id="rId4" Type="http://schemas.openxmlformats.org/officeDocument/2006/relationships/pivotTable" Target="../pivotTables/pivotTable6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7.xml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Relationship Id="rId6" Type="http://schemas.openxmlformats.org/officeDocument/2006/relationships/drawing" Target="../drawings/drawing9.xml"/><Relationship Id="rId5" Type="http://schemas.openxmlformats.org/officeDocument/2006/relationships/pivotTable" Target="../pivotTables/pivotTable69.xml"/><Relationship Id="rId4" Type="http://schemas.openxmlformats.org/officeDocument/2006/relationships/pivotTable" Target="../pivotTables/pivotTable6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2.xml"/><Relationship Id="rId2" Type="http://schemas.openxmlformats.org/officeDocument/2006/relationships/pivotTable" Target="../pivotTables/pivotTable71.xml"/><Relationship Id="rId1" Type="http://schemas.openxmlformats.org/officeDocument/2006/relationships/pivotTable" Target="../pivotTables/pivotTable70.xml"/><Relationship Id="rId6" Type="http://schemas.openxmlformats.org/officeDocument/2006/relationships/drawing" Target="../drawings/drawing10.xml"/><Relationship Id="rId5" Type="http://schemas.openxmlformats.org/officeDocument/2006/relationships/pivotTable" Target="../pivotTables/pivotTable74.xml"/><Relationship Id="rId4" Type="http://schemas.openxmlformats.org/officeDocument/2006/relationships/pivotTable" Target="../pivotTables/pivotTable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91EC-F787-4B3C-A19D-0E0DAC231926}">
  <sheetPr codeName="Sheet1"/>
  <dimension ref="A2:D134"/>
  <sheetViews>
    <sheetView topLeftCell="A40" zoomScale="85" zoomScaleNormal="85" workbookViewId="0">
      <selection activeCell="B1" sqref="B1"/>
    </sheetView>
  </sheetViews>
  <sheetFormatPr defaultRowHeight="12.75" x14ac:dyDescent="0.2"/>
  <cols>
    <col min="1" max="1" width="10" style="11" bestFit="1" customWidth="1"/>
    <col min="2" max="2" width="7.140625" style="29" bestFit="1" customWidth="1"/>
    <col min="3" max="3" width="19.28515625" style="29" bestFit="1" customWidth="1"/>
    <col min="4" max="4" width="29.7109375" style="11" bestFit="1" customWidth="1"/>
    <col min="5" max="16384" width="9.140625" style="11"/>
  </cols>
  <sheetData>
    <row r="2" spans="1:4" s="17" customFormat="1" x14ac:dyDescent="0.2">
      <c r="A2" s="131" t="s">
        <v>0</v>
      </c>
      <c r="B2" s="131"/>
      <c r="C2" s="131"/>
    </row>
    <row r="3" spans="1:4" ht="15" x14ac:dyDescent="0.25">
      <c r="A3" s="103" t="s">
        <v>1</v>
      </c>
      <c r="B3"/>
      <c r="C3"/>
      <c r="D3"/>
    </row>
    <row r="4" spans="1:4" ht="15" x14ac:dyDescent="0.25">
      <c r="A4" s="106">
        <v>44470</v>
      </c>
      <c r="B4"/>
      <c r="C4"/>
      <c r="D4"/>
    </row>
    <row r="5" spans="1:4" ht="15" x14ac:dyDescent="0.25">
      <c r="A5" s="106">
        <v>44501</v>
      </c>
      <c r="B5"/>
      <c r="C5"/>
      <c r="D5"/>
    </row>
    <row r="6" spans="1:4" ht="15" x14ac:dyDescent="0.25">
      <c r="A6" s="106">
        <v>44531</v>
      </c>
      <c r="B6"/>
      <c r="C6"/>
      <c r="D6"/>
    </row>
    <row r="7" spans="1:4" ht="15" x14ac:dyDescent="0.25">
      <c r="A7" s="106">
        <v>44562</v>
      </c>
      <c r="B7"/>
      <c r="C7"/>
      <c r="D7"/>
    </row>
    <row r="8" spans="1:4" ht="15" x14ac:dyDescent="0.25">
      <c r="A8" s="106">
        <v>44593</v>
      </c>
      <c r="B8"/>
      <c r="C8"/>
      <c r="D8"/>
    </row>
    <row r="9" spans="1:4" ht="15" x14ac:dyDescent="0.25">
      <c r="A9" s="106">
        <v>44621</v>
      </c>
      <c r="B9"/>
      <c r="C9"/>
      <c r="D9"/>
    </row>
    <row r="10" spans="1:4" ht="15" x14ac:dyDescent="0.25">
      <c r="A10" s="106">
        <v>44652</v>
      </c>
      <c r="B10"/>
      <c r="C10"/>
      <c r="D10"/>
    </row>
    <row r="11" spans="1:4" ht="15" x14ac:dyDescent="0.25">
      <c r="A11" s="106">
        <v>44682</v>
      </c>
      <c r="B11"/>
      <c r="C11"/>
      <c r="D11"/>
    </row>
    <row r="12" spans="1:4" ht="15" x14ac:dyDescent="0.25">
      <c r="A12" s="107" t="s">
        <v>3</v>
      </c>
      <c r="B12"/>
      <c r="C12"/>
      <c r="D12"/>
    </row>
    <row r="13" spans="1:4" ht="15" x14ac:dyDescent="0.25">
      <c r="A13"/>
      <c r="B13"/>
      <c r="C13"/>
      <c r="D13"/>
    </row>
    <row r="14" spans="1:4" ht="15" x14ac:dyDescent="0.25">
      <c r="A14"/>
      <c r="B14"/>
      <c r="C14"/>
      <c r="D14"/>
    </row>
    <row r="15" spans="1:4" ht="15" x14ac:dyDescent="0.25">
      <c r="A15"/>
      <c r="B15"/>
      <c r="C15"/>
      <c r="D15"/>
    </row>
    <row r="16" spans="1:4" ht="15" x14ac:dyDescent="0.25">
      <c r="A16"/>
      <c r="B16"/>
      <c r="C16"/>
      <c r="D16"/>
    </row>
    <row r="17" spans="1:4" ht="15" x14ac:dyDescent="0.25">
      <c r="A17"/>
      <c r="B17"/>
      <c r="C17"/>
      <c r="D17"/>
    </row>
    <row r="18" spans="1:4" ht="15" x14ac:dyDescent="0.25">
      <c r="A18"/>
      <c r="B18"/>
      <c r="C18"/>
      <c r="D18"/>
    </row>
    <row r="19" spans="1:4" ht="15" x14ac:dyDescent="0.25">
      <c r="A19"/>
      <c r="B19"/>
      <c r="C19"/>
      <c r="D19"/>
    </row>
    <row r="20" spans="1:4" ht="15" x14ac:dyDescent="0.25">
      <c r="A20"/>
      <c r="B20"/>
      <c r="C20"/>
      <c r="D20"/>
    </row>
    <row r="21" spans="1:4" ht="15" x14ac:dyDescent="0.25">
      <c r="A21"/>
      <c r="B21"/>
      <c r="C21"/>
      <c r="D21"/>
    </row>
    <row r="22" spans="1:4" s="17" customFormat="1" ht="15" x14ac:dyDescent="0.25">
      <c r="A22"/>
      <c r="B22"/>
      <c r="C22"/>
      <c r="D22"/>
    </row>
    <row r="23" spans="1:4" s="17" customFormat="1" ht="15" x14ac:dyDescent="0.25">
      <c r="A23"/>
      <c r="B23"/>
      <c r="C23"/>
    </row>
    <row r="24" spans="1:4" s="17" customFormat="1" ht="15" x14ac:dyDescent="0.25">
      <c r="A24"/>
      <c r="B24"/>
      <c r="C24"/>
    </row>
    <row r="25" spans="1:4" s="17" customFormat="1" ht="15" x14ac:dyDescent="0.25">
      <c r="A25"/>
      <c r="B25"/>
      <c r="C25"/>
    </row>
    <row r="26" spans="1:4" s="17" customFormat="1" ht="15" x14ac:dyDescent="0.25">
      <c r="A26"/>
      <c r="B26"/>
      <c r="C26"/>
    </row>
    <row r="27" spans="1:4" s="17" customFormat="1" ht="15" x14ac:dyDescent="0.25">
      <c r="A27"/>
      <c r="B27"/>
      <c r="C27"/>
    </row>
    <row r="28" spans="1:4" s="17" customFormat="1" x14ac:dyDescent="0.2">
      <c r="A28" s="132" t="s">
        <v>4</v>
      </c>
      <c r="B28" s="132"/>
      <c r="C28" s="132"/>
    </row>
    <row r="30" spans="1:4" ht="15" x14ac:dyDescent="0.25">
      <c r="A30" s="103" t="s">
        <v>1</v>
      </c>
      <c r="B30"/>
      <c r="C30"/>
      <c r="D30"/>
    </row>
    <row r="31" spans="1:4" ht="15" x14ac:dyDescent="0.25">
      <c r="A31" s="104">
        <v>44621</v>
      </c>
      <c r="B31"/>
      <c r="C31"/>
      <c r="D31"/>
    </row>
    <row r="32" spans="1:4" ht="15" x14ac:dyDescent="0.25">
      <c r="A32" s="104">
        <v>44652</v>
      </c>
      <c r="B32"/>
      <c r="C32"/>
      <c r="D32"/>
    </row>
    <row r="33" spans="1:4" ht="15" x14ac:dyDescent="0.25">
      <c r="A33" s="104">
        <v>44682</v>
      </c>
      <c r="B33"/>
      <c r="C33"/>
      <c r="D33"/>
    </row>
    <row r="34" spans="1:4" ht="15" x14ac:dyDescent="0.25">
      <c r="A34" s="105" t="s">
        <v>3</v>
      </c>
      <c r="B34"/>
      <c r="C34"/>
      <c r="D34"/>
    </row>
    <row r="35" spans="1:4" ht="15" x14ac:dyDescent="0.25">
      <c r="A35"/>
      <c r="B35"/>
      <c r="C35"/>
      <c r="D35"/>
    </row>
    <row r="36" spans="1:4" ht="15" x14ac:dyDescent="0.25">
      <c r="A36"/>
      <c r="B36"/>
      <c r="C36"/>
      <c r="D36"/>
    </row>
    <row r="37" spans="1:4" ht="15" x14ac:dyDescent="0.25">
      <c r="A37"/>
      <c r="B37"/>
      <c r="C37"/>
      <c r="D37"/>
    </row>
    <row r="38" spans="1:4" ht="15" x14ac:dyDescent="0.25">
      <c r="A38"/>
      <c r="B38"/>
      <c r="C38"/>
      <c r="D38"/>
    </row>
    <row r="39" spans="1:4" ht="15" x14ac:dyDescent="0.25">
      <c r="A39"/>
      <c r="B39"/>
      <c r="C39"/>
      <c r="D39"/>
    </row>
    <row r="40" spans="1:4" ht="15" x14ac:dyDescent="0.25">
      <c r="A40"/>
      <c r="B40"/>
      <c r="C40"/>
    </row>
    <row r="41" spans="1:4" ht="15" x14ac:dyDescent="0.25">
      <c r="A41"/>
      <c r="B41"/>
      <c r="C41"/>
    </row>
    <row r="42" spans="1:4" ht="15" x14ac:dyDescent="0.25">
      <c r="A42"/>
      <c r="B42"/>
      <c r="C42"/>
    </row>
    <row r="43" spans="1:4" ht="15" x14ac:dyDescent="0.25">
      <c r="A43"/>
      <c r="B43"/>
      <c r="C43"/>
    </row>
    <row r="44" spans="1:4" ht="15" x14ac:dyDescent="0.25">
      <c r="A44"/>
      <c r="B44"/>
      <c r="C44"/>
    </row>
    <row r="45" spans="1:4" s="17" customFormat="1" ht="15" x14ac:dyDescent="0.25">
      <c r="A45"/>
      <c r="B45"/>
      <c r="C45"/>
    </row>
    <row r="46" spans="1:4" ht="15" x14ac:dyDescent="0.25">
      <c r="A46"/>
      <c r="B46"/>
      <c r="C46"/>
    </row>
    <row r="47" spans="1:4" ht="15" x14ac:dyDescent="0.25">
      <c r="A47"/>
      <c r="B47"/>
      <c r="C47"/>
    </row>
    <row r="48" spans="1:4" ht="15" x14ac:dyDescent="0.25">
      <c r="A48"/>
      <c r="B48"/>
      <c r="C48"/>
    </row>
    <row r="49" spans="1:4" ht="15" x14ac:dyDescent="0.25">
      <c r="A49"/>
      <c r="B49"/>
      <c r="C49"/>
    </row>
    <row r="50" spans="1:4" ht="15" x14ac:dyDescent="0.25">
      <c r="A50"/>
      <c r="B50"/>
      <c r="C50"/>
    </row>
    <row r="51" spans="1:4" s="17" customFormat="1" x14ac:dyDescent="0.2">
      <c r="A51" s="133" t="s">
        <v>5</v>
      </c>
      <c r="B51" s="133"/>
      <c r="C51" s="133"/>
    </row>
    <row r="52" spans="1:4" ht="15" x14ac:dyDescent="0.25">
      <c r="A52" s="103" t="s">
        <v>1</v>
      </c>
      <c r="B52"/>
      <c r="C52"/>
      <c r="D52"/>
    </row>
    <row r="53" spans="1:4" ht="15" x14ac:dyDescent="0.25">
      <c r="A53" s="104">
        <v>44621</v>
      </c>
      <c r="B53"/>
      <c r="C53"/>
      <c r="D53"/>
    </row>
    <row r="54" spans="1:4" ht="15" x14ac:dyDescent="0.25">
      <c r="A54" s="104">
        <v>44652</v>
      </c>
      <c r="B54"/>
      <c r="C54"/>
      <c r="D54"/>
    </row>
    <row r="55" spans="1:4" ht="15" x14ac:dyDescent="0.25">
      <c r="A55" s="104">
        <v>44682</v>
      </c>
      <c r="B55"/>
      <c r="C55"/>
      <c r="D55"/>
    </row>
    <row r="56" spans="1:4" ht="15" x14ac:dyDescent="0.25">
      <c r="A56" s="105" t="s">
        <v>3</v>
      </c>
      <c r="B56"/>
      <c r="C56"/>
      <c r="D56"/>
    </row>
    <row r="57" spans="1:4" ht="15" x14ac:dyDescent="0.25">
      <c r="A57"/>
      <c r="B57"/>
      <c r="C57"/>
      <c r="D57"/>
    </row>
    <row r="58" spans="1:4" ht="15" x14ac:dyDescent="0.25">
      <c r="A58"/>
      <c r="B58"/>
      <c r="C58"/>
      <c r="D58"/>
    </row>
    <row r="59" spans="1:4" ht="15" x14ac:dyDescent="0.25">
      <c r="A59"/>
      <c r="B59"/>
      <c r="C59"/>
      <c r="D59"/>
    </row>
    <row r="60" spans="1:4" ht="15" x14ac:dyDescent="0.25">
      <c r="A60"/>
      <c r="B60"/>
      <c r="C60"/>
      <c r="D60"/>
    </row>
    <row r="61" spans="1:4" ht="15" x14ac:dyDescent="0.25">
      <c r="A61"/>
      <c r="B61"/>
      <c r="C61"/>
      <c r="D61"/>
    </row>
    <row r="62" spans="1:4" ht="15" x14ac:dyDescent="0.25">
      <c r="A62"/>
      <c r="B62"/>
      <c r="C62"/>
      <c r="D62"/>
    </row>
    <row r="63" spans="1:4" ht="15" x14ac:dyDescent="0.25">
      <c r="A63"/>
      <c r="B63"/>
      <c r="C63"/>
      <c r="D63"/>
    </row>
    <row r="64" spans="1:4" ht="15" x14ac:dyDescent="0.25">
      <c r="A64"/>
      <c r="B64"/>
      <c r="C64"/>
      <c r="D64"/>
    </row>
    <row r="65" spans="1:4" ht="15" x14ac:dyDescent="0.25">
      <c r="A65"/>
      <c r="B65"/>
      <c r="C65"/>
      <c r="D65"/>
    </row>
    <row r="66" spans="1:4" ht="15" x14ac:dyDescent="0.25">
      <c r="A66"/>
      <c r="B66"/>
      <c r="C66"/>
      <c r="D66"/>
    </row>
    <row r="67" spans="1:4" ht="15" x14ac:dyDescent="0.25">
      <c r="A67"/>
      <c r="B67"/>
      <c r="C67"/>
      <c r="D67"/>
    </row>
    <row r="68" spans="1:4" ht="15" x14ac:dyDescent="0.25">
      <c r="A68"/>
      <c r="B68"/>
      <c r="C68"/>
      <c r="D68"/>
    </row>
    <row r="69" spans="1:4" ht="15" x14ac:dyDescent="0.25">
      <c r="A69"/>
      <c r="B69"/>
      <c r="C69"/>
    </row>
    <row r="70" spans="1:4" ht="15" x14ac:dyDescent="0.25">
      <c r="A70"/>
      <c r="B70"/>
      <c r="C70"/>
    </row>
    <row r="71" spans="1:4" ht="15" x14ac:dyDescent="0.25">
      <c r="A71"/>
      <c r="B71"/>
      <c r="C71"/>
    </row>
    <row r="72" spans="1:4" s="17" customFormat="1" ht="15" x14ac:dyDescent="0.25">
      <c r="A72"/>
      <c r="B72"/>
      <c r="C72"/>
    </row>
    <row r="73" spans="1:4" ht="15" x14ac:dyDescent="0.25">
      <c r="A73"/>
      <c r="B73"/>
      <c r="C73"/>
    </row>
    <row r="74" spans="1:4" s="17" customFormat="1" x14ac:dyDescent="0.2">
      <c r="A74" s="131" t="s">
        <v>6</v>
      </c>
      <c r="B74" s="131"/>
      <c r="C74" s="131"/>
    </row>
    <row r="75" spans="1:4" ht="15.75" customHeight="1" x14ac:dyDescent="0.2"/>
    <row r="76" spans="1:4" s="19" customFormat="1" ht="15" x14ac:dyDescent="0.25">
      <c r="A76" s="103" t="s">
        <v>1</v>
      </c>
      <c r="B76"/>
      <c r="C76"/>
      <c r="D76"/>
    </row>
    <row r="77" spans="1:4" s="19" customFormat="1" ht="15" x14ac:dyDescent="0.25">
      <c r="A77" s="106">
        <v>44621</v>
      </c>
      <c r="B77"/>
      <c r="C77"/>
      <c r="D77"/>
    </row>
    <row r="78" spans="1:4" s="19" customFormat="1" ht="15" x14ac:dyDescent="0.25">
      <c r="A78" s="106">
        <v>44652</v>
      </c>
      <c r="B78"/>
      <c r="C78"/>
      <c r="D78"/>
    </row>
    <row r="79" spans="1:4" s="19" customFormat="1" ht="15" x14ac:dyDescent="0.25">
      <c r="A79" s="106">
        <v>44682</v>
      </c>
      <c r="B79"/>
      <c r="C79"/>
      <c r="D79"/>
    </row>
    <row r="80" spans="1:4" s="19" customFormat="1" ht="15" x14ac:dyDescent="0.25">
      <c r="A80" s="107" t="s">
        <v>3</v>
      </c>
      <c r="B80"/>
      <c r="C80"/>
      <c r="D80"/>
    </row>
    <row r="81" spans="1:4" s="19" customFormat="1" ht="15" x14ac:dyDescent="0.25">
      <c r="A81"/>
      <c r="B81"/>
      <c r="C81"/>
      <c r="D81"/>
    </row>
    <row r="82" spans="1:4" s="19" customFormat="1" ht="15" x14ac:dyDescent="0.25">
      <c r="A82"/>
      <c r="B82"/>
      <c r="C82"/>
      <c r="D82"/>
    </row>
    <row r="83" spans="1:4" s="19" customFormat="1" ht="15" x14ac:dyDescent="0.25">
      <c r="A83"/>
      <c r="B83"/>
      <c r="C83"/>
      <c r="D83"/>
    </row>
    <row r="84" spans="1:4" s="19" customFormat="1" ht="15" x14ac:dyDescent="0.25">
      <c r="A84"/>
      <c r="B84"/>
      <c r="C84"/>
      <c r="D84"/>
    </row>
    <row r="85" spans="1:4" s="19" customFormat="1" ht="15" x14ac:dyDescent="0.25">
      <c r="A85"/>
      <c r="B85"/>
      <c r="C85"/>
      <c r="D85"/>
    </row>
    <row r="86" spans="1:4" s="19" customFormat="1" ht="15" x14ac:dyDescent="0.25">
      <c r="A86"/>
      <c r="B86"/>
      <c r="C86"/>
      <c r="D86"/>
    </row>
    <row r="87" spans="1:4" s="19" customFormat="1" ht="15" x14ac:dyDescent="0.25">
      <c r="A87"/>
      <c r="B87"/>
      <c r="C87"/>
      <c r="D87"/>
    </row>
    <row r="88" spans="1:4" s="19" customFormat="1" ht="15" x14ac:dyDescent="0.25">
      <c r="A88"/>
      <c r="B88"/>
      <c r="C88"/>
      <c r="D88"/>
    </row>
    <row r="89" spans="1:4" s="19" customFormat="1" ht="15" x14ac:dyDescent="0.25">
      <c r="A89"/>
      <c r="B89"/>
      <c r="C89"/>
      <c r="D89"/>
    </row>
    <row r="90" spans="1:4" s="19" customFormat="1" ht="15" x14ac:dyDescent="0.25">
      <c r="A90"/>
      <c r="B90"/>
      <c r="C90"/>
      <c r="D90"/>
    </row>
    <row r="91" spans="1:4" s="19" customFormat="1" ht="15" x14ac:dyDescent="0.25">
      <c r="A91"/>
      <c r="B91"/>
      <c r="C91"/>
      <c r="D91"/>
    </row>
    <row r="92" spans="1:4" s="19" customFormat="1" ht="15" x14ac:dyDescent="0.25">
      <c r="A92"/>
      <c r="B92"/>
      <c r="C92"/>
      <c r="D92"/>
    </row>
    <row r="93" spans="1:4" s="19" customFormat="1" ht="15" x14ac:dyDescent="0.25">
      <c r="A93"/>
      <c r="B93"/>
      <c r="C93"/>
      <c r="D93"/>
    </row>
    <row r="94" spans="1:4" s="19" customFormat="1" ht="15" x14ac:dyDescent="0.25">
      <c r="A94"/>
      <c r="B94"/>
      <c r="C94"/>
      <c r="D94"/>
    </row>
    <row r="95" spans="1:4" s="19" customFormat="1" ht="15" x14ac:dyDescent="0.25">
      <c r="A95"/>
      <c r="B95"/>
      <c r="C95"/>
      <c r="D95"/>
    </row>
    <row r="96" spans="1:4" s="19" customFormat="1" ht="15" x14ac:dyDescent="0.25">
      <c r="A96" s="11"/>
      <c r="B96" s="11"/>
      <c r="C96"/>
      <c r="D96"/>
    </row>
    <row r="97" spans="1:4" s="19" customFormat="1" ht="15" x14ac:dyDescent="0.25">
      <c r="A97" s="11"/>
      <c r="B97" s="11"/>
      <c r="C97"/>
      <c r="D97"/>
    </row>
    <row r="98" spans="1:4" ht="15" x14ac:dyDescent="0.25">
      <c r="A98"/>
      <c r="B98"/>
      <c r="C98"/>
      <c r="D98"/>
    </row>
    <row r="99" spans="1:4" ht="15" x14ac:dyDescent="0.25">
      <c r="A99"/>
      <c r="B99"/>
      <c r="C99"/>
      <c r="D99"/>
    </row>
    <row r="100" spans="1:4" ht="15" x14ac:dyDescent="0.25">
      <c r="A100"/>
      <c r="B100"/>
      <c r="C100"/>
      <c r="D100"/>
    </row>
    <row r="101" spans="1:4" ht="15" x14ac:dyDescent="0.25">
      <c r="A101"/>
      <c r="B101"/>
      <c r="C101"/>
      <c r="D101"/>
    </row>
    <row r="102" spans="1:4" ht="15" x14ac:dyDescent="0.25">
      <c r="A102"/>
      <c r="B102"/>
      <c r="C102"/>
    </row>
    <row r="103" spans="1:4" ht="15" x14ac:dyDescent="0.25">
      <c r="A103"/>
      <c r="B103"/>
      <c r="C103"/>
    </row>
    <row r="104" spans="1:4" ht="15" x14ac:dyDescent="0.25">
      <c r="A104"/>
      <c r="B104"/>
      <c r="C104"/>
    </row>
    <row r="105" spans="1:4" ht="15" customHeight="1" x14ac:dyDescent="0.2">
      <c r="A105" s="134" t="s">
        <v>7</v>
      </c>
      <c r="B105" s="134"/>
      <c r="C105" s="134"/>
    </row>
    <row r="106" spans="1:4" ht="16.5" x14ac:dyDescent="0.3">
      <c r="A106" s="15"/>
      <c r="B106" s="30"/>
      <c r="C106" s="30"/>
    </row>
    <row r="107" spans="1:4" ht="15" x14ac:dyDescent="0.25">
      <c r="A107" s="103" t="s">
        <v>1</v>
      </c>
      <c r="B107"/>
      <c r="C107"/>
      <c r="D107"/>
    </row>
    <row r="108" spans="1:4" ht="15" x14ac:dyDescent="0.25">
      <c r="A108" s="106">
        <v>44652</v>
      </c>
      <c r="B108"/>
      <c r="C108"/>
      <c r="D108"/>
    </row>
    <row r="109" spans="1:4" ht="15" x14ac:dyDescent="0.25">
      <c r="A109" s="106">
        <v>44682</v>
      </c>
      <c r="B109"/>
      <c r="C109"/>
      <c r="D109"/>
    </row>
    <row r="110" spans="1:4" ht="15" x14ac:dyDescent="0.25">
      <c r="A110" s="107" t="s">
        <v>3</v>
      </c>
      <c r="B110"/>
      <c r="C110"/>
      <c r="D110"/>
    </row>
    <row r="111" spans="1:4" ht="15" x14ac:dyDescent="0.25">
      <c r="A111"/>
      <c r="B111"/>
      <c r="C111"/>
    </row>
    <row r="112" spans="1:4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  <row r="116" spans="1:3" ht="15" x14ac:dyDescent="0.25">
      <c r="A116"/>
      <c r="B116"/>
      <c r="C116"/>
    </row>
    <row r="117" spans="1:3" ht="15" x14ac:dyDescent="0.25">
      <c r="A117"/>
      <c r="B117"/>
      <c r="C117"/>
    </row>
    <row r="118" spans="1:3" ht="15" x14ac:dyDescent="0.25">
      <c r="A118"/>
      <c r="B118"/>
      <c r="C118"/>
    </row>
    <row r="119" spans="1:3" ht="15" x14ac:dyDescent="0.25">
      <c r="A119"/>
      <c r="B119"/>
      <c r="C119"/>
    </row>
    <row r="120" spans="1:3" ht="15" x14ac:dyDescent="0.25">
      <c r="A120"/>
      <c r="B120"/>
      <c r="C120"/>
    </row>
    <row r="121" spans="1:3" ht="15" x14ac:dyDescent="0.25">
      <c r="A121"/>
      <c r="B121"/>
      <c r="C121"/>
    </row>
    <row r="122" spans="1:3" ht="15" x14ac:dyDescent="0.25">
      <c r="A122"/>
      <c r="B122"/>
      <c r="C122"/>
    </row>
    <row r="123" spans="1:3" ht="15" x14ac:dyDescent="0.25">
      <c r="A123"/>
      <c r="B123"/>
      <c r="C123"/>
    </row>
    <row r="124" spans="1:3" ht="15" x14ac:dyDescent="0.25">
      <c r="A124"/>
      <c r="B124"/>
      <c r="C124"/>
    </row>
    <row r="125" spans="1:3" ht="15" x14ac:dyDescent="0.25">
      <c r="A125"/>
      <c r="B125"/>
      <c r="C125"/>
    </row>
    <row r="126" spans="1:3" ht="15" x14ac:dyDescent="0.25">
      <c r="A126"/>
      <c r="B126"/>
      <c r="C126"/>
    </row>
    <row r="127" spans="1:3" ht="15" x14ac:dyDescent="0.25">
      <c r="A127"/>
      <c r="B127"/>
      <c r="C127"/>
    </row>
    <row r="128" spans="1:3" ht="15" x14ac:dyDescent="0.25">
      <c r="A128"/>
      <c r="B128"/>
      <c r="C128"/>
    </row>
    <row r="129" spans="1:3" ht="15" x14ac:dyDescent="0.25">
      <c r="A129"/>
      <c r="B129"/>
      <c r="C129"/>
    </row>
    <row r="130" spans="1:3" ht="15" x14ac:dyDescent="0.25">
      <c r="A130"/>
      <c r="B130"/>
      <c r="C130"/>
    </row>
    <row r="131" spans="1:3" ht="15" x14ac:dyDescent="0.25">
      <c r="A131"/>
      <c r="B131"/>
      <c r="C131"/>
    </row>
    <row r="132" spans="1:3" ht="15" x14ac:dyDescent="0.25">
      <c r="A132"/>
      <c r="B132"/>
      <c r="C132"/>
    </row>
    <row r="133" spans="1:3" ht="15" x14ac:dyDescent="0.25">
      <c r="A133"/>
      <c r="B133"/>
      <c r="C133"/>
    </row>
    <row r="134" spans="1:3" ht="15" x14ac:dyDescent="0.25">
      <c r="A134"/>
      <c r="B134"/>
      <c r="C134"/>
    </row>
  </sheetData>
  <mergeCells count="5">
    <mergeCell ref="A2:C2"/>
    <mergeCell ref="A28:C28"/>
    <mergeCell ref="A51:C51"/>
    <mergeCell ref="A74:C74"/>
    <mergeCell ref="A105:C105"/>
  </mergeCell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6EE2B-1674-42C6-8B0A-ED25435187C8}">
  <sheetPr codeName="Sheet2"/>
  <dimension ref="A2:D115"/>
  <sheetViews>
    <sheetView topLeftCell="A83" zoomScale="130" zoomScaleNormal="130" workbookViewId="0">
      <selection activeCell="A83" sqref="A83"/>
    </sheetView>
  </sheetViews>
  <sheetFormatPr defaultRowHeight="12.75" x14ac:dyDescent="0.2"/>
  <cols>
    <col min="1" max="1" width="9.85546875" style="11" bestFit="1" customWidth="1"/>
    <col min="2" max="2" width="7" style="29" bestFit="1" customWidth="1"/>
    <col min="3" max="3" width="12" style="29" bestFit="1" customWidth="1"/>
    <col min="4" max="4" width="32.140625" style="11" bestFit="1" customWidth="1"/>
    <col min="5" max="16384" width="9.140625" style="11"/>
  </cols>
  <sheetData>
    <row r="2" spans="1:4" s="17" customFormat="1" x14ac:dyDescent="0.2">
      <c r="A2" s="131" t="s">
        <v>0</v>
      </c>
      <c r="B2" s="131"/>
      <c r="C2" s="131"/>
    </row>
    <row r="3" spans="1:4" ht="15" x14ac:dyDescent="0.25">
      <c r="A3" s="103" t="s">
        <v>1</v>
      </c>
      <c r="B3"/>
      <c r="C3"/>
      <c r="D3"/>
    </row>
    <row r="4" spans="1:4" ht="15" x14ac:dyDescent="0.25">
      <c r="A4" s="106">
        <v>44621</v>
      </c>
      <c r="B4"/>
      <c r="C4"/>
      <c r="D4"/>
    </row>
    <row r="5" spans="1:4" ht="15" x14ac:dyDescent="0.25">
      <c r="A5" s="106">
        <v>44652</v>
      </c>
      <c r="B5"/>
      <c r="C5"/>
      <c r="D5"/>
    </row>
    <row r="6" spans="1:4" ht="15" x14ac:dyDescent="0.25">
      <c r="A6" s="106">
        <v>44682</v>
      </c>
      <c r="B6"/>
      <c r="C6"/>
      <c r="D6"/>
    </row>
    <row r="7" spans="1:4" ht="15" x14ac:dyDescent="0.25">
      <c r="A7" s="107" t="s">
        <v>3</v>
      </c>
      <c r="B7"/>
      <c r="C7"/>
      <c r="D7"/>
    </row>
    <row r="8" spans="1:4" ht="15" x14ac:dyDescent="0.25">
      <c r="A8"/>
      <c r="B8"/>
      <c r="C8"/>
      <c r="D8"/>
    </row>
    <row r="9" spans="1:4" ht="15" x14ac:dyDescent="0.25">
      <c r="A9"/>
      <c r="B9"/>
      <c r="C9"/>
      <c r="D9"/>
    </row>
    <row r="10" spans="1:4" ht="15" x14ac:dyDescent="0.25">
      <c r="A10"/>
      <c r="B10"/>
      <c r="C10"/>
      <c r="D10"/>
    </row>
    <row r="11" spans="1:4" ht="15" x14ac:dyDescent="0.25">
      <c r="A11"/>
      <c r="B11"/>
      <c r="C11"/>
      <c r="D11"/>
    </row>
    <row r="12" spans="1:4" ht="15" x14ac:dyDescent="0.25">
      <c r="A12"/>
      <c r="B12"/>
      <c r="C12"/>
      <c r="D12"/>
    </row>
    <row r="13" spans="1:4" ht="15" x14ac:dyDescent="0.25">
      <c r="A13"/>
      <c r="B13"/>
      <c r="C13"/>
      <c r="D13"/>
    </row>
    <row r="14" spans="1:4" ht="15" x14ac:dyDescent="0.25">
      <c r="A14"/>
      <c r="B14"/>
      <c r="C14"/>
      <c r="D14"/>
    </row>
    <row r="15" spans="1:4" ht="15" x14ac:dyDescent="0.25">
      <c r="A15"/>
      <c r="B15"/>
      <c r="C15"/>
      <c r="D15"/>
    </row>
    <row r="16" spans="1:4" ht="15" x14ac:dyDescent="0.25">
      <c r="A16"/>
      <c r="B16"/>
      <c r="C16"/>
      <c r="D16"/>
    </row>
    <row r="17" spans="1:4" ht="15" x14ac:dyDescent="0.25">
      <c r="A17"/>
      <c r="B17"/>
      <c r="C17"/>
      <c r="D17"/>
    </row>
    <row r="18" spans="1:4" ht="15" x14ac:dyDescent="0.25">
      <c r="A18"/>
      <c r="B18"/>
      <c r="C18"/>
      <c r="D18"/>
    </row>
    <row r="19" spans="1:4" ht="15" x14ac:dyDescent="0.25">
      <c r="A19"/>
      <c r="B19"/>
      <c r="C19"/>
      <c r="D19"/>
    </row>
    <row r="20" spans="1:4" ht="15" x14ac:dyDescent="0.25">
      <c r="A20"/>
      <c r="B20"/>
      <c r="C20"/>
      <c r="D20"/>
    </row>
    <row r="21" spans="1:4" ht="15" x14ac:dyDescent="0.25">
      <c r="A21"/>
      <c r="B21"/>
      <c r="C21"/>
      <c r="D21"/>
    </row>
    <row r="22" spans="1:4" ht="15" x14ac:dyDescent="0.25">
      <c r="A22"/>
      <c r="B22"/>
      <c r="C22"/>
      <c r="D22"/>
    </row>
    <row r="23" spans="1:4" ht="15" x14ac:dyDescent="0.25">
      <c r="A23"/>
      <c r="B23"/>
      <c r="C23"/>
      <c r="D23"/>
    </row>
    <row r="24" spans="1:4" ht="15" x14ac:dyDescent="0.25">
      <c r="A24"/>
      <c r="B24"/>
      <c r="C24"/>
      <c r="D24"/>
    </row>
    <row r="25" spans="1:4" s="17" customFormat="1" ht="15" x14ac:dyDescent="0.25">
      <c r="A25"/>
      <c r="B25"/>
      <c r="C25"/>
      <c r="D25"/>
    </row>
    <row r="26" spans="1:4" s="17" customFormat="1" ht="15" x14ac:dyDescent="0.25">
      <c r="A26"/>
      <c r="B26"/>
      <c r="C26"/>
    </row>
    <row r="27" spans="1:4" s="17" customFormat="1" ht="15" x14ac:dyDescent="0.25">
      <c r="A27"/>
      <c r="B27"/>
      <c r="C27"/>
    </row>
    <row r="28" spans="1:4" s="17" customFormat="1" ht="15" x14ac:dyDescent="0.25">
      <c r="A28"/>
      <c r="B28"/>
      <c r="C28"/>
    </row>
    <row r="29" spans="1:4" s="17" customFormat="1" ht="15" x14ac:dyDescent="0.25">
      <c r="A29"/>
      <c r="B29"/>
      <c r="C29"/>
    </row>
    <row r="30" spans="1:4" s="17" customFormat="1" ht="15" x14ac:dyDescent="0.25">
      <c r="A30"/>
      <c r="B30"/>
      <c r="C30"/>
    </row>
    <row r="31" spans="1:4" s="17" customFormat="1" x14ac:dyDescent="0.2">
      <c r="A31" s="132" t="s">
        <v>4</v>
      </c>
      <c r="B31" s="132"/>
      <c r="C31" s="132"/>
    </row>
    <row r="33" spans="1:4" ht="15" x14ac:dyDescent="0.25">
      <c r="A33" s="103" t="s">
        <v>1</v>
      </c>
      <c r="B33"/>
      <c r="C33"/>
      <c r="D33"/>
    </row>
    <row r="34" spans="1:4" ht="15" x14ac:dyDescent="0.25">
      <c r="A34" s="104">
        <v>44621</v>
      </c>
      <c r="B34"/>
      <c r="C34"/>
      <c r="D34"/>
    </row>
    <row r="35" spans="1:4" ht="15" x14ac:dyDescent="0.25">
      <c r="A35" s="104">
        <v>44652</v>
      </c>
      <c r="B35"/>
      <c r="C35"/>
      <c r="D35"/>
    </row>
    <row r="36" spans="1:4" ht="15" x14ac:dyDescent="0.25">
      <c r="A36" s="104">
        <v>44682</v>
      </c>
      <c r="B36"/>
      <c r="C36"/>
      <c r="D36"/>
    </row>
    <row r="37" spans="1:4" ht="15" x14ac:dyDescent="0.25">
      <c r="A37" s="105" t="s">
        <v>3</v>
      </c>
      <c r="B37"/>
      <c r="C37"/>
      <c r="D37"/>
    </row>
    <row r="38" spans="1:4" ht="15" x14ac:dyDescent="0.25">
      <c r="A38"/>
      <c r="B38"/>
      <c r="C38"/>
      <c r="D38"/>
    </row>
    <row r="39" spans="1:4" ht="15" x14ac:dyDescent="0.25">
      <c r="A39"/>
      <c r="B39"/>
      <c r="C39"/>
      <c r="D39"/>
    </row>
    <row r="40" spans="1:4" ht="15" x14ac:dyDescent="0.25">
      <c r="A40"/>
      <c r="B40"/>
      <c r="C40"/>
      <c r="D40"/>
    </row>
    <row r="41" spans="1:4" ht="15" x14ac:dyDescent="0.25">
      <c r="A41"/>
      <c r="B41"/>
      <c r="C41"/>
      <c r="D41"/>
    </row>
    <row r="42" spans="1:4" ht="15" x14ac:dyDescent="0.25">
      <c r="A42"/>
      <c r="B42"/>
      <c r="C42"/>
      <c r="D42"/>
    </row>
    <row r="43" spans="1:4" ht="15" x14ac:dyDescent="0.25">
      <c r="A43"/>
      <c r="B43"/>
      <c r="C43"/>
      <c r="D43"/>
    </row>
    <row r="44" spans="1:4" ht="15" x14ac:dyDescent="0.25">
      <c r="A44"/>
      <c r="B44"/>
      <c r="C44"/>
      <c r="D44"/>
    </row>
    <row r="45" spans="1:4" ht="15" x14ac:dyDescent="0.25">
      <c r="A45"/>
      <c r="B45"/>
      <c r="C45"/>
      <c r="D45"/>
    </row>
    <row r="46" spans="1:4" ht="15" x14ac:dyDescent="0.25">
      <c r="A46"/>
      <c r="B46"/>
      <c r="C46"/>
    </row>
    <row r="47" spans="1:4" ht="15" x14ac:dyDescent="0.25">
      <c r="A47"/>
      <c r="B47"/>
      <c r="C47"/>
    </row>
    <row r="48" spans="1:4" ht="15" x14ac:dyDescent="0.25">
      <c r="A48"/>
      <c r="B48"/>
      <c r="C48"/>
    </row>
    <row r="49" spans="1:4" ht="15" x14ac:dyDescent="0.25">
      <c r="A49"/>
      <c r="B49"/>
      <c r="C49"/>
    </row>
    <row r="50" spans="1:4" ht="15" x14ac:dyDescent="0.25">
      <c r="A50"/>
      <c r="B50"/>
      <c r="C50"/>
    </row>
    <row r="51" spans="1:4" s="17" customFormat="1" ht="15" x14ac:dyDescent="0.25">
      <c r="A51"/>
      <c r="B51"/>
      <c r="C51"/>
    </row>
    <row r="52" spans="1:4" ht="15" x14ac:dyDescent="0.25">
      <c r="A52"/>
      <c r="B52"/>
      <c r="C52"/>
    </row>
    <row r="53" spans="1:4" ht="15" x14ac:dyDescent="0.25">
      <c r="A53"/>
      <c r="B53"/>
      <c r="C53"/>
    </row>
    <row r="54" spans="1:4" ht="15" x14ac:dyDescent="0.25">
      <c r="A54"/>
      <c r="B54"/>
      <c r="C54"/>
    </row>
    <row r="55" spans="1:4" ht="15" x14ac:dyDescent="0.25">
      <c r="A55"/>
      <c r="B55"/>
      <c r="C55"/>
    </row>
    <row r="56" spans="1:4" ht="15" x14ac:dyDescent="0.25">
      <c r="A56"/>
      <c r="B56"/>
      <c r="C56"/>
    </row>
    <row r="57" spans="1:4" s="17" customFormat="1" x14ac:dyDescent="0.2">
      <c r="A57" s="133" t="s">
        <v>5</v>
      </c>
      <c r="B57" s="133"/>
      <c r="C57" s="133"/>
    </row>
    <row r="58" spans="1:4" ht="15" x14ac:dyDescent="0.25">
      <c r="A58" s="103" t="s">
        <v>1</v>
      </c>
      <c r="B58"/>
      <c r="C58"/>
      <c r="D58"/>
    </row>
    <row r="59" spans="1:4" ht="15" x14ac:dyDescent="0.25">
      <c r="A59" s="104">
        <v>44621</v>
      </c>
      <c r="B59"/>
      <c r="C59"/>
      <c r="D59"/>
    </row>
    <row r="60" spans="1:4" ht="15" x14ac:dyDescent="0.25">
      <c r="A60" s="104">
        <v>44652</v>
      </c>
      <c r="B60"/>
      <c r="C60"/>
      <c r="D60"/>
    </row>
    <row r="61" spans="1:4" ht="15" x14ac:dyDescent="0.25">
      <c r="A61" s="104">
        <v>44682</v>
      </c>
      <c r="B61"/>
      <c r="C61"/>
      <c r="D61"/>
    </row>
    <row r="62" spans="1:4" ht="15" x14ac:dyDescent="0.25">
      <c r="A62" s="105" t="s">
        <v>3</v>
      </c>
      <c r="B62"/>
      <c r="C62"/>
      <c r="D62"/>
    </row>
    <row r="63" spans="1:4" ht="15" x14ac:dyDescent="0.25">
      <c r="A63"/>
      <c r="B63"/>
      <c r="C63"/>
      <c r="D63"/>
    </row>
    <row r="64" spans="1:4" ht="15" x14ac:dyDescent="0.25">
      <c r="A64"/>
      <c r="B64"/>
      <c r="C64"/>
      <c r="D64"/>
    </row>
    <row r="65" spans="1:4" ht="15" x14ac:dyDescent="0.25">
      <c r="A65"/>
      <c r="B65"/>
      <c r="C65"/>
      <c r="D65"/>
    </row>
    <row r="66" spans="1:4" ht="15" x14ac:dyDescent="0.25">
      <c r="A66"/>
      <c r="B66"/>
      <c r="C66"/>
      <c r="D66"/>
    </row>
    <row r="67" spans="1:4" ht="15" x14ac:dyDescent="0.25">
      <c r="A67"/>
      <c r="B67"/>
      <c r="C67"/>
      <c r="D67"/>
    </row>
    <row r="68" spans="1:4" ht="15" x14ac:dyDescent="0.25">
      <c r="A68"/>
      <c r="B68"/>
      <c r="C68"/>
      <c r="D68"/>
    </row>
    <row r="69" spans="1:4" ht="15" x14ac:dyDescent="0.25">
      <c r="A69"/>
      <c r="B69"/>
      <c r="C69"/>
      <c r="D69"/>
    </row>
    <row r="70" spans="1:4" ht="15" x14ac:dyDescent="0.25">
      <c r="A70"/>
      <c r="B70"/>
      <c r="C70"/>
      <c r="D70"/>
    </row>
    <row r="71" spans="1:4" ht="15" x14ac:dyDescent="0.25">
      <c r="A71"/>
      <c r="B71"/>
      <c r="C71"/>
    </row>
    <row r="72" spans="1:4" ht="15" x14ac:dyDescent="0.25">
      <c r="A72"/>
      <c r="B72"/>
      <c r="C72"/>
    </row>
    <row r="73" spans="1:4" ht="15" x14ac:dyDescent="0.25">
      <c r="A73"/>
      <c r="B73"/>
      <c r="C73"/>
    </row>
    <row r="74" spans="1:4" s="17" customFormat="1" ht="15" x14ac:dyDescent="0.25">
      <c r="A74"/>
      <c r="B74"/>
      <c r="C74"/>
    </row>
    <row r="75" spans="1:4" ht="15" x14ac:dyDescent="0.25">
      <c r="A75"/>
      <c r="B75"/>
      <c r="C75"/>
    </row>
    <row r="76" spans="1:4" s="17" customFormat="1" ht="15" x14ac:dyDescent="0.25">
      <c r="A76"/>
      <c r="B76"/>
      <c r="C76"/>
    </row>
    <row r="77" spans="1:4" ht="15" x14ac:dyDescent="0.25">
      <c r="A77"/>
      <c r="B77"/>
      <c r="C77"/>
    </row>
    <row r="78" spans="1:4" s="19" customFormat="1" ht="15" x14ac:dyDescent="0.25">
      <c r="A78" s="103" t="s">
        <v>1</v>
      </c>
      <c r="B78"/>
      <c r="C78"/>
      <c r="D78"/>
    </row>
    <row r="79" spans="1:4" ht="15" x14ac:dyDescent="0.25">
      <c r="A79" s="106">
        <v>44621</v>
      </c>
      <c r="B79"/>
      <c r="C79"/>
      <c r="D79"/>
    </row>
    <row r="80" spans="1:4" ht="15" x14ac:dyDescent="0.25">
      <c r="A80" s="106">
        <v>44652</v>
      </c>
      <c r="B80"/>
      <c r="C80"/>
      <c r="D80"/>
    </row>
    <row r="81" spans="1:4" ht="15" x14ac:dyDescent="0.25">
      <c r="A81" s="106">
        <v>44682</v>
      </c>
      <c r="B81"/>
      <c r="C81"/>
      <c r="D81"/>
    </row>
    <row r="82" spans="1:4" ht="15" x14ac:dyDescent="0.25">
      <c r="A82" s="107" t="s">
        <v>3</v>
      </c>
      <c r="B82"/>
      <c r="C82"/>
      <c r="D82"/>
    </row>
    <row r="83" spans="1:4" ht="15" x14ac:dyDescent="0.25">
      <c r="A83"/>
      <c r="B83"/>
      <c r="C83"/>
    </row>
    <row r="84" spans="1:4" ht="15" x14ac:dyDescent="0.25">
      <c r="A84"/>
      <c r="B84"/>
      <c r="C84"/>
    </row>
    <row r="85" spans="1:4" ht="15" x14ac:dyDescent="0.25">
      <c r="A85"/>
      <c r="B85"/>
      <c r="C85"/>
    </row>
    <row r="86" spans="1:4" x14ac:dyDescent="0.2">
      <c r="A86" s="134" t="s">
        <v>7</v>
      </c>
      <c r="B86" s="134"/>
      <c r="C86" s="134"/>
    </row>
    <row r="87" spans="1:4" ht="16.5" x14ac:dyDescent="0.3">
      <c r="A87" s="15"/>
      <c r="B87" s="30"/>
      <c r="C87" s="30"/>
    </row>
    <row r="88" spans="1:4" ht="15" x14ac:dyDescent="0.25">
      <c r="A88" s="103" t="s">
        <v>1</v>
      </c>
      <c r="B88"/>
      <c r="C88"/>
    </row>
    <row r="89" spans="1:4" ht="15" x14ac:dyDescent="0.25">
      <c r="A89" s="106">
        <v>44652</v>
      </c>
      <c r="B89"/>
      <c r="C89"/>
    </row>
    <row r="90" spans="1:4" ht="15" x14ac:dyDescent="0.25">
      <c r="A90" s="106">
        <v>44682</v>
      </c>
      <c r="B90"/>
      <c r="C90"/>
    </row>
    <row r="91" spans="1:4" ht="15" x14ac:dyDescent="0.25">
      <c r="A91" s="107" t="s">
        <v>3</v>
      </c>
      <c r="B91"/>
      <c r="C91"/>
    </row>
    <row r="92" spans="1:4" ht="15" x14ac:dyDescent="0.25">
      <c r="A92"/>
      <c r="B92"/>
      <c r="C92"/>
    </row>
    <row r="93" spans="1:4" ht="15" x14ac:dyDescent="0.25">
      <c r="A93"/>
      <c r="B93"/>
      <c r="C93"/>
    </row>
    <row r="94" spans="1:4" ht="15" x14ac:dyDescent="0.25">
      <c r="A94"/>
      <c r="B94"/>
      <c r="C94"/>
    </row>
    <row r="95" spans="1:4" ht="15" x14ac:dyDescent="0.25">
      <c r="A95"/>
      <c r="B95"/>
      <c r="C95"/>
    </row>
    <row r="96" spans="1:4" ht="15" x14ac:dyDescent="0.25">
      <c r="A96"/>
      <c r="B96"/>
      <c r="C96"/>
    </row>
    <row r="97" spans="1:3" ht="15" x14ac:dyDescent="0.25">
      <c r="A97"/>
      <c r="B97"/>
      <c r="C97"/>
    </row>
    <row r="98" spans="1:3" ht="15" x14ac:dyDescent="0.25">
      <c r="A98"/>
      <c r="B98"/>
      <c r="C98"/>
    </row>
    <row r="99" spans="1:3" ht="15" x14ac:dyDescent="0.25">
      <c r="A99"/>
      <c r="B99"/>
      <c r="C99"/>
    </row>
    <row r="100" spans="1:3" ht="15" x14ac:dyDescent="0.25">
      <c r="A100"/>
      <c r="B100"/>
      <c r="C100"/>
    </row>
    <row r="101" spans="1:3" ht="15" x14ac:dyDescent="0.25">
      <c r="A101"/>
      <c r="B101"/>
      <c r="C101"/>
    </row>
    <row r="102" spans="1:3" ht="15" x14ac:dyDescent="0.25">
      <c r="A102"/>
      <c r="B102"/>
      <c r="C102"/>
    </row>
    <row r="103" spans="1:3" ht="15" x14ac:dyDescent="0.25">
      <c r="A103"/>
      <c r="B103"/>
      <c r="C103"/>
    </row>
    <row r="104" spans="1:3" ht="15" x14ac:dyDescent="0.25">
      <c r="A104"/>
      <c r="B104"/>
      <c r="C104"/>
    </row>
    <row r="105" spans="1:3" ht="15" x14ac:dyDescent="0.25">
      <c r="A105"/>
      <c r="B105"/>
      <c r="C105"/>
    </row>
    <row r="106" spans="1:3" ht="15" x14ac:dyDescent="0.25">
      <c r="A106"/>
      <c r="B106"/>
      <c r="C106"/>
    </row>
    <row r="107" spans="1:3" ht="15" x14ac:dyDescent="0.25">
      <c r="A107"/>
      <c r="B107"/>
      <c r="C107"/>
    </row>
    <row r="108" spans="1:3" ht="15" x14ac:dyDescent="0.25">
      <c r="A108"/>
      <c r="B108"/>
      <c r="C108"/>
    </row>
    <row r="109" spans="1:3" ht="15" x14ac:dyDescent="0.25">
      <c r="A109"/>
      <c r="B109"/>
      <c r="C109"/>
    </row>
    <row r="110" spans="1:3" ht="15" x14ac:dyDescent="0.25">
      <c r="A110"/>
      <c r="B110"/>
      <c r="C110"/>
    </row>
    <row r="111" spans="1:3" ht="15" x14ac:dyDescent="0.25">
      <c r="A111"/>
      <c r="B111"/>
      <c r="C111"/>
    </row>
    <row r="112" spans="1:3" ht="15" x14ac:dyDescent="0.25">
      <c r="A112"/>
      <c r="B112"/>
      <c r="C112"/>
    </row>
    <row r="113" spans="1:3" ht="15" x14ac:dyDescent="0.25">
      <c r="A113"/>
      <c r="B113"/>
      <c r="C113"/>
    </row>
    <row r="114" spans="1:3" ht="15" x14ac:dyDescent="0.25">
      <c r="A114"/>
      <c r="B114"/>
      <c r="C114"/>
    </row>
    <row r="115" spans="1:3" ht="15" x14ac:dyDescent="0.25">
      <c r="A115"/>
      <c r="B115"/>
      <c r="C115"/>
    </row>
  </sheetData>
  <mergeCells count="4">
    <mergeCell ref="A2:C2"/>
    <mergeCell ref="A31:C31"/>
    <mergeCell ref="A57:C57"/>
    <mergeCell ref="A86:C86"/>
  </mergeCells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974F-83DE-4BFF-A3D6-7432D3013F1D}">
  <sheetPr codeName="Sheet3"/>
  <dimension ref="A1:D310"/>
  <sheetViews>
    <sheetView showGridLines="0" zoomScale="130" zoomScaleNormal="130" workbookViewId="0">
      <selection activeCell="G5" sqref="G5"/>
    </sheetView>
  </sheetViews>
  <sheetFormatPr defaultRowHeight="12.75" x14ac:dyDescent="0.2"/>
  <cols>
    <col min="1" max="1" width="9.85546875" style="11" bestFit="1" customWidth="1"/>
    <col min="2" max="2" width="10.85546875" style="11" bestFit="1" customWidth="1"/>
    <col min="3" max="3" width="12.7109375" style="11" bestFit="1" customWidth="1"/>
    <col min="4" max="4" width="36.7109375" style="11" bestFit="1" customWidth="1"/>
    <col min="5" max="16384" width="9.140625" style="11"/>
  </cols>
  <sheetData>
    <row r="1" spans="1:4" ht="8.25" customHeight="1" x14ac:dyDescent="0.2"/>
    <row r="2" spans="1:4" s="17" customFormat="1" x14ac:dyDescent="0.2">
      <c r="A2" s="131" t="s">
        <v>0</v>
      </c>
      <c r="B2" s="131"/>
      <c r="C2" s="131"/>
    </row>
    <row r="3" spans="1:4" ht="15" x14ac:dyDescent="0.25">
      <c r="A3" s="103" t="s">
        <v>1</v>
      </c>
      <c r="B3"/>
      <c r="C3"/>
      <c r="D3"/>
    </row>
    <row r="4" spans="1:4" ht="15" x14ac:dyDescent="0.25">
      <c r="A4" s="106">
        <v>44562</v>
      </c>
      <c r="B4"/>
      <c r="C4"/>
      <c r="D4"/>
    </row>
    <row r="5" spans="1:4" ht="15" x14ac:dyDescent="0.25">
      <c r="A5" s="106">
        <v>44593</v>
      </c>
      <c r="B5"/>
      <c r="C5"/>
      <c r="D5"/>
    </row>
    <row r="6" spans="1:4" ht="15" x14ac:dyDescent="0.25">
      <c r="A6" s="106">
        <v>44621</v>
      </c>
      <c r="B6"/>
      <c r="C6"/>
      <c r="D6"/>
    </row>
    <row r="7" spans="1:4" ht="15" x14ac:dyDescent="0.25">
      <c r="A7" s="106">
        <v>44652</v>
      </c>
      <c r="B7"/>
      <c r="C7"/>
      <c r="D7"/>
    </row>
    <row r="8" spans="1:4" ht="15" x14ac:dyDescent="0.25">
      <c r="A8" s="106">
        <v>44682</v>
      </c>
      <c r="B8"/>
      <c r="C8"/>
      <c r="D8"/>
    </row>
    <row r="9" spans="1:4" ht="15" x14ac:dyDescent="0.25">
      <c r="A9" s="106">
        <v>44713</v>
      </c>
      <c r="B9"/>
      <c r="C9"/>
      <c r="D9"/>
    </row>
    <row r="10" spans="1:4" ht="15" x14ac:dyDescent="0.25">
      <c r="A10" s="106">
        <v>44743</v>
      </c>
      <c r="B10"/>
      <c r="C10"/>
      <c r="D10"/>
    </row>
    <row r="11" spans="1:4" ht="15" x14ac:dyDescent="0.25">
      <c r="A11" s="106">
        <v>44774</v>
      </c>
      <c r="B11"/>
      <c r="C11"/>
      <c r="D11"/>
    </row>
    <row r="12" spans="1:4" ht="15" x14ac:dyDescent="0.25">
      <c r="A12" s="108" t="s">
        <v>3</v>
      </c>
      <c r="B12"/>
      <c r="C12"/>
      <c r="D12"/>
    </row>
    <row r="13" spans="1:4" ht="15" x14ac:dyDescent="0.25">
      <c r="A13"/>
      <c r="B13"/>
      <c r="C13"/>
      <c r="D13"/>
    </row>
    <row r="14" spans="1:4" ht="16.5" customHeight="1" x14ac:dyDescent="0.25">
      <c r="A14"/>
      <c r="B14"/>
      <c r="C14"/>
      <c r="D14"/>
    </row>
    <row r="15" spans="1:4" ht="24" hidden="1" customHeight="1" x14ac:dyDescent="0.25">
      <c r="A15"/>
      <c r="B15"/>
      <c r="C15"/>
      <c r="D15"/>
    </row>
    <row r="16" spans="1:4" ht="16.5" hidden="1" customHeight="1" x14ac:dyDescent="0.25">
      <c r="A16"/>
      <c r="B16"/>
      <c r="C16"/>
      <c r="D16"/>
    </row>
    <row r="17" spans="1:4" ht="15" hidden="1" x14ac:dyDescent="0.25">
      <c r="A17"/>
      <c r="B17"/>
      <c r="C17"/>
      <c r="D17"/>
    </row>
    <row r="18" spans="1:4" ht="18.75" hidden="1" customHeight="1" x14ac:dyDescent="0.25">
      <c r="A18"/>
      <c r="B18"/>
      <c r="C18"/>
      <c r="D18"/>
    </row>
    <row r="19" spans="1:4" ht="15" hidden="1" x14ac:dyDescent="0.25">
      <c r="A19"/>
      <c r="B19"/>
      <c r="C19"/>
      <c r="D19"/>
    </row>
    <row r="20" spans="1:4" ht="15" hidden="1" x14ac:dyDescent="0.25">
      <c r="A20"/>
      <c r="B20"/>
      <c r="C20"/>
      <c r="D20"/>
    </row>
    <row r="21" spans="1:4" ht="15" hidden="1" x14ac:dyDescent="0.25">
      <c r="A21"/>
      <c r="B21"/>
      <c r="C21"/>
      <c r="D21"/>
    </row>
    <row r="22" spans="1:4" ht="15" hidden="1" x14ac:dyDescent="0.25">
      <c r="A22"/>
      <c r="B22"/>
      <c r="C22"/>
      <c r="D22"/>
    </row>
    <row r="23" spans="1:4" ht="15" hidden="1" x14ac:dyDescent="0.25">
      <c r="A23"/>
      <c r="B23"/>
      <c r="C23"/>
      <c r="D23"/>
    </row>
    <row r="24" spans="1:4" ht="15" hidden="1" x14ac:dyDescent="0.25">
      <c r="A24"/>
      <c r="B24"/>
      <c r="C24"/>
      <c r="D24"/>
    </row>
    <row r="25" spans="1:4" ht="15" hidden="1" x14ac:dyDescent="0.25">
      <c r="A25"/>
      <c r="B25"/>
      <c r="C25"/>
      <c r="D25"/>
    </row>
    <row r="26" spans="1:4" ht="15" hidden="1" x14ac:dyDescent="0.25">
      <c r="A26"/>
      <c r="B26"/>
      <c r="C26"/>
      <c r="D26"/>
    </row>
    <row r="27" spans="1:4" ht="15" hidden="1" x14ac:dyDescent="0.25">
      <c r="A27"/>
      <c r="B27"/>
      <c r="C27"/>
      <c r="D27"/>
    </row>
    <row r="28" spans="1:4" ht="15" hidden="1" x14ac:dyDescent="0.25">
      <c r="A28"/>
      <c r="B28"/>
      <c r="C28"/>
      <c r="D28"/>
    </row>
    <row r="29" spans="1:4" ht="15" hidden="1" x14ac:dyDescent="0.25">
      <c r="A29"/>
      <c r="B29"/>
      <c r="C29"/>
      <c r="D29"/>
    </row>
    <row r="30" spans="1:4" ht="15" x14ac:dyDescent="0.25">
      <c r="A30"/>
      <c r="B30"/>
      <c r="C30"/>
      <c r="D30"/>
    </row>
    <row r="31" spans="1:4" ht="15" hidden="1" x14ac:dyDescent="0.25">
      <c r="A31" s="21"/>
      <c r="B31" s="22"/>
      <c r="C31" s="22"/>
      <c r="D31"/>
    </row>
    <row r="32" spans="1:4" ht="15" hidden="1" x14ac:dyDescent="0.25">
      <c r="A32" s="21"/>
      <c r="B32" s="22"/>
      <c r="C32" s="22"/>
      <c r="D32"/>
    </row>
    <row r="33" spans="1:4" ht="15" hidden="1" x14ac:dyDescent="0.25">
      <c r="A33" s="21"/>
      <c r="B33" s="22"/>
      <c r="C33" s="22"/>
      <c r="D33"/>
    </row>
    <row r="34" spans="1:4" ht="15" hidden="1" x14ac:dyDescent="0.25">
      <c r="A34" s="21"/>
      <c r="B34" s="22"/>
      <c r="C34" s="22"/>
      <c r="D34"/>
    </row>
    <row r="35" spans="1:4" ht="15" hidden="1" x14ac:dyDescent="0.25">
      <c r="A35" s="21"/>
      <c r="B35" s="22"/>
      <c r="C35" s="22"/>
      <c r="D35"/>
    </row>
    <row r="36" spans="1:4" ht="15" hidden="1" x14ac:dyDescent="0.25">
      <c r="A36" s="21"/>
      <c r="B36" s="22"/>
      <c r="C36" s="22"/>
      <c r="D36"/>
    </row>
    <row r="37" spans="1:4" ht="15" hidden="1" x14ac:dyDescent="0.25">
      <c r="A37" s="21"/>
      <c r="B37" s="22"/>
      <c r="C37" s="22"/>
      <c r="D37"/>
    </row>
    <row r="38" spans="1:4" ht="15" hidden="1" x14ac:dyDescent="0.25">
      <c r="A38" s="21"/>
      <c r="B38" s="22"/>
      <c r="C38" s="22"/>
      <c r="D38"/>
    </row>
    <row r="39" spans="1:4" ht="15" hidden="1" x14ac:dyDescent="0.25">
      <c r="A39" s="21"/>
      <c r="B39" s="22"/>
      <c r="C39" s="22"/>
      <c r="D39"/>
    </row>
    <row r="40" spans="1:4" ht="15" hidden="1" x14ac:dyDescent="0.25">
      <c r="A40" s="21"/>
      <c r="B40" s="22"/>
      <c r="C40" s="22"/>
      <c r="D40"/>
    </row>
    <row r="41" spans="1:4" ht="15" hidden="1" x14ac:dyDescent="0.25">
      <c r="A41" s="21"/>
      <c r="B41" s="22"/>
      <c r="C41" s="22"/>
      <c r="D41"/>
    </row>
    <row r="42" spans="1:4" ht="15" hidden="1" x14ac:dyDescent="0.25">
      <c r="A42" s="21"/>
      <c r="B42" s="22"/>
      <c r="C42" s="22"/>
      <c r="D42"/>
    </row>
    <row r="43" spans="1:4" ht="15" hidden="1" x14ac:dyDescent="0.25">
      <c r="A43" s="21"/>
      <c r="B43" s="22"/>
      <c r="C43" s="22"/>
      <c r="D43"/>
    </row>
    <row r="44" spans="1:4" ht="15" hidden="1" x14ac:dyDescent="0.25">
      <c r="A44" s="21"/>
      <c r="B44" s="22"/>
      <c r="C44" s="22"/>
      <c r="D44"/>
    </row>
    <row r="45" spans="1:4" ht="15" hidden="1" x14ac:dyDescent="0.25">
      <c r="A45" s="21"/>
      <c r="B45" s="22"/>
      <c r="C45" s="22"/>
      <c r="D45"/>
    </row>
    <row r="46" spans="1:4" ht="15" hidden="1" x14ac:dyDescent="0.25">
      <c r="A46" s="21"/>
      <c r="B46" s="22"/>
      <c r="C46" s="22"/>
      <c r="D46"/>
    </row>
    <row r="47" spans="1:4" ht="15" hidden="1" x14ac:dyDescent="0.25">
      <c r="A47" s="21"/>
      <c r="B47" s="22"/>
      <c r="C47" s="22"/>
      <c r="D47"/>
    </row>
    <row r="48" spans="1:4" ht="15" hidden="1" x14ac:dyDescent="0.25">
      <c r="A48" s="21"/>
      <c r="B48" s="22"/>
      <c r="C48" s="22"/>
      <c r="D48"/>
    </row>
    <row r="49" spans="1:4" ht="15" hidden="1" x14ac:dyDescent="0.25">
      <c r="A49" s="21"/>
      <c r="B49" s="22"/>
      <c r="C49" s="22"/>
      <c r="D49"/>
    </row>
    <row r="50" spans="1:4" ht="15" hidden="1" x14ac:dyDescent="0.25">
      <c r="A50" s="21"/>
      <c r="B50" s="22"/>
      <c r="C50" s="22"/>
      <c r="D50"/>
    </row>
    <row r="51" spans="1:4" ht="15" hidden="1" x14ac:dyDescent="0.25">
      <c r="A51" s="21"/>
      <c r="B51" s="22"/>
      <c r="C51" s="22"/>
      <c r="D51"/>
    </row>
    <row r="52" spans="1:4" ht="15" hidden="1" x14ac:dyDescent="0.25">
      <c r="A52" s="21"/>
      <c r="B52" s="22"/>
      <c r="C52" s="22"/>
      <c r="D52"/>
    </row>
    <row r="53" spans="1:4" ht="15" hidden="1" x14ac:dyDescent="0.25">
      <c r="A53" s="21"/>
      <c r="B53" s="22"/>
      <c r="C53" s="22"/>
      <c r="D53"/>
    </row>
    <row r="54" spans="1:4" ht="15" hidden="1" x14ac:dyDescent="0.25">
      <c r="A54" s="21"/>
      <c r="B54" s="22"/>
      <c r="C54" s="22"/>
      <c r="D54"/>
    </row>
    <row r="55" spans="1:4" ht="15" hidden="1" x14ac:dyDescent="0.25">
      <c r="A55" s="21"/>
      <c r="B55" s="22"/>
      <c r="C55" s="22"/>
      <c r="D55"/>
    </row>
    <row r="56" spans="1:4" ht="15" hidden="1" x14ac:dyDescent="0.25">
      <c r="A56" s="21"/>
      <c r="B56" s="22"/>
      <c r="C56" s="22"/>
      <c r="D56"/>
    </row>
    <row r="57" spans="1:4" ht="15" hidden="1" x14ac:dyDescent="0.25">
      <c r="A57" s="21"/>
      <c r="B57" s="22"/>
      <c r="C57" s="22"/>
      <c r="D57"/>
    </row>
    <row r="58" spans="1:4" ht="15" hidden="1" x14ac:dyDescent="0.25">
      <c r="A58"/>
      <c r="B58"/>
      <c r="C58"/>
      <c r="D58"/>
    </row>
    <row r="59" spans="1:4" ht="15" hidden="1" x14ac:dyDescent="0.25">
      <c r="A59"/>
      <c r="B59"/>
      <c r="C59"/>
      <c r="D59"/>
    </row>
    <row r="60" spans="1:4" ht="15" hidden="1" x14ac:dyDescent="0.25">
      <c r="A60"/>
      <c r="B60"/>
      <c r="C60"/>
      <c r="D60"/>
    </row>
    <row r="61" spans="1:4" ht="15" hidden="1" x14ac:dyDescent="0.25">
      <c r="A61"/>
      <c r="B61"/>
      <c r="C61"/>
      <c r="D61"/>
    </row>
    <row r="62" spans="1:4" s="17" customFormat="1" ht="15" hidden="1" x14ac:dyDescent="0.25">
      <c r="A62"/>
      <c r="B62"/>
      <c r="C62"/>
      <c r="D62"/>
    </row>
    <row r="63" spans="1:4" s="17" customFormat="1" hidden="1" x14ac:dyDescent="0.2">
      <c r="A63" s="21"/>
      <c r="B63" s="22"/>
      <c r="C63" s="22"/>
    </row>
    <row r="64" spans="1:4" s="17" customFormat="1" hidden="1" x14ac:dyDescent="0.2">
      <c r="A64" s="21"/>
      <c r="B64" s="22"/>
      <c r="C64" s="22"/>
    </row>
    <row r="65" spans="1:3" s="17" customFormat="1" ht="13.5" hidden="1" customHeight="1" x14ac:dyDescent="0.2">
      <c r="A65" s="21"/>
      <c r="B65" s="22"/>
      <c r="C65" s="22"/>
    </row>
    <row r="66" spans="1:3" s="17" customFormat="1" ht="9.75" hidden="1" customHeight="1" x14ac:dyDescent="0.2">
      <c r="A66" s="21"/>
      <c r="B66" s="22"/>
      <c r="C66" s="22"/>
    </row>
    <row r="67" spans="1:3" s="17" customFormat="1" ht="14.25" hidden="1" customHeight="1" x14ac:dyDescent="0.2">
      <c r="A67" s="21"/>
      <c r="B67" s="22"/>
      <c r="C67" s="22"/>
    </row>
    <row r="68" spans="1:3" s="17" customFormat="1" x14ac:dyDescent="0.2">
      <c r="A68" s="132" t="s">
        <v>4</v>
      </c>
      <c r="B68" s="132"/>
      <c r="C68" s="132"/>
    </row>
    <row r="69" spans="1:3" ht="15" x14ac:dyDescent="0.25">
      <c r="A69" s="103" t="s">
        <v>1</v>
      </c>
      <c r="B69"/>
      <c r="C69"/>
    </row>
    <row r="70" spans="1:3" ht="15" x14ac:dyDescent="0.25">
      <c r="A70" s="104">
        <v>44562</v>
      </c>
      <c r="B70"/>
      <c r="C70"/>
    </row>
    <row r="71" spans="1:3" ht="15" x14ac:dyDescent="0.25">
      <c r="A71" s="104">
        <v>44593</v>
      </c>
      <c r="B71"/>
      <c r="C71"/>
    </row>
    <row r="72" spans="1:3" ht="15" x14ac:dyDescent="0.25">
      <c r="A72" s="104">
        <v>44621</v>
      </c>
      <c r="B72"/>
      <c r="C72"/>
    </row>
    <row r="73" spans="1:3" ht="15" x14ac:dyDescent="0.25">
      <c r="A73" s="104">
        <v>44652</v>
      </c>
      <c r="B73"/>
      <c r="C73"/>
    </row>
    <row r="74" spans="1:3" ht="15" x14ac:dyDescent="0.25">
      <c r="A74" s="104">
        <v>44682</v>
      </c>
      <c r="B74"/>
      <c r="C74"/>
    </row>
    <row r="75" spans="1:3" ht="15" x14ac:dyDescent="0.25">
      <c r="A75" s="104">
        <v>44713</v>
      </c>
      <c r="B75"/>
      <c r="C75"/>
    </row>
    <row r="76" spans="1:3" ht="15" x14ac:dyDescent="0.25">
      <c r="A76" s="104">
        <v>44743</v>
      </c>
      <c r="B76"/>
      <c r="C76"/>
    </row>
    <row r="77" spans="1:3" ht="15" x14ac:dyDescent="0.25">
      <c r="A77" s="104">
        <v>44774</v>
      </c>
      <c r="B77"/>
      <c r="C77"/>
    </row>
    <row r="78" spans="1:3" ht="15" x14ac:dyDescent="0.25">
      <c r="A78" s="105" t="s">
        <v>3</v>
      </c>
      <c r="B78"/>
      <c r="C78"/>
    </row>
    <row r="79" spans="1:3" x14ac:dyDescent="0.2">
      <c r="A79" s="21"/>
      <c r="B79" s="17"/>
      <c r="C79" s="17"/>
    </row>
    <row r="80" spans="1:3" hidden="1" x14ac:dyDescent="0.2">
      <c r="A80" s="21"/>
      <c r="B80" s="17"/>
      <c r="C80" s="17"/>
    </row>
    <row r="81" spans="1:3" hidden="1" x14ac:dyDescent="0.2">
      <c r="A81" s="21"/>
      <c r="B81" s="17"/>
      <c r="C81" s="17"/>
    </row>
    <row r="82" spans="1:3" hidden="1" x14ac:dyDescent="0.2">
      <c r="A82" s="21"/>
      <c r="B82" s="17"/>
      <c r="C82" s="17"/>
    </row>
    <row r="83" spans="1:3" hidden="1" x14ac:dyDescent="0.2">
      <c r="A83" s="21"/>
      <c r="B83" s="17"/>
      <c r="C83" s="17"/>
    </row>
    <row r="84" spans="1:3" hidden="1" x14ac:dyDescent="0.2">
      <c r="A84" s="21"/>
      <c r="B84" s="17"/>
      <c r="C84" s="17"/>
    </row>
    <row r="85" spans="1:3" hidden="1" x14ac:dyDescent="0.2">
      <c r="A85" s="21"/>
      <c r="B85" s="17"/>
      <c r="C85" s="17"/>
    </row>
    <row r="86" spans="1:3" hidden="1" x14ac:dyDescent="0.2">
      <c r="A86" s="21"/>
      <c r="B86" s="17"/>
      <c r="C86" s="17"/>
    </row>
    <row r="87" spans="1:3" hidden="1" x14ac:dyDescent="0.2">
      <c r="A87" s="21"/>
      <c r="B87" s="17"/>
      <c r="C87" s="17"/>
    </row>
    <row r="88" spans="1:3" hidden="1" x14ac:dyDescent="0.2">
      <c r="A88" s="21"/>
      <c r="B88" s="17"/>
      <c r="C88" s="17"/>
    </row>
    <row r="89" spans="1:3" hidden="1" x14ac:dyDescent="0.2">
      <c r="A89" s="21"/>
      <c r="B89" s="17"/>
      <c r="C89" s="17"/>
    </row>
    <row r="90" spans="1:3" hidden="1" x14ac:dyDescent="0.2">
      <c r="A90" s="21"/>
      <c r="B90" s="17"/>
      <c r="C90" s="17"/>
    </row>
    <row r="91" spans="1:3" hidden="1" x14ac:dyDescent="0.2">
      <c r="A91" s="21"/>
      <c r="B91" s="17"/>
      <c r="C91" s="17"/>
    </row>
    <row r="92" spans="1:3" hidden="1" x14ac:dyDescent="0.2">
      <c r="A92" s="21"/>
      <c r="B92" s="17"/>
      <c r="C92" s="17"/>
    </row>
    <row r="93" spans="1:3" hidden="1" x14ac:dyDescent="0.2">
      <c r="A93" s="21"/>
      <c r="B93" s="17"/>
      <c r="C93" s="17"/>
    </row>
    <row r="94" spans="1:3" hidden="1" x14ac:dyDescent="0.2">
      <c r="A94" s="21"/>
      <c r="B94" s="17"/>
      <c r="C94" s="17"/>
    </row>
    <row r="95" spans="1:3" hidden="1" x14ac:dyDescent="0.2">
      <c r="A95" s="21"/>
      <c r="B95" s="17"/>
      <c r="C95" s="17"/>
    </row>
    <row r="96" spans="1:3" hidden="1" x14ac:dyDescent="0.2">
      <c r="A96" s="21"/>
      <c r="B96" s="17"/>
      <c r="C96" s="17"/>
    </row>
    <row r="97" spans="1:3" hidden="1" x14ac:dyDescent="0.2">
      <c r="A97" s="21"/>
      <c r="B97" s="17"/>
      <c r="C97" s="17"/>
    </row>
    <row r="98" spans="1:3" hidden="1" x14ac:dyDescent="0.2">
      <c r="A98" s="21"/>
      <c r="B98" s="17"/>
      <c r="C98" s="17"/>
    </row>
    <row r="99" spans="1:3" hidden="1" x14ac:dyDescent="0.2">
      <c r="A99" s="21"/>
      <c r="B99" s="17"/>
      <c r="C99" s="17"/>
    </row>
    <row r="100" spans="1:3" hidden="1" x14ac:dyDescent="0.2">
      <c r="A100" s="21"/>
      <c r="B100" s="17"/>
      <c r="C100" s="17"/>
    </row>
    <row r="101" spans="1:3" hidden="1" x14ac:dyDescent="0.2">
      <c r="A101" s="21"/>
      <c r="B101" s="17"/>
      <c r="C101" s="17"/>
    </row>
    <row r="102" spans="1:3" hidden="1" x14ac:dyDescent="0.2">
      <c r="A102" s="21"/>
      <c r="B102" s="17"/>
      <c r="C102" s="17"/>
    </row>
    <row r="103" spans="1:3" hidden="1" x14ac:dyDescent="0.2">
      <c r="A103" s="21"/>
      <c r="B103" s="17"/>
      <c r="C103" s="17"/>
    </row>
    <row r="104" spans="1:3" hidden="1" x14ac:dyDescent="0.2">
      <c r="A104" s="21"/>
      <c r="B104" s="17"/>
      <c r="C104" s="17"/>
    </row>
    <row r="105" spans="1:3" hidden="1" x14ac:dyDescent="0.2">
      <c r="A105" s="21"/>
      <c r="B105" s="17"/>
      <c r="C105" s="17"/>
    </row>
    <row r="106" spans="1:3" hidden="1" x14ac:dyDescent="0.2">
      <c r="A106" s="21"/>
      <c r="B106" s="17"/>
      <c r="C106" s="17"/>
    </row>
    <row r="107" spans="1:3" hidden="1" x14ac:dyDescent="0.2">
      <c r="A107" s="21"/>
      <c r="B107" s="17"/>
      <c r="C107" s="17"/>
    </row>
    <row r="108" spans="1:3" hidden="1" x14ac:dyDescent="0.2">
      <c r="A108" s="21"/>
      <c r="B108" s="17"/>
      <c r="C108" s="17"/>
    </row>
    <row r="109" spans="1:3" hidden="1" x14ac:dyDescent="0.2">
      <c r="A109" s="21"/>
      <c r="B109" s="17"/>
      <c r="C109" s="17"/>
    </row>
    <row r="110" spans="1:3" hidden="1" x14ac:dyDescent="0.2">
      <c r="A110" s="21"/>
      <c r="B110" s="17"/>
      <c r="C110" s="17"/>
    </row>
    <row r="111" spans="1:3" hidden="1" x14ac:dyDescent="0.2">
      <c r="A111" s="21"/>
      <c r="B111" s="17"/>
      <c r="C111" s="17"/>
    </row>
    <row r="112" spans="1:3" hidden="1" x14ac:dyDescent="0.2">
      <c r="A112" s="21"/>
      <c r="B112" s="17"/>
      <c r="C112" s="17"/>
    </row>
    <row r="113" spans="1:3" hidden="1" x14ac:dyDescent="0.2">
      <c r="A113" s="21"/>
      <c r="B113" s="17"/>
      <c r="C113" s="17"/>
    </row>
    <row r="114" spans="1:3" hidden="1" x14ac:dyDescent="0.2">
      <c r="A114" s="21"/>
      <c r="B114" s="17"/>
      <c r="C114" s="17"/>
    </row>
    <row r="115" spans="1:3" hidden="1" x14ac:dyDescent="0.2">
      <c r="A115" s="21"/>
      <c r="B115" s="17"/>
      <c r="C115" s="17"/>
    </row>
    <row r="116" spans="1:3" hidden="1" x14ac:dyDescent="0.2">
      <c r="A116" s="21"/>
      <c r="B116" s="17"/>
      <c r="C116" s="17"/>
    </row>
    <row r="117" spans="1:3" hidden="1" x14ac:dyDescent="0.2">
      <c r="A117" s="21"/>
      <c r="B117" s="17"/>
      <c r="C117" s="17"/>
    </row>
    <row r="118" spans="1:3" hidden="1" x14ac:dyDescent="0.2">
      <c r="A118" s="21"/>
      <c r="B118" s="17"/>
      <c r="C118" s="17"/>
    </row>
    <row r="119" spans="1:3" hidden="1" x14ac:dyDescent="0.2">
      <c r="A119" s="21"/>
      <c r="B119" s="17"/>
      <c r="C119" s="17"/>
    </row>
    <row r="120" spans="1:3" hidden="1" x14ac:dyDescent="0.2">
      <c r="A120" s="21"/>
      <c r="B120" s="17"/>
      <c r="C120" s="17"/>
    </row>
    <row r="121" spans="1:3" hidden="1" x14ac:dyDescent="0.2">
      <c r="A121" s="21"/>
      <c r="B121" s="17"/>
      <c r="C121" s="17"/>
    </row>
    <row r="122" spans="1:3" hidden="1" x14ac:dyDescent="0.2">
      <c r="A122" s="21"/>
      <c r="B122" s="17"/>
      <c r="C122" s="17"/>
    </row>
    <row r="123" spans="1:3" hidden="1" x14ac:dyDescent="0.2">
      <c r="A123" s="21"/>
      <c r="B123" s="17"/>
      <c r="C123" s="17"/>
    </row>
    <row r="124" spans="1:3" hidden="1" x14ac:dyDescent="0.2">
      <c r="A124" s="21"/>
      <c r="B124" s="17"/>
      <c r="C124" s="17"/>
    </row>
    <row r="125" spans="1:3" ht="15" hidden="1" x14ac:dyDescent="0.25">
      <c r="A125"/>
      <c r="B125"/>
      <c r="C125"/>
    </row>
    <row r="126" spans="1:3" ht="15" hidden="1" x14ac:dyDescent="0.25">
      <c r="A126"/>
      <c r="B126"/>
      <c r="C126"/>
    </row>
    <row r="127" spans="1:3" ht="15" hidden="1" x14ac:dyDescent="0.25">
      <c r="A127"/>
      <c r="B127"/>
      <c r="C127"/>
    </row>
    <row r="128" spans="1:3" ht="15" hidden="1" x14ac:dyDescent="0.25">
      <c r="A128"/>
      <c r="B128"/>
      <c r="C128"/>
    </row>
    <row r="129" spans="1:3" ht="15" hidden="1" x14ac:dyDescent="0.25">
      <c r="A129"/>
      <c r="B129"/>
      <c r="C129"/>
    </row>
    <row r="130" spans="1:3" s="17" customFormat="1" ht="15" hidden="1" x14ac:dyDescent="0.25">
      <c r="A130"/>
      <c r="B130"/>
      <c r="C130"/>
    </row>
    <row r="131" spans="1:3" hidden="1" x14ac:dyDescent="0.2"/>
    <row r="132" spans="1:3" ht="12" hidden="1" customHeight="1" x14ac:dyDescent="0.2"/>
    <row r="133" spans="1:3" hidden="1" x14ac:dyDescent="0.2"/>
    <row r="135" spans="1:3" ht="0.75" customHeight="1" x14ac:dyDescent="0.2"/>
    <row r="136" spans="1:3" s="17" customFormat="1" x14ac:dyDescent="0.2">
      <c r="A136" s="133" t="s">
        <v>5</v>
      </c>
      <c r="B136" s="133"/>
      <c r="C136" s="133"/>
    </row>
    <row r="137" spans="1:3" ht="15" x14ac:dyDescent="0.25">
      <c r="A137" s="103" t="s">
        <v>1</v>
      </c>
      <c r="B137"/>
      <c r="C137"/>
    </row>
    <row r="138" spans="1:3" ht="15" x14ac:dyDescent="0.25">
      <c r="A138" s="104">
        <v>44562</v>
      </c>
      <c r="B138"/>
      <c r="C138"/>
    </row>
    <row r="139" spans="1:3" ht="15" x14ac:dyDescent="0.25">
      <c r="A139" s="104">
        <v>44593</v>
      </c>
      <c r="B139"/>
      <c r="C139"/>
    </row>
    <row r="140" spans="1:3" ht="15" x14ac:dyDescent="0.25">
      <c r="A140" s="104">
        <v>44621</v>
      </c>
      <c r="B140"/>
      <c r="C140"/>
    </row>
    <row r="141" spans="1:3" ht="15" x14ac:dyDescent="0.25">
      <c r="A141" s="104">
        <v>44652</v>
      </c>
      <c r="B141"/>
      <c r="C141"/>
    </row>
    <row r="142" spans="1:3" ht="15" x14ac:dyDescent="0.25">
      <c r="A142" s="104">
        <v>44682</v>
      </c>
      <c r="B142"/>
      <c r="C142"/>
    </row>
    <row r="143" spans="1:3" ht="15" x14ac:dyDescent="0.25">
      <c r="A143" s="104">
        <v>44713</v>
      </c>
      <c r="B143"/>
      <c r="C143"/>
    </row>
    <row r="144" spans="1:3" ht="15" x14ac:dyDescent="0.25">
      <c r="A144" s="104">
        <v>44743</v>
      </c>
      <c r="B144"/>
      <c r="C144"/>
    </row>
    <row r="145" spans="1:3" ht="15" x14ac:dyDescent="0.25">
      <c r="A145" s="104">
        <v>44774</v>
      </c>
      <c r="B145"/>
      <c r="C145"/>
    </row>
    <row r="146" spans="1:3" ht="15" x14ac:dyDescent="0.25">
      <c r="A146" s="105" t="s">
        <v>3</v>
      </c>
      <c r="B146"/>
      <c r="C146"/>
    </row>
    <row r="147" spans="1:3" x14ac:dyDescent="0.2">
      <c r="A147" s="21"/>
      <c r="B147" s="17"/>
      <c r="C147" s="17"/>
    </row>
    <row r="148" spans="1:3" ht="4.5" hidden="1" customHeight="1" x14ac:dyDescent="0.2">
      <c r="A148" s="21"/>
      <c r="B148" s="17"/>
      <c r="C148" s="17"/>
    </row>
    <row r="149" spans="1:3" hidden="1" x14ac:dyDescent="0.2">
      <c r="A149" s="21"/>
      <c r="B149" s="17"/>
      <c r="C149" s="17"/>
    </row>
    <row r="150" spans="1:3" hidden="1" x14ac:dyDescent="0.2">
      <c r="A150" s="21"/>
      <c r="B150" s="17"/>
      <c r="C150" s="17"/>
    </row>
    <row r="151" spans="1:3" hidden="1" x14ac:dyDescent="0.2">
      <c r="A151" s="21"/>
      <c r="B151" s="17"/>
      <c r="C151" s="17"/>
    </row>
    <row r="152" spans="1:3" hidden="1" x14ac:dyDescent="0.2">
      <c r="A152" s="21"/>
      <c r="B152" s="17"/>
      <c r="C152" s="17"/>
    </row>
    <row r="153" spans="1:3" hidden="1" x14ac:dyDescent="0.2">
      <c r="A153" s="21"/>
      <c r="B153" s="17"/>
      <c r="C153" s="17"/>
    </row>
    <row r="154" spans="1:3" hidden="1" x14ac:dyDescent="0.2">
      <c r="A154" s="21"/>
      <c r="B154" s="17"/>
      <c r="C154" s="17"/>
    </row>
    <row r="155" spans="1:3" hidden="1" x14ac:dyDescent="0.2">
      <c r="A155" s="21"/>
      <c r="B155" s="17"/>
      <c r="C155" s="17"/>
    </row>
    <row r="156" spans="1:3" hidden="1" x14ac:dyDescent="0.2">
      <c r="A156" s="21"/>
      <c r="B156" s="17"/>
      <c r="C156" s="17"/>
    </row>
    <row r="157" spans="1:3" hidden="1" x14ac:dyDescent="0.2">
      <c r="A157" s="21"/>
      <c r="B157" s="17"/>
      <c r="C157" s="17"/>
    </row>
    <row r="158" spans="1:3" hidden="1" x14ac:dyDescent="0.2">
      <c r="A158" s="21"/>
      <c r="B158" s="17"/>
      <c r="C158" s="17"/>
    </row>
    <row r="159" spans="1:3" hidden="1" x14ac:dyDescent="0.2">
      <c r="A159" s="21"/>
      <c r="B159" s="17"/>
      <c r="C159" s="17"/>
    </row>
    <row r="160" spans="1:3" hidden="1" x14ac:dyDescent="0.2">
      <c r="A160" s="21"/>
      <c r="B160" s="17"/>
      <c r="C160" s="17"/>
    </row>
    <row r="161" spans="1:3" hidden="1" x14ac:dyDescent="0.2">
      <c r="A161" s="21"/>
      <c r="B161" s="17"/>
      <c r="C161" s="17"/>
    </row>
    <row r="162" spans="1:3" hidden="1" x14ac:dyDescent="0.2">
      <c r="A162" s="21"/>
      <c r="B162" s="17"/>
      <c r="C162" s="17"/>
    </row>
    <row r="163" spans="1:3" hidden="1" x14ac:dyDescent="0.2">
      <c r="A163" s="21"/>
      <c r="B163" s="17"/>
      <c r="C163" s="17"/>
    </row>
    <row r="164" spans="1:3" hidden="1" x14ac:dyDescent="0.2">
      <c r="A164" s="21"/>
      <c r="B164" s="17"/>
      <c r="C164" s="17"/>
    </row>
    <row r="165" spans="1:3" hidden="1" x14ac:dyDescent="0.2">
      <c r="A165" s="21"/>
      <c r="B165" s="17"/>
      <c r="C165" s="17"/>
    </row>
    <row r="166" spans="1:3" hidden="1" x14ac:dyDescent="0.2">
      <c r="A166" s="21"/>
      <c r="B166" s="17"/>
      <c r="C166" s="17"/>
    </row>
    <row r="167" spans="1:3" hidden="1" x14ac:dyDescent="0.2">
      <c r="A167" s="21"/>
      <c r="B167" s="17"/>
      <c r="C167" s="17"/>
    </row>
    <row r="168" spans="1:3" hidden="1" x14ac:dyDescent="0.2">
      <c r="A168" s="21"/>
      <c r="B168" s="17"/>
      <c r="C168" s="17"/>
    </row>
    <row r="169" spans="1:3" hidden="1" x14ac:dyDescent="0.2">
      <c r="A169" s="21"/>
      <c r="B169" s="17"/>
      <c r="C169" s="17"/>
    </row>
    <row r="170" spans="1:3" hidden="1" x14ac:dyDescent="0.2">
      <c r="A170" s="21"/>
      <c r="B170" s="17"/>
      <c r="C170" s="17"/>
    </row>
    <row r="171" spans="1:3" hidden="1" x14ac:dyDescent="0.2">
      <c r="A171" s="21"/>
      <c r="B171" s="17"/>
      <c r="C171" s="17"/>
    </row>
    <row r="172" spans="1:3" hidden="1" x14ac:dyDescent="0.2">
      <c r="A172" s="21"/>
      <c r="B172" s="17"/>
      <c r="C172" s="17"/>
    </row>
    <row r="173" spans="1:3" hidden="1" x14ac:dyDescent="0.2">
      <c r="A173" s="21"/>
      <c r="B173" s="17"/>
      <c r="C173" s="17"/>
    </row>
    <row r="174" spans="1:3" hidden="1" x14ac:dyDescent="0.2">
      <c r="A174" s="21"/>
      <c r="B174" s="17"/>
      <c r="C174" s="17"/>
    </row>
    <row r="175" spans="1:3" hidden="1" x14ac:dyDescent="0.2">
      <c r="A175" s="21"/>
      <c r="B175" s="17"/>
      <c r="C175" s="17"/>
    </row>
    <row r="176" spans="1:3" hidden="1" x14ac:dyDescent="0.2">
      <c r="A176" s="21"/>
      <c r="B176" s="17"/>
      <c r="C176" s="17"/>
    </row>
    <row r="177" spans="1:3" hidden="1" x14ac:dyDescent="0.2">
      <c r="A177" s="21"/>
      <c r="B177" s="17"/>
      <c r="C177" s="17"/>
    </row>
    <row r="178" spans="1:3" hidden="1" x14ac:dyDescent="0.2">
      <c r="A178" s="21"/>
      <c r="B178" s="17"/>
      <c r="C178" s="17"/>
    </row>
    <row r="179" spans="1:3" hidden="1" x14ac:dyDescent="0.2">
      <c r="A179" s="21"/>
      <c r="B179" s="17"/>
      <c r="C179" s="17"/>
    </row>
    <row r="180" spans="1:3" hidden="1" x14ac:dyDescent="0.2">
      <c r="A180" s="21"/>
      <c r="B180" s="17"/>
      <c r="C180" s="17"/>
    </row>
    <row r="181" spans="1:3" hidden="1" x14ac:dyDescent="0.2">
      <c r="A181" s="21"/>
      <c r="B181" s="17"/>
      <c r="C181" s="17"/>
    </row>
    <row r="182" spans="1:3" hidden="1" x14ac:dyDescent="0.2">
      <c r="A182" s="21"/>
      <c r="B182" s="17"/>
      <c r="C182" s="17"/>
    </row>
    <row r="183" spans="1:3" hidden="1" x14ac:dyDescent="0.2">
      <c r="A183" s="21"/>
      <c r="B183" s="17"/>
      <c r="C183" s="17"/>
    </row>
    <row r="184" spans="1:3" hidden="1" x14ac:dyDescent="0.2">
      <c r="A184" s="21"/>
      <c r="B184" s="17"/>
      <c r="C184" s="17"/>
    </row>
    <row r="185" spans="1:3" hidden="1" x14ac:dyDescent="0.2">
      <c r="A185" s="21"/>
      <c r="B185" s="17"/>
      <c r="C185" s="17"/>
    </row>
    <row r="186" spans="1:3" hidden="1" x14ac:dyDescent="0.2">
      <c r="A186" s="21"/>
      <c r="B186" s="17"/>
      <c r="C186" s="17"/>
    </row>
    <row r="187" spans="1:3" hidden="1" x14ac:dyDescent="0.2">
      <c r="A187" s="21"/>
      <c r="B187" s="17"/>
      <c r="C187" s="17"/>
    </row>
    <row r="188" spans="1:3" ht="15" hidden="1" x14ac:dyDescent="0.25">
      <c r="A188"/>
      <c r="B188"/>
      <c r="C188"/>
    </row>
    <row r="189" spans="1:3" ht="15" hidden="1" x14ac:dyDescent="0.25">
      <c r="A189"/>
      <c r="B189"/>
      <c r="C189"/>
    </row>
    <row r="190" spans="1:3" ht="15" hidden="1" x14ac:dyDescent="0.25">
      <c r="A190"/>
      <c r="B190"/>
      <c r="C190"/>
    </row>
    <row r="191" spans="1:3" ht="15" hidden="1" x14ac:dyDescent="0.25">
      <c r="A191"/>
      <c r="B191"/>
      <c r="C191"/>
    </row>
    <row r="192" spans="1:3" ht="15" hidden="1" x14ac:dyDescent="0.25">
      <c r="A192"/>
      <c r="B192"/>
      <c r="C192"/>
    </row>
    <row r="193" spans="1:4" ht="15" hidden="1" x14ac:dyDescent="0.25">
      <c r="A193"/>
      <c r="B193"/>
      <c r="C193"/>
    </row>
    <row r="194" spans="1:4" ht="15" hidden="1" x14ac:dyDescent="0.25">
      <c r="A194"/>
      <c r="B194"/>
      <c r="C194"/>
    </row>
    <row r="195" spans="1:4" ht="15" hidden="1" x14ac:dyDescent="0.25">
      <c r="A195"/>
      <c r="B195"/>
      <c r="C195"/>
    </row>
    <row r="196" spans="1:4" ht="15" hidden="1" x14ac:dyDescent="0.25">
      <c r="A196"/>
      <c r="B196"/>
      <c r="C196"/>
    </row>
    <row r="197" spans="1:4" ht="15" hidden="1" x14ac:dyDescent="0.25">
      <c r="A197"/>
      <c r="B197"/>
      <c r="C197"/>
    </row>
    <row r="198" spans="1:4" ht="15" hidden="1" x14ac:dyDescent="0.25">
      <c r="A198"/>
      <c r="B198"/>
      <c r="C198"/>
    </row>
    <row r="199" spans="1:4" s="17" customFormat="1" ht="15" hidden="1" x14ac:dyDescent="0.25">
      <c r="A199"/>
      <c r="B199"/>
      <c r="C199"/>
    </row>
    <row r="200" spans="1:4" s="17" customFormat="1" ht="15" hidden="1" x14ac:dyDescent="0.25">
      <c r="A200"/>
      <c r="B200"/>
      <c r="C200"/>
    </row>
    <row r="201" spans="1:4" s="17" customFormat="1" ht="15" hidden="1" x14ac:dyDescent="0.25">
      <c r="A201"/>
      <c r="B201"/>
      <c r="C201"/>
    </row>
    <row r="202" spans="1:4" ht="8.25" hidden="1" customHeight="1" x14ac:dyDescent="0.25">
      <c r="A202"/>
      <c r="B202"/>
      <c r="C202"/>
    </row>
    <row r="203" spans="1:4" s="17" customFormat="1" ht="12.75" customHeight="1" x14ac:dyDescent="0.2">
      <c r="A203" s="135" t="s">
        <v>10</v>
      </c>
      <c r="B203" s="135"/>
      <c r="C203" s="135"/>
    </row>
    <row r="204" spans="1:4" s="19" customFormat="1" ht="15" x14ac:dyDescent="0.25">
      <c r="A204" s="103" t="s">
        <v>1</v>
      </c>
      <c r="B204"/>
      <c r="C204"/>
      <c r="D204"/>
    </row>
    <row r="205" spans="1:4" ht="15" x14ac:dyDescent="0.25">
      <c r="A205" s="106">
        <v>44562</v>
      </c>
      <c r="B205"/>
      <c r="C205"/>
      <c r="D205"/>
    </row>
    <row r="206" spans="1:4" ht="15" x14ac:dyDescent="0.25">
      <c r="A206" s="106">
        <v>44593</v>
      </c>
      <c r="B206"/>
      <c r="C206"/>
      <c r="D206"/>
    </row>
    <row r="207" spans="1:4" ht="15" x14ac:dyDescent="0.25">
      <c r="A207" s="106">
        <v>44621</v>
      </c>
      <c r="B207"/>
      <c r="C207"/>
      <c r="D207"/>
    </row>
    <row r="208" spans="1:4" ht="15" x14ac:dyDescent="0.25">
      <c r="A208" s="106">
        <v>44652</v>
      </c>
      <c r="B208"/>
      <c r="C208"/>
      <c r="D208"/>
    </row>
    <row r="209" spans="1:4" ht="15" x14ac:dyDescent="0.25">
      <c r="A209" s="106">
        <v>44682</v>
      </c>
      <c r="B209"/>
      <c r="C209"/>
      <c r="D209"/>
    </row>
    <row r="210" spans="1:4" ht="15" x14ac:dyDescent="0.25">
      <c r="A210" s="106">
        <v>44713</v>
      </c>
      <c r="B210"/>
      <c r="C210"/>
      <c r="D210"/>
    </row>
    <row r="211" spans="1:4" ht="15" x14ac:dyDescent="0.25">
      <c r="A211" s="106">
        <v>44743</v>
      </c>
      <c r="B211"/>
      <c r="C211"/>
      <c r="D211"/>
    </row>
    <row r="212" spans="1:4" ht="15" x14ac:dyDescent="0.25">
      <c r="A212" s="106">
        <v>44774</v>
      </c>
      <c r="B212"/>
      <c r="C212"/>
      <c r="D212"/>
    </row>
    <row r="213" spans="1:4" ht="15" x14ac:dyDescent="0.25">
      <c r="A213" s="107" t="s">
        <v>3</v>
      </c>
      <c r="B213"/>
      <c r="C213"/>
      <c r="D213"/>
    </row>
    <row r="214" spans="1:4" ht="15" hidden="1" x14ac:dyDescent="0.25">
      <c r="A214" s="21"/>
      <c r="B214" s="22"/>
      <c r="C214" s="22"/>
      <c r="D214"/>
    </row>
    <row r="215" spans="1:4" ht="15" hidden="1" x14ac:dyDescent="0.25">
      <c r="A215" s="21"/>
      <c r="B215" s="22"/>
      <c r="C215" s="22"/>
      <c r="D215"/>
    </row>
    <row r="216" spans="1:4" ht="15" hidden="1" x14ac:dyDescent="0.25">
      <c r="A216" s="21"/>
      <c r="B216" s="22"/>
      <c r="C216" s="22"/>
      <c r="D216"/>
    </row>
    <row r="217" spans="1:4" ht="15" hidden="1" x14ac:dyDescent="0.25">
      <c r="A217" s="21"/>
      <c r="B217" s="22"/>
      <c r="C217" s="22"/>
      <c r="D217"/>
    </row>
    <row r="218" spans="1:4" ht="15" hidden="1" x14ac:dyDescent="0.25">
      <c r="A218" s="21"/>
      <c r="B218" s="22"/>
      <c r="C218" s="22"/>
      <c r="D218"/>
    </row>
    <row r="219" spans="1:4" ht="15" hidden="1" x14ac:dyDescent="0.25">
      <c r="A219" s="21"/>
      <c r="B219" s="22"/>
      <c r="C219" s="22"/>
      <c r="D219"/>
    </row>
    <row r="220" spans="1:4" ht="15" hidden="1" x14ac:dyDescent="0.25">
      <c r="A220" s="21"/>
      <c r="B220" s="22"/>
      <c r="C220" s="22"/>
      <c r="D220"/>
    </row>
    <row r="221" spans="1:4" ht="15" hidden="1" x14ac:dyDescent="0.25">
      <c r="A221" s="21"/>
      <c r="B221" s="22"/>
      <c r="C221" s="22"/>
      <c r="D221"/>
    </row>
    <row r="222" spans="1:4" ht="15" hidden="1" x14ac:dyDescent="0.25">
      <c r="A222" s="21"/>
      <c r="B222" s="22"/>
      <c r="C222" s="22"/>
      <c r="D222"/>
    </row>
    <row r="223" spans="1:4" ht="15" hidden="1" x14ac:dyDescent="0.25">
      <c r="A223" s="21"/>
      <c r="B223" s="22"/>
      <c r="C223" s="22"/>
      <c r="D223"/>
    </row>
    <row r="224" spans="1:4" ht="15" hidden="1" x14ac:dyDescent="0.25">
      <c r="A224" s="21"/>
      <c r="B224" s="22"/>
      <c r="C224" s="22"/>
      <c r="D224"/>
    </row>
    <row r="225" spans="1:4" ht="15" hidden="1" x14ac:dyDescent="0.25">
      <c r="A225" s="21"/>
      <c r="B225" s="22"/>
      <c r="C225" s="22"/>
      <c r="D225"/>
    </row>
    <row r="226" spans="1:4" ht="15" hidden="1" x14ac:dyDescent="0.25">
      <c r="A226" s="21"/>
      <c r="B226" s="22"/>
      <c r="C226" s="22"/>
      <c r="D226"/>
    </row>
    <row r="227" spans="1:4" ht="15" hidden="1" x14ac:dyDescent="0.25">
      <c r="A227" s="21"/>
      <c r="B227" s="22"/>
      <c r="C227" s="22"/>
      <c r="D227"/>
    </row>
    <row r="228" spans="1:4" ht="15" hidden="1" x14ac:dyDescent="0.25">
      <c r="A228" s="21"/>
      <c r="B228" s="22"/>
      <c r="C228" s="22"/>
      <c r="D228"/>
    </row>
    <row r="229" spans="1:4" ht="15" hidden="1" x14ac:dyDescent="0.25">
      <c r="A229" s="21"/>
      <c r="B229" s="22"/>
      <c r="C229" s="22"/>
      <c r="D229"/>
    </row>
    <row r="230" spans="1:4" ht="15" hidden="1" x14ac:dyDescent="0.25">
      <c r="A230" s="21"/>
      <c r="B230" s="22"/>
      <c r="C230" s="22"/>
      <c r="D230"/>
    </row>
    <row r="231" spans="1:4" ht="15" hidden="1" x14ac:dyDescent="0.25">
      <c r="A231" s="21"/>
      <c r="B231" s="22"/>
      <c r="C231" s="22"/>
      <c r="D231"/>
    </row>
    <row r="232" spans="1:4" ht="15" hidden="1" x14ac:dyDescent="0.25">
      <c r="A232" s="21"/>
      <c r="B232" s="22"/>
      <c r="C232" s="22"/>
      <c r="D232"/>
    </row>
    <row r="233" spans="1:4" ht="15" hidden="1" x14ac:dyDescent="0.25">
      <c r="A233" s="21"/>
      <c r="B233" s="22"/>
      <c r="C233" s="22"/>
      <c r="D233"/>
    </row>
    <row r="234" spans="1:4" ht="15" hidden="1" x14ac:dyDescent="0.25">
      <c r="A234" s="21"/>
      <c r="B234" s="22"/>
      <c r="C234" s="22"/>
      <c r="D234"/>
    </row>
    <row r="235" spans="1:4" ht="15" hidden="1" x14ac:dyDescent="0.25">
      <c r="A235" s="21"/>
      <c r="B235" s="22"/>
      <c r="C235" s="22"/>
      <c r="D235"/>
    </row>
    <row r="236" spans="1:4" ht="15" hidden="1" x14ac:dyDescent="0.25">
      <c r="A236" s="21"/>
      <c r="B236" s="22"/>
      <c r="C236" s="22"/>
      <c r="D236"/>
    </row>
    <row r="237" spans="1:4" ht="15" hidden="1" x14ac:dyDescent="0.25">
      <c r="A237" s="21"/>
      <c r="B237" s="22"/>
      <c r="C237" s="22"/>
      <c r="D237"/>
    </row>
    <row r="238" spans="1:4" ht="15" hidden="1" x14ac:dyDescent="0.25">
      <c r="A238" s="21"/>
      <c r="B238" s="22"/>
      <c r="C238" s="22"/>
      <c r="D238"/>
    </row>
    <row r="239" spans="1:4" ht="15" hidden="1" x14ac:dyDescent="0.25">
      <c r="A239" s="21"/>
      <c r="B239" s="22"/>
      <c r="C239" s="22"/>
      <c r="D239"/>
    </row>
    <row r="240" spans="1:4" ht="15" hidden="1" x14ac:dyDescent="0.25">
      <c r="A240" s="21"/>
      <c r="B240" s="22"/>
      <c r="C240" s="22"/>
      <c r="D240"/>
    </row>
    <row r="241" spans="1:4" ht="15" hidden="1" x14ac:dyDescent="0.25">
      <c r="A241" s="21"/>
      <c r="B241" s="22"/>
      <c r="C241" s="22"/>
      <c r="D241"/>
    </row>
    <row r="242" spans="1:4" ht="15" hidden="1" x14ac:dyDescent="0.25">
      <c r="A242" s="21"/>
      <c r="B242" s="22"/>
      <c r="C242" s="22"/>
      <c r="D242"/>
    </row>
    <row r="243" spans="1:4" ht="15" hidden="1" x14ac:dyDescent="0.25">
      <c r="A243" s="21"/>
      <c r="B243" s="22"/>
      <c r="C243" s="22"/>
      <c r="D243"/>
    </row>
    <row r="244" spans="1:4" ht="15" hidden="1" x14ac:dyDescent="0.25">
      <c r="A244" s="21"/>
      <c r="B244" s="22"/>
      <c r="C244" s="22"/>
      <c r="D244"/>
    </row>
    <row r="245" spans="1:4" ht="15" hidden="1" x14ac:dyDescent="0.25">
      <c r="A245" s="21"/>
      <c r="B245" s="22"/>
      <c r="C245" s="22"/>
      <c r="D245"/>
    </row>
    <row r="246" spans="1:4" ht="15" hidden="1" x14ac:dyDescent="0.25">
      <c r="A246" s="21"/>
      <c r="B246" s="22"/>
      <c r="C246" s="22"/>
      <c r="D246"/>
    </row>
    <row r="247" spans="1:4" ht="15" hidden="1" x14ac:dyDescent="0.25">
      <c r="A247" s="21"/>
      <c r="B247" s="22"/>
      <c r="C247" s="22"/>
      <c r="D247"/>
    </row>
    <row r="248" spans="1:4" ht="15" hidden="1" x14ac:dyDescent="0.25">
      <c r="A248" s="21"/>
      <c r="B248" s="22"/>
      <c r="C248" s="22"/>
      <c r="D248"/>
    </row>
    <row r="249" spans="1:4" ht="15" hidden="1" x14ac:dyDescent="0.25">
      <c r="A249" s="21"/>
      <c r="B249" s="22"/>
      <c r="C249" s="22"/>
      <c r="D249"/>
    </row>
    <row r="250" spans="1:4" ht="15" hidden="1" x14ac:dyDescent="0.25">
      <c r="A250" s="21"/>
      <c r="B250" s="22"/>
      <c r="C250" s="22"/>
      <c r="D250"/>
    </row>
    <row r="251" spans="1:4" ht="15" hidden="1" x14ac:dyDescent="0.25">
      <c r="A251" s="21"/>
      <c r="B251" s="22"/>
      <c r="C251" s="22"/>
      <c r="D251"/>
    </row>
    <row r="252" spans="1:4" ht="15" hidden="1" x14ac:dyDescent="0.25">
      <c r="A252" s="21"/>
      <c r="B252" s="22"/>
      <c r="C252" s="22"/>
      <c r="D252"/>
    </row>
    <row r="253" spans="1:4" ht="15" hidden="1" x14ac:dyDescent="0.25">
      <c r="A253" s="21"/>
      <c r="B253" s="22"/>
      <c r="C253" s="22"/>
      <c r="D253"/>
    </row>
    <row r="254" spans="1:4" ht="15" hidden="1" x14ac:dyDescent="0.25">
      <c r="A254" s="21"/>
      <c r="B254" s="22"/>
      <c r="C254" s="22"/>
      <c r="D254"/>
    </row>
    <row r="255" spans="1:4" ht="15" hidden="1" x14ac:dyDescent="0.25">
      <c r="A255" s="21"/>
      <c r="B255" s="22"/>
      <c r="C255" s="22"/>
      <c r="D255"/>
    </row>
    <row r="256" spans="1:4" ht="15" hidden="1" x14ac:dyDescent="0.25">
      <c r="A256" s="21"/>
      <c r="B256" s="22"/>
      <c r="C256" s="22"/>
      <c r="D256"/>
    </row>
    <row r="257" spans="1:4" ht="15" hidden="1" x14ac:dyDescent="0.25">
      <c r="A257" s="21"/>
      <c r="B257" s="22"/>
      <c r="C257" s="22"/>
      <c r="D257"/>
    </row>
    <row r="258" spans="1:4" ht="15" hidden="1" x14ac:dyDescent="0.25">
      <c r="A258" s="21"/>
      <c r="B258" s="22"/>
      <c r="C258" s="22"/>
      <c r="D258"/>
    </row>
    <row r="259" spans="1:4" ht="15" hidden="1" x14ac:dyDescent="0.25">
      <c r="A259" s="21"/>
      <c r="B259" s="22"/>
      <c r="C259" s="22"/>
      <c r="D259"/>
    </row>
    <row r="260" spans="1:4" ht="15" hidden="1" x14ac:dyDescent="0.25">
      <c r="A260" s="21"/>
      <c r="B260" s="22"/>
      <c r="C260" s="22"/>
      <c r="D260"/>
    </row>
    <row r="261" spans="1:4" ht="15" hidden="1" x14ac:dyDescent="0.25">
      <c r="A261" s="21"/>
      <c r="B261" s="22"/>
      <c r="C261" s="22"/>
      <c r="D261"/>
    </row>
    <row r="262" spans="1:4" ht="15" hidden="1" x14ac:dyDescent="0.25">
      <c r="A262" s="21"/>
      <c r="B262" s="22"/>
      <c r="C262" s="22"/>
      <c r="D262"/>
    </row>
    <row r="263" spans="1:4" ht="15" hidden="1" x14ac:dyDescent="0.25">
      <c r="A263" s="21"/>
      <c r="B263" s="22"/>
      <c r="C263" s="22"/>
      <c r="D263"/>
    </row>
    <row r="264" spans="1:4" ht="15" hidden="1" x14ac:dyDescent="0.25">
      <c r="A264" s="21"/>
      <c r="B264" s="22"/>
      <c r="C264" s="22"/>
      <c r="D264"/>
    </row>
    <row r="265" spans="1:4" ht="15" hidden="1" x14ac:dyDescent="0.25">
      <c r="A265" s="21"/>
      <c r="B265" s="22"/>
      <c r="C265" s="22"/>
      <c r="D265"/>
    </row>
    <row r="266" spans="1:4" ht="15" hidden="1" x14ac:dyDescent="0.25">
      <c r="A266" s="21"/>
      <c r="B266" s="22"/>
      <c r="C266" s="22"/>
      <c r="D266"/>
    </row>
    <row r="267" spans="1:4" ht="15" hidden="1" x14ac:dyDescent="0.25">
      <c r="A267" s="21"/>
      <c r="B267" s="22"/>
      <c r="C267" s="22"/>
      <c r="D267"/>
    </row>
    <row r="268" spans="1:4" ht="15" hidden="1" x14ac:dyDescent="0.25">
      <c r="A268" s="21"/>
      <c r="B268" s="22"/>
      <c r="C268" s="22"/>
      <c r="D268"/>
    </row>
    <row r="269" spans="1:4" ht="15" hidden="1" x14ac:dyDescent="0.25">
      <c r="A269" s="21"/>
      <c r="B269" s="22"/>
      <c r="C269" s="22"/>
      <c r="D269"/>
    </row>
    <row r="270" spans="1:4" ht="15" hidden="1" x14ac:dyDescent="0.25">
      <c r="A270" s="21"/>
      <c r="B270" s="22"/>
      <c r="C270" s="22"/>
      <c r="D270"/>
    </row>
    <row r="271" spans="1:4" ht="15" hidden="1" x14ac:dyDescent="0.25">
      <c r="A271" s="21"/>
      <c r="B271" s="22"/>
      <c r="C271" s="22"/>
      <c r="D271"/>
    </row>
    <row r="272" spans="1:4" ht="15" hidden="1" x14ac:dyDescent="0.25">
      <c r="A272" s="21"/>
      <c r="B272" s="22"/>
      <c r="C272" s="22"/>
      <c r="D272"/>
    </row>
    <row r="273" spans="1:4" ht="15" hidden="1" x14ac:dyDescent="0.25">
      <c r="A273" s="21"/>
      <c r="B273" s="22"/>
      <c r="C273" s="22"/>
      <c r="D273"/>
    </row>
    <row r="274" spans="1:4" ht="15" hidden="1" x14ac:dyDescent="0.25">
      <c r="A274" s="21"/>
      <c r="B274" s="22"/>
      <c r="C274" s="22"/>
      <c r="D274"/>
    </row>
    <row r="275" spans="1:4" ht="15" hidden="1" x14ac:dyDescent="0.25">
      <c r="A275" s="21"/>
      <c r="B275" s="22"/>
      <c r="C275" s="22"/>
      <c r="D275"/>
    </row>
    <row r="276" spans="1:4" ht="15" hidden="1" x14ac:dyDescent="0.25">
      <c r="A276" s="21"/>
      <c r="B276" s="22"/>
      <c r="C276" s="22"/>
      <c r="D276"/>
    </row>
    <row r="277" spans="1:4" ht="15" hidden="1" x14ac:dyDescent="0.25">
      <c r="A277" s="21"/>
      <c r="B277" s="22"/>
      <c r="C277" s="22"/>
      <c r="D277"/>
    </row>
    <row r="278" spans="1:4" ht="15" hidden="1" x14ac:dyDescent="0.25">
      <c r="A278"/>
      <c r="B278"/>
      <c r="C278"/>
    </row>
    <row r="279" spans="1:4" ht="24.75" hidden="1" customHeight="1" x14ac:dyDescent="0.25">
      <c r="A279"/>
      <c r="B279"/>
      <c r="C279"/>
    </row>
    <row r="280" spans="1:4" ht="15.75" hidden="1" customHeight="1" x14ac:dyDescent="0.25">
      <c r="A280"/>
      <c r="B280"/>
      <c r="C280"/>
    </row>
    <row r="281" spans="1:4" ht="15.75" customHeight="1" x14ac:dyDescent="0.25">
      <c r="A281"/>
      <c r="B281"/>
      <c r="C281"/>
    </row>
    <row r="282" spans="1:4" s="17" customFormat="1" ht="13.5" customHeight="1" x14ac:dyDescent="0.2">
      <c r="A282" s="131" t="s">
        <v>7</v>
      </c>
      <c r="B282" s="131"/>
      <c r="C282" s="131"/>
    </row>
    <row r="283" spans="1:4" ht="15" x14ac:dyDescent="0.25">
      <c r="A283" s="103" t="s">
        <v>1</v>
      </c>
      <c r="B283"/>
      <c r="C283"/>
    </row>
    <row r="284" spans="1:4" ht="15" x14ac:dyDescent="0.25">
      <c r="A284" s="106">
        <v>44562</v>
      </c>
      <c r="B284"/>
      <c r="C284"/>
    </row>
    <row r="285" spans="1:4" ht="15" x14ac:dyDescent="0.25">
      <c r="A285" s="106">
        <v>44593</v>
      </c>
      <c r="B285"/>
      <c r="C285"/>
    </row>
    <row r="286" spans="1:4" ht="15" x14ac:dyDescent="0.25">
      <c r="A286" s="106">
        <v>44621</v>
      </c>
      <c r="B286"/>
      <c r="C286"/>
    </row>
    <row r="287" spans="1:4" ht="15" x14ac:dyDescent="0.25">
      <c r="A287" s="106">
        <v>44652</v>
      </c>
      <c r="B287"/>
      <c r="C287"/>
    </row>
    <row r="288" spans="1:4" ht="15" x14ac:dyDescent="0.25">
      <c r="A288" s="106">
        <v>44682</v>
      </c>
      <c r="B288"/>
      <c r="C288"/>
    </row>
    <row r="289" spans="1:3" ht="15" x14ac:dyDescent="0.25">
      <c r="A289" s="106">
        <v>44713</v>
      </c>
      <c r="B289"/>
      <c r="C289"/>
    </row>
    <row r="290" spans="1:3" ht="15" x14ac:dyDescent="0.25">
      <c r="A290" s="106">
        <v>44743</v>
      </c>
      <c r="B290"/>
      <c r="C290"/>
    </row>
    <row r="291" spans="1:3" ht="15" x14ac:dyDescent="0.25">
      <c r="A291" s="106">
        <v>44774</v>
      </c>
      <c r="B291"/>
      <c r="C291"/>
    </row>
    <row r="292" spans="1:3" ht="15" x14ac:dyDescent="0.25">
      <c r="A292" s="107" t="s">
        <v>3</v>
      </c>
      <c r="B292"/>
      <c r="C292"/>
    </row>
    <row r="293" spans="1:3" ht="15" x14ac:dyDescent="0.25">
      <c r="A293"/>
      <c r="B293"/>
      <c r="C293"/>
    </row>
    <row r="294" spans="1:3" ht="15" x14ac:dyDescent="0.25">
      <c r="A294"/>
      <c r="B294"/>
      <c r="C294"/>
    </row>
    <row r="295" spans="1:3" ht="15" x14ac:dyDescent="0.25">
      <c r="A295"/>
      <c r="B295"/>
      <c r="C295"/>
    </row>
    <row r="296" spans="1:3" ht="15" x14ac:dyDescent="0.25">
      <c r="A296"/>
      <c r="B296"/>
      <c r="C296"/>
    </row>
    <row r="297" spans="1:3" ht="15" x14ac:dyDescent="0.25">
      <c r="A297"/>
      <c r="B297"/>
      <c r="C297"/>
    </row>
    <row r="298" spans="1:3" ht="15" x14ac:dyDescent="0.25">
      <c r="A298"/>
      <c r="B298"/>
      <c r="C298"/>
    </row>
    <row r="299" spans="1:3" ht="15" x14ac:dyDescent="0.25">
      <c r="A299"/>
      <c r="B299"/>
      <c r="C299"/>
    </row>
    <row r="300" spans="1:3" ht="15" x14ac:dyDescent="0.25">
      <c r="A300"/>
      <c r="B300"/>
      <c r="C300"/>
    </row>
    <row r="301" spans="1:3" ht="15" x14ac:dyDescent="0.25">
      <c r="A301"/>
      <c r="B301"/>
      <c r="C301"/>
    </row>
    <row r="302" spans="1:3" ht="15" x14ac:dyDescent="0.25">
      <c r="A302"/>
      <c r="B302"/>
      <c r="C302"/>
    </row>
    <row r="303" spans="1:3" ht="15" x14ac:dyDescent="0.25">
      <c r="A303"/>
      <c r="B303"/>
      <c r="C303"/>
    </row>
    <row r="304" spans="1:3" ht="15" x14ac:dyDescent="0.25">
      <c r="A304"/>
      <c r="B304"/>
      <c r="C304"/>
    </row>
    <row r="305" spans="1:3" ht="15" x14ac:dyDescent="0.25">
      <c r="A305"/>
      <c r="B305"/>
      <c r="C305"/>
    </row>
    <row r="306" spans="1:3" ht="15" x14ac:dyDescent="0.25">
      <c r="A306"/>
      <c r="B306"/>
      <c r="C306"/>
    </row>
    <row r="307" spans="1:3" ht="15" x14ac:dyDescent="0.25">
      <c r="A307"/>
      <c r="B307"/>
      <c r="C307"/>
    </row>
    <row r="308" spans="1:3" ht="15" x14ac:dyDescent="0.25">
      <c r="A308"/>
      <c r="B308"/>
      <c r="C308"/>
    </row>
    <row r="309" spans="1:3" ht="15" x14ac:dyDescent="0.25">
      <c r="A309"/>
      <c r="B309"/>
      <c r="C309"/>
    </row>
    <row r="310" spans="1:3" ht="15" x14ac:dyDescent="0.25">
      <c r="A310"/>
      <c r="B310"/>
      <c r="C310"/>
    </row>
  </sheetData>
  <mergeCells count="5">
    <mergeCell ref="A2:C2"/>
    <mergeCell ref="A68:C68"/>
    <mergeCell ref="A136:C136"/>
    <mergeCell ref="A282:C282"/>
    <mergeCell ref="A203:C203"/>
  </mergeCells>
  <pageMargins left="0.7" right="0.7" top="0.75" bottom="0.75" header="0.3" footer="0.3"/>
  <pageSetup paperSize="9" orientation="portrait" r:id="rId6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B38A-B6ED-484D-BF98-9D7CA4A2BC36}">
  <sheetPr codeName="Sheet4"/>
  <dimension ref="A2:C324"/>
  <sheetViews>
    <sheetView topLeftCell="A93" zoomScaleNormal="100" workbookViewId="0">
      <selection activeCell="S329" sqref="S329"/>
    </sheetView>
  </sheetViews>
  <sheetFormatPr defaultRowHeight="12.75" x14ac:dyDescent="0.2"/>
  <cols>
    <col min="1" max="1" width="9.7109375" style="11" bestFit="1" customWidth="1"/>
    <col min="2" max="2" width="8.7109375" style="11" bestFit="1" customWidth="1"/>
    <col min="3" max="3" width="12.85546875" style="11" bestFit="1" customWidth="1"/>
    <col min="4" max="16384" width="9.140625" style="11"/>
  </cols>
  <sheetData>
    <row r="2" spans="1:3" s="17" customFormat="1" x14ac:dyDescent="0.2">
      <c r="A2" s="131" t="s">
        <v>0</v>
      </c>
      <c r="B2" s="131"/>
      <c r="C2" s="131"/>
    </row>
    <row r="3" spans="1:3" ht="15" x14ac:dyDescent="0.25">
      <c r="A3" s="103" t="s">
        <v>11</v>
      </c>
      <c r="B3"/>
      <c r="C3"/>
    </row>
    <row r="4" spans="1:3" ht="15" x14ac:dyDescent="0.25">
      <c r="A4" s="106">
        <v>44562</v>
      </c>
      <c r="B4"/>
      <c r="C4"/>
    </row>
    <row r="5" spans="1:3" ht="15" x14ac:dyDescent="0.25">
      <c r="A5" s="106">
        <v>44593</v>
      </c>
      <c r="B5"/>
      <c r="C5"/>
    </row>
    <row r="6" spans="1:3" ht="15" x14ac:dyDescent="0.25">
      <c r="A6" s="106">
        <v>44621</v>
      </c>
      <c r="B6"/>
      <c r="C6"/>
    </row>
    <row r="7" spans="1:3" ht="15" x14ac:dyDescent="0.25">
      <c r="A7" s="106">
        <v>44652</v>
      </c>
      <c r="B7"/>
      <c r="C7"/>
    </row>
    <row r="8" spans="1:3" ht="15" x14ac:dyDescent="0.25">
      <c r="A8" s="106">
        <v>44682</v>
      </c>
      <c r="B8"/>
      <c r="C8"/>
    </row>
    <row r="9" spans="1:3" ht="15" x14ac:dyDescent="0.25">
      <c r="A9" s="106">
        <v>44713</v>
      </c>
      <c r="B9"/>
      <c r="C9"/>
    </row>
    <row r="10" spans="1:3" ht="15" x14ac:dyDescent="0.25">
      <c r="A10" s="106">
        <v>44743</v>
      </c>
      <c r="B10"/>
      <c r="C10"/>
    </row>
    <row r="11" spans="1:3" ht="15" x14ac:dyDescent="0.25">
      <c r="A11" s="106">
        <v>44774</v>
      </c>
      <c r="B11"/>
      <c r="C11"/>
    </row>
    <row r="12" spans="1:3" s="17" customFormat="1" ht="15" x14ac:dyDescent="0.25">
      <c r="A12" s="107" t="s">
        <v>3</v>
      </c>
      <c r="B12"/>
      <c r="C12"/>
    </row>
    <row r="13" spans="1:3" s="17" customFormat="1" hidden="1" x14ac:dyDescent="0.2">
      <c r="A13" s="21"/>
      <c r="B13" s="22"/>
      <c r="C13" s="22"/>
    </row>
    <row r="14" spans="1:3" s="17" customFormat="1" hidden="1" x14ac:dyDescent="0.2">
      <c r="A14" s="21"/>
      <c r="B14" s="22"/>
      <c r="C14" s="22"/>
    </row>
    <row r="15" spans="1:3" s="17" customFormat="1" hidden="1" x14ac:dyDescent="0.2">
      <c r="A15" s="21"/>
      <c r="B15" s="22"/>
      <c r="C15" s="22"/>
    </row>
    <row r="16" spans="1:3" s="17" customFormat="1" hidden="1" x14ac:dyDescent="0.2">
      <c r="A16" s="21"/>
      <c r="B16" s="22"/>
      <c r="C16" s="22"/>
    </row>
    <row r="17" spans="1:3" s="17" customFormat="1" hidden="1" x14ac:dyDescent="0.2">
      <c r="A17" s="21"/>
      <c r="B17" s="22"/>
      <c r="C17" s="22"/>
    </row>
    <row r="18" spans="1:3" s="17" customFormat="1" hidden="1" x14ac:dyDescent="0.2">
      <c r="A18" s="21"/>
      <c r="B18" s="22"/>
      <c r="C18" s="22"/>
    </row>
    <row r="19" spans="1:3" s="17" customFormat="1" hidden="1" x14ac:dyDescent="0.2">
      <c r="A19" s="21"/>
      <c r="B19" s="22"/>
      <c r="C19" s="22"/>
    </row>
    <row r="20" spans="1:3" s="17" customFormat="1" hidden="1" x14ac:dyDescent="0.2">
      <c r="A20" s="21"/>
      <c r="B20" s="22"/>
      <c r="C20" s="22"/>
    </row>
    <row r="21" spans="1:3" s="17" customFormat="1" hidden="1" x14ac:dyDescent="0.2">
      <c r="A21" s="21"/>
      <c r="B21" s="22"/>
      <c r="C21" s="22"/>
    </row>
    <row r="22" spans="1:3" s="17" customFormat="1" hidden="1" x14ac:dyDescent="0.2">
      <c r="A22" s="21"/>
      <c r="B22" s="22"/>
      <c r="C22" s="22"/>
    </row>
    <row r="23" spans="1:3" s="17" customFormat="1" hidden="1" x14ac:dyDescent="0.2">
      <c r="A23" s="21"/>
      <c r="B23" s="22"/>
      <c r="C23" s="22"/>
    </row>
    <row r="24" spans="1:3" s="17" customFormat="1" hidden="1" x14ac:dyDescent="0.2">
      <c r="A24" s="21"/>
      <c r="B24" s="22"/>
      <c r="C24" s="22"/>
    </row>
    <row r="25" spans="1:3" s="17" customFormat="1" hidden="1" x14ac:dyDescent="0.2">
      <c r="A25" s="21"/>
      <c r="B25" s="22"/>
      <c r="C25" s="22"/>
    </row>
    <row r="26" spans="1:3" s="17" customFormat="1" hidden="1" x14ac:dyDescent="0.2">
      <c r="A26" s="21"/>
      <c r="B26" s="22"/>
      <c r="C26" s="22"/>
    </row>
    <row r="27" spans="1:3" s="17" customFormat="1" hidden="1" x14ac:dyDescent="0.2">
      <c r="A27" s="21"/>
      <c r="B27" s="22"/>
      <c r="C27" s="22"/>
    </row>
    <row r="28" spans="1:3" s="17" customFormat="1" hidden="1" x14ac:dyDescent="0.2">
      <c r="A28" s="21"/>
      <c r="B28" s="22"/>
      <c r="C28" s="22"/>
    </row>
    <row r="29" spans="1:3" s="17" customFormat="1" hidden="1" x14ac:dyDescent="0.2">
      <c r="A29" s="21"/>
      <c r="B29" s="22"/>
      <c r="C29" s="22"/>
    </row>
    <row r="30" spans="1:3" s="17" customFormat="1" hidden="1" x14ac:dyDescent="0.2">
      <c r="A30" s="21"/>
      <c r="B30" s="22"/>
      <c r="C30" s="22"/>
    </row>
    <row r="31" spans="1:3" s="17" customFormat="1" hidden="1" x14ac:dyDescent="0.2">
      <c r="A31" s="21"/>
      <c r="B31" s="22"/>
      <c r="C31" s="22"/>
    </row>
    <row r="32" spans="1:3" s="17" customFormat="1" hidden="1" x14ac:dyDescent="0.2">
      <c r="A32" s="21"/>
      <c r="B32" s="22"/>
      <c r="C32" s="22"/>
    </row>
    <row r="33" spans="1:3" s="17" customFormat="1" hidden="1" x14ac:dyDescent="0.2">
      <c r="A33" s="21"/>
      <c r="B33" s="22"/>
      <c r="C33" s="22"/>
    </row>
    <row r="34" spans="1:3" s="17" customFormat="1" hidden="1" x14ac:dyDescent="0.2">
      <c r="A34" s="21"/>
      <c r="B34" s="22"/>
      <c r="C34" s="22"/>
    </row>
    <row r="35" spans="1:3" s="17" customFormat="1" hidden="1" x14ac:dyDescent="0.2">
      <c r="A35" s="21"/>
      <c r="B35" s="22"/>
      <c r="C35" s="22"/>
    </row>
    <row r="36" spans="1:3" s="17" customFormat="1" hidden="1" x14ac:dyDescent="0.2">
      <c r="A36" s="21"/>
      <c r="B36" s="22"/>
      <c r="C36" s="22"/>
    </row>
    <row r="37" spans="1:3" s="17" customFormat="1" hidden="1" x14ac:dyDescent="0.2">
      <c r="A37" s="21"/>
      <c r="B37" s="22"/>
      <c r="C37" s="22"/>
    </row>
    <row r="38" spans="1:3" s="17" customFormat="1" hidden="1" x14ac:dyDescent="0.2">
      <c r="A38" s="21"/>
      <c r="B38" s="22"/>
      <c r="C38" s="22"/>
    </row>
    <row r="39" spans="1:3" s="17" customFormat="1" hidden="1" x14ac:dyDescent="0.2">
      <c r="A39" s="21"/>
      <c r="B39" s="22"/>
      <c r="C39" s="22"/>
    </row>
    <row r="40" spans="1:3" s="17" customFormat="1" hidden="1" x14ac:dyDescent="0.2">
      <c r="A40" s="21"/>
      <c r="B40" s="22"/>
      <c r="C40" s="22"/>
    </row>
    <row r="41" spans="1:3" s="17" customFormat="1" hidden="1" x14ac:dyDescent="0.2">
      <c r="A41" s="21"/>
      <c r="B41" s="22"/>
      <c r="C41" s="22"/>
    </row>
    <row r="42" spans="1:3" s="17" customFormat="1" hidden="1" x14ac:dyDescent="0.2">
      <c r="A42" s="21"/>
      <c r="B42" s="22"/>
      <c r="C42" s="22"/>
    </row>
    <row r="43" spans="1:3" s="17" customFormat="1" hidden="1" x14ac:dyDescent="0.2">
      <c r="A43" s="21"/>
      <c r="B43" s="22"/>
      <c r="C43" s="22"/>
    </row>
    <row r="44" spans="1:3" s="17" customFormat="1" hidden="1" x14ac:dyDescent="0.2">
      <c r="A44" s="21"/>
      <c r="B44" s="22"/>
      <c r="C44" s="22"/>
    </row>
    <row r="45" spans="1:3" s="17" customFormat="1" hidden="1" x14ac:dyDescent="0.2">
      <c r="A45" s="21"/>
      <c r="B45" s="22"/>
      <c r="C45" s="22"/>
    </row>
    <row r="46" spans="1:3" s="17" customFormat="1" hidden="1" x14ac:dyDescent="0.2">
      <c r="A46" s="21"/>
      <c r="B46" s="22"/>
      <c r="C46" s="22"/>
    </row>
    <row r="47" spans="1:3" s="17" customFormat="1" hidden="1" x14ac:dyDescent="0.2">
      <c r="A47" s="21"/>
      <c r="B47" s="22"/>
      <c r="C47" s="22"/>
    </row>
    <row r="48" spans="1:3" s="17" customFormat="1" hidden="1" x14ac:dyDescent="0.2">
      <c r="A48" s="21"/>
      <c r="B48" s="22"/>
      <c r="C48" s="22"/>
    </row>
    <row r="49" spans="1:3" s="17" customFormat="1" hidden="1" x14ac:dyDescent="0.2">
      <c r="A49" s="21"/>
      <c r="B49" s="22"/>
      <c r="C49" s="22"/>
    </row>
    <row r="50" spans="1:3" s="17" customFormat="1" hidden="1" x14ac:dyDescent="0.2">
      <c r="A50" s="21"/>
      <c r="B50" s="22"/>
      <c r="C50" s="22"/>
    </row>
    <row r="51" spans="1:3" s="17" customFormat="1" hidden="1" x14ac:dyDescent="0.2">
      <c r="A51" s="21"/>
      <c r="B51" s="22"/>
      <c r="C51" s="22"/>
    </row>
    <row r="52" spans="1:3" s="17" customFormat="1" hidden="1" x14ac:dyDescent="0.2">
      <c r="A52" s="21"/>
      <c r="B52" s="22"/>
      <c r="C52" s="22"/>
    </row>
    <row r="53" spans="1:3" s="17" customFormat="1" hidden="1" x14ac:dyDescent="0.2">
      <c r="A53" s="21"/>
      <c r="B53" s="22"/>
      <c r="C53" s="22"/>
    </row>
    <row r="54" spans="1:3" s="17" customFormat="1" hidden="1" x14ac:dyDescent="0.2">
      <c r="A54" s="21"/>
      <c r="B54" s="22"/>
      <c r="C54" s="22"/>
    </row>
    <row r="55" spans="1:3" s="17" customFormat="1" hidden="1" x14ac:dyDescent="0.2">
      <c r="A55" s="21"/>
      <c r="B55" s="22"/>
      <c r="C55" s="22"/>
    </row>
    <row r="56" spans="1:3" s="17" customFormat="1" hidden="1" x14ac:dyDescent="0.2">
      <c r="A56" s="21"/>
      <c r="B56" s="22"/>
      <c r="C56" s="22"/>
    </row>
    <row r="57" spans="1:3" s="17" customFormat="1" hidden="1" x14ac:dyDescent="0.2">
      <c r="A57" s="21"/>
      <c r="B57" s="22"/>
      <c r="C57" s="22"/>
    </row>
    <row r="58" spans="1:3" s="17" customFormat="1" hidden="1" x14ac:dyDescent="0.2">
      <c r="A58" s="21"/>
      <c r="B58" s="22"/>
      <c r="C58" s="22"/>
    </row>
    <row r="59" spans="1:3" s="17" customFormat="1" hidden="1" x14ac:dyDescent="0.2">
      <c r="A59" s="21"/>
      <c r="B59" s="22"/>
      <c r="C59" s="22"/>
    </row>
    <row r="60" spans="1:3" s="17" customFormat="1" hidden="1" x14ac:dyDescent="0.2">
      <c r="A60" s="21"/>
      <c r="B60" s="22"/>
      <c r="C60" s="22"/>
    </row>
    <row r="61" spans="1:3" s="17" customFormat="1" hidden="1" x14ac:dyDescent="0.2">
      <c r="A61" s="21"/>
      <c r="B61" s="22"/>
      <c r="C61" s="22"/>
    </row>
    <row r="62" spans="1:3" s="17" customFormat="1" hidden="1" x14ac:dyDescent="0.2">
      <c r="A62" s="21"/>
      <c r="B62" s="22"/>
      <c r="C62" s="22"/>
    </row>
    <row r="63" spans="1:3" s="17" customFormat="1" hidden="1" x14ac:dyDescent="0.2">
      <c r="A63" s="21"/>
      <c r="B63" s="22"/>
      <c r="C63" s="22"/>
    </row>
    <row r="64" spans="1:3" s="17" customFormat="1" hidden="1" x14ac:dyDescent="0.2">
      <c r="A64" s="21"/>
      <c r="B64" s="22"/>
      <c r="C64" s="22"/>
    </row>
    <row r="65" spans="1:3" s="17" customFormat="1" hidden="1" x14ac:dyDescent="0.2">
      <c r="A65" s="21"/>
      <c r="B65" s="22"/>
      <c r="C65" s="22"/>
    </row>
    <row r="66" spans="1:3" s="17" customFormat="1" hidden="1" x14ac:dyDescent="0.2">
      <c r="A66" s="21"/>
      <c r="B66" s="22"/>
      <c r="C66" s="22"/>
    </row>
    <row r="67" spans="1:3" s="17" customFormat="1" hidden="1" x14ac:dyDescent="0.2">
      <c r="A67" s="21"/>
      <c r="B67" s="22"/>
      <c r="C67" s="22"/>
    </row>
    <row r="68" spans="1:3" s="17" customFormat="1" hidden="1" x14ac:dyDescent="0.2">
      <c r="A68" s="21"/>
      <c r="B68" s="22"/>
      <c r="C68" s="22"/>
    </row>
    <row r="69" spans="1:3" s="17" customFormat="1" hidden="1" x14ac:dyDescent="0.2">
      <c r="A69" s="21"/>
      <c r="B69" s="22"/>
      <c r="C69" s="22"/>
    </row>
    <row r="70" spans="1:3" s="17" customFormat="1" hidden="1" x14ac:dyDescent="0.2">
      <c r="A70" s="21"/>
      <c r="B70" s="22"/>
      <c r="C70" s="22"/>
    </row>
    <row r="71" spans="1:3" s="17" customFormat="1" hidden="1" x14ac:dyDescent="0.2">
      <c r="A71" s="21"/>
      <c r="B71" s="22"/>
      <c r="C71" s="22"/>
    </row>
    <row r="72" spans="1:3" s="17" customFormat="1" hidden="1" x14ac:dyDescent="0.2">
      <c r="A72" s="21"/>
      <c r="B72" s="22"/>
      <c r="C72" s="22"/>
    </row>
    <row r="73" spans="1:3" s="17" customFormat="1" hidden="1" x14ac:dyDescent="0.2">
      <c r="A73" s="21"/>
      <c r="B73" s="22"/>
      <c r="C73" s="22"/>
    </row>
    <row r="74" spans="1:3" s="17" customFormat="1" hidden="1" x14ac:dyDescent="0.2">
      <c r="A74" s="21"/>
      <c r="B74" s="22"/>
      <c r="C74" s="22"/>
    </row>
    <row r="75" spans="1:3" s="17" customFormat="1" hidden="1" x14ac:dyDescent="0.2">
      <c r="A75" s="21"/>
      <c r="B75" s="22"/>
      <c r="C75" s="22"/>
    </row>
    <row r="76" spans="1:3" s="17" customFormat="1" hidden="1" x14ac:dyDescent="0.2">
      <c r="A76" s="21"/>
      <c r="B76" s="22"/>
      <c r="C76" s="22"/>
    </row>
    <row r="77" spans="1:3" s="17" customFormat="1" hidden="1" x14ac:dyDescent="0.2">
      <c r="A77" s="21"/>
      <c r="B77" s="22"/>
      <c r="C77" s="22"/>
    </row>
    <row r="78" spans="1:3" s="17" customFormat="1" hidden="1" x14ac:dyDescent="0.2">
      <c r="A78" s="21"/>
      <c r="B78" s="22"/>
      <c r="C78" s="22"/>
    </row>
    <row r="79" spans="1:3" s="17" customFormat="1" hidden="1" x14ac:dyDescent="0.2">
      <c r="A79" s="21"/>
      <c r="B79" s="22"/>
      <c r="C79" s="22"/>
    </row>
    <row r="80" spans="1:3" s="17" customFormat="1" hidden="1" x14ac:dyDescent="0.2">
      <c r="A80" s="21"/>
      <c r="B80" s="22"/>
      <c r="C80" s="22"/>
    </row>
    <row r="81" spans="1:3" s="17" customFormat="1" hidden="1" x14ac:dyDescent="0.2">
      <c r="A81" s="21"/>
      <c r="B81" s="22"/>
      <c r="C81" s="22"/>
    </row>
    <row r="82" spans="1:3" s="17" customFormat="1" hidden="1" x14ac:dyDescent="0.2">
      <c r="A82" s="21"/>
      <c r="B82" s="22"/>
      <c r="C82" s="22"/>
    </row>
    <row r="83" spans="1:3" s="17" customFormat="1" hidden="1" x14ac:dyDescent="0.2">
      <c r="A83" s="21"/>
      <c r="B83" s="22"/>
      <c r="C83" s="22"/>
    </row>
    <row r="84" spans="1:3" s="17" customFormat="1" hidden="1" x14ac:dyDescent="0.2">
      <c r="A84" s="21"/>
      <c r="B84" s="22"/>
      <c r="C84" s="22"/>
    </row>
    <row r="85" spans="1:3" s="17" customFormat="1" hidden="1" x14ac:dyDescent="0.2">
      <c r="A85" s="21"/>
      <c r="B85" s="22"/>
      <c r="C85" s="22"/>
    </row>
    <row r="86" spans="1:3" s="17" customFormat="1" hidden="1" x14ac:dyDescent="0.2">
      <c r="A86" s="21"/>
      <c r="B86" s="22"/>
      <c r="C86" s="22"/>
    </row>
    <row r="87" spans="1:3" s="17" customFormat="1" hidden="1" x14ac:dyDescent="0.2">
      <c r="A87" s="21"/>
      <c r="B87" s="22"/>
      <c r="C87" s="22"/>
    </row>
    <row r="88" spans="1:3" s="17" customFormat="1" hidden="1" x14ac:dyDescent="0.2">
      <c r="A88" s="21"/>
      <c r="B88" s="22"/>
      <c r="C88" s="22"/>
    </row>
    <row r="89" spans="1:3" s="17" customFormat="1" hidden="1" x14ac:dyDescent="0.2">
      <c r="A89" s="21"/>
      <c r="B89" s="22"/>
      <c r="C89" s="22"/>
    </row>
    <row r="90" spans="1:3" s="17" customFormat="1" hidden="1" x14ac:dyDescent="0.2">
      <c r="A90" s="21"/>
      <c r="B90" s="22"/>
      <c r="C90" s="22"/>
    </row>
    <row r="91" spans="1:3" s="17" customFormat="1" hidden="1" x14ac:dyDescent="0.2">
      <c r="A91" s="21"/>
      <c r="B91" s="22"/>
      <c r="C91" s="22"/>
    </row>
    <row r="92" spans="1:3" s="17" customFormat="1" hidden="1" x14ac:dyDescent="0.2">
      <c r="A92" s="21"/>
      <c r="B92" s="22"/>
      <c r="C92" s="22"/>
    </row>
    <row r="93" spans="1:3" s="17" customFormat="1" x14ac:dyDescent="0.2">
      <c r="A93" s="132" t="s">
        <v>4</v>
      </c>
      <c r="B93" s="132"/>
      <c r="C93" s="132"/>
    </row>
    <row r="95" spans="1:3" ht="15" x14ac:dyDescent="0.25">
      <c r="A95" s="103" t="s">
        <v>1</v>
      </c>
      <c r="B95"/>
      <c r="C95"/>
    </row>
    <row r="96" spans="1:3" ht="15" x14ac:dyDescent="0.25">
      <c r="A96" s="104">
        <v>44562</v>
      </c>
      <c r="B96"/>
      <c r="C96"/>
    </row>
    <row r="97" spans="1:3" ht="15" x14ac:dyDescent="0.25">
      <c r="A97" s="104">
        <v>44593</v>
      </c>
      <c r="B97"/>
      <c r="C97"/>
    </row>
    <row r="98" spans="1:3" ht="15" x14ac:dyDescent="0.25">
      <c r="A98" s="104">
        <v>44621</v>
      </c>
      <c r="B98"/>
      <c r="C98"/>
    </row>
    <row r="99" spans="1:3" ht="15" x14ac:dyDescent="0.25">
      <c r="A99" s="104">
        <v>44652</v>
      </c>
      <c r="B99"/>
      <c r="C99"/>
    </row>
    <row r="100" spans="1:3" ht="15" x14ac:dyDescent="0.25">
      <c r="A100" s="104">
        <v>44682</v>
      </c>
      <c r="B100"/>
      <c r="C100"/>
    </row>
    <row r="101" spans="1:3" ht="15" x14ac:dyDescent="0.25">
      <c r="A101" s="104">
        <v>44713</v>
      </c>
      <c r="B101"/>
      <c r="C101"/>
    </row>
    <row r="102" spans="1:3" ht="15" x14ac:dyDescent="0.25">
      <c r="A102" s="104">
        <v>44743</v>
      </c>
      <c r="B102"/>
      <c r="C102"/>
    </row>
    <row r="103" spans="1:3" ht="15" x14ac:dyDescent="0.25">
      <c r="A103" s="104">
        <v>44774</v>
      </c>
      <c r="B103"/>
      <c r="C103"/>
    </row>
    <row r="104" spans="1:3" ht="15" x14ac:dyDescent="0.25">
      <c r="A104" s="105" t="s">
        <v>3</v>
      </c>
      <c r="B104"/>
      <c r="C104"/>
    </row>
    <row r="105" spans="1:3" s="17" customFormat="1" ht="15" x14ac:dyDescent="0.25">
      <c r="A105"/>
      <c r="B105"/>
      <c r="C105"/>
    </row>
    <row r="106" spans="1:3" s="17" customFormat="1" hidden="1" x14ac:dyDescent="0.2">
      <c r="A106" s="21"/>
    </row>
    <row r="107" spans="1:3" s="17" customFormat="1" hidden="1" x14ac:dyDescent="0.2">
      <c r="A107" s="21"/>
    </row>
    <row r="108" spans="1:3" s="17" customFormat="1" hidden="1" x14ac:dyDescent="0.2">
      <c r="A108" s="21"/>
    </row>
    <row r="109" spans="1:3" s="17" customFormat="1" hidden="1" x14ac:dyDescent="0.2">
      <c r="A109" s="21"/>
    </row>
    <row r="110" spans="1:3" s="17" customFormat="1" hidden="1" x14ac:dyDescent="0.2">
      <c r="A110" s="21"/>
    </row>
    <row r="111" spans="1:3" s="17" customFormat="1" hidden="1" x14ac:dyDescent="0.2">
      <c r="A111" s="21"/>
    </row>
    <row r="112" spans="1:3" s="17" customFormat="1" hidden="1" x14ac:dyDescent="0.2">
      <c r="A112" s="21"/>
    </row>
    <row r="113" spans="1:1" s="17" customFormat="1" hidden="1" x14ac:dyDescent="0.2">
      <c r="A113" s="21"/>
    </row>
    <row r="114" spans="1:1" s="17" customFormat="1" hidden="1" x14ac:dyDescent="0.2">
      <c r="A114" s="21"/>
    </row>
    <row r="115" spans="1:1" s="17" customFormat="1" hidden="1" x14ac:dyDescent="0.2">
      <c r="A115" s="21"/>
    </row>
    <row r="116" spans="1:1" s="17" customFormat="1" hidden="1" x14ac:dyDescent="0.2">
      <c r="A116" s="21"/>
    </row>
    <row r="117" spans="1:1" s="17" customFormat="1" hidden="1" x14ac:dyDescent="0.2">
      <c r="A117" s="21"/>
    </row>
    <row r="118" spans="1:1" s="17" customFormat="1" hidden="1" x14ac:dyDescent="0.2">
      <c r="A118" s="21"/>
    </row>
    <row r="119" spans="1:1" s="17" customFormat="1" hidden="1" x14ac:dyDescent="0.2">
      <c r="A119" s="21"/>
    </row>
    <row r="120" spans="1:1" s="17" customFormat="1" hidden="1" x14ac:dyDescent="0.2">
      <c r="A120" s="21"/>
    </row>
    <row r="121" spans="1:1" s="17" customFormat="1" hidden="1" x14ac:dyDescent="0.2">
      <c r="A121" s="21"/>
    </row>
    <row r="122" spans="1:1" s="17" customFormat="1" hidden="1" x14ac:dyDescent="0.2">
      <c r="A122" s="21"/>
    </row>
    <row r="123" spans="1:1" s="17" customFormat="1" hidden="1" x14ac:dyDescent="0.2">
      <c r="A123" s="21"/>
    </row>
    <row r="124" spans="1:1" s="17" customFormat="1" hidden="1" x14ac:dyDescent="0.2">
      <c r="A124" s="21"/>
    </row>
    <row r="125" spans="1:1" s="17" customFormat="1" hidden="1" x14ac:dyDescent="0.2">
      <c r="A125" s="21"/>
    </row>
    <row r="126" spans="1:1" s="17" customFormat="1" hidden="1" x14ac:dyDescent="0.2">
      <c r="A126" s="21"/>
    </row>
    <row r="127" spans="1:1" s="17" customFormat="1" hidden="1" x14ac:dyDescent="0.2">
      <c r="A127" s="21"/>
    </row>
    <row r="128" spans="1:1" s="17" customFormat="1" hidden="1" x14ac:dyDescent="0.2">
      <c r="A128" s="21"/>
    </row>
    <row r="129" spans="1:1" s="17" customFormat="1" hidden="1" x14ac:dyDescent="0.2">
      <c r="A129" s="21"/>
    </row>
    <row r="130" spans="1:1" s="17" customFormat="1" hidden="1" x14ac:dyDescent="0.2">
      <c r="A130" s="21"/>
    </row>
    <row r="131" spans="1:1" s="17" customFormat="1" hidden="1" x14ac:dyDescent="0.2">
      <c r="A131" s="21"/>
    </row>
    <row r="132" spans="1:1" s="17" customFormat="1" hidden="1" x14ac:dyDescent="0.2">
      <c r="A132" s="21"/>
    </row>
    <row r="133" spans="1:1" s="17" customFormat="1" hidden="1" x14ac:dyDescent="0.2">
      <c r="A133" s="21"/>
    </row>
    <row r="134" spans="1:1" s="17" customFormat="1" hidden="1" x14ac:dyDescent="0.2">
      <c r="A134" s="21"/>
    </row>
    <row r="135" spans="1:1" s="17" customFormat="1" hidden="1" x14ac:dyDescent="0.2">
      <c r="A135" s="21"/>
    </row>
    <row r="136" spans="1:1" s="17" customFormat="1" hidden="1" x14ac:dyDescent="0.2">
      <c r="A136" s="21"/>
    </row>
    <row r="137" spans="1:1" s="17" customFormat="1" hidden="1" x14ac:dyDescent="0.2">
      <c r="A137" s="21"/>
    </row>
    <row r="138" spans="1:1" s="17" customFormat="1" hidden="1" x14ac:dyDescent="0.2">
      <c r="A138" s="21"/>
    </row>
    <row r="139" spans="1:1" s="17" customFormat="1" hidden="1" x14ac:dyDescent="0.2">
      <c r="A139" s="21"/>
    </row>
    <row r="140" spans="1:1" s="17" customFormat="1" hidden="1" x14ac:dyDescent="0.2">
      <c r="A140" s="21"/>
    </row>
    <row r="141" spans="1:1" s="17" customFormat="1" hidden="1" x14ac:dyDescent="0.2">
      <c r="A141" s="21"/>
    </row>
    <row r="142" spans="1:1" s="17" customFormat="1" hidden="1" x14ac:dyDescent="0.2">
      <c r="A142" s="21"/>
    </row>
    <row r="143" spans="1:1" s="17" customFormat="1" hidden="1" x14ac:dyDescent="0.2">
      <c r="A143" s="21"/>
    </row>
    <row r="144" spans="1:1" s="17" customFormat="1" hidden="1" x14ac:dyDescent="0.2">
      <c r="A144" s="21"/>
    </row>
    <row r="145" spans="1:1" s="17" customFormat="1" hidden="1" x14ac:dyDescent="0.2">
      <c r="A145" s="21"/>
    </row>
    <row r="146" spans="1:1" s="17" customFormat="1" hidden="1" x14ac:dyDescent="0.2">
      <c r="A146" s="21"/>
    </row>
    <row r="147" spans="1:1" s="17" customFormat="1" hidden="1" x14ac:dyDescent="0.2">
      <c r="A147" s="21"/>
    </row>
    <row r="148" spans="1:1" s="17" customFormat="1" hidden="1" x14ac:dyDescent="0.2">
      <c r="A148" s="21"/>
    </row>
    <row r="149" spans="1:1" s="17" customFormat="1" hidden="1" x14ac:dyDescent="0.2">
      <c r="A149" s="21"/>
    </row>
    <row r="150" spans="1:1" s="17" customFormat="1" hidden="1" x14ac:dyDescent="0.2">
      <c r="A150" s="21"/>
    </row>
    <row r="151" spans="1:1" s="17" customFormat="1" hidden="1" x14ac:dyDescent="0.2">
      <c r="A151" s="21"/>
    </row>
    <row r="152" spans="1:1" s="17" customFormat="1" hidden="1" x14ac:dyDescent="0.2">
      <c r="A152" s="21"/>
    </row>
    <row r="153" spans="1:1" s="17" customFormat="1" hidden="1" x14ac:dyDescent="0.2">
      <c r="A153" s="21"/>
    </row>
    <row r="154" spans="1:1" s="17" customFormat="1" hidden="1" x14ac:dyDescent="0.2">
      <c r="A154" s="21"/>
    </row>
    <row r="155" spans="1:1" s="17" customFormat="1" hidden="1" x14ac:dyDescent="0.2">
      <c r="A155" s="21"/>
    </row>
    <row r="156" spans="1:1" s="17" customFormat="1" hidden="1" x14ac:dyDescent="0.2">
      <c r="A156" s="21"/>
    </row>
    <row r="157" spans="1:1" s="17" customFormat="1" hidden="1" x14ac:dyDescent="0.2">
      <c r="A157" s="21"/>
    </row>
    <row r="158" spans="1:1" s="17" customFormat="1" hidden="1" x14ac:dyDescent="0.2">
      <c r="A158" s="21"/>
    </row>
    <row r="159" spans="1:1" s="17" customFormat="1" hidden="1" x14ac:dyDescent="0.2">
      <c r="A159" s="21"/>
    </row>
    <row r="160" spans="1:1" s="17" customFormat="1" hidden="1" x14ac:dyDescent="0.2">
      <c r="A160" s="21"/>
    </row>
    <row r="161" spans="1:1" s="17" customFormat="1" hidden="1" x14ac:dyDescent="0.2">
      <c r="A161" s="21"/>
    </row>
    <row r="162" spans="1:1" s="17" customFormat="1" hidden="1" x14ac:dyDescent="0.2">
      <c r="A162" s="21"/>
    </row>
    <row r="163" spans="1:1" s="17" customFormat="1" hidden="1" x14ac:dyDescent="0.2">
      <c r="A163" s="21"/>
    </row>
    <row r="164" spans="1:1" s="17" customFormat="1" hidden="1" x14ac:dyDescent="0.2">
      <c r="A164" s="21"/>
    </row>
    <row r="165" spans="1:1" s="17" customFormat="1" hidden="1" x14ac:dyDescent="0.2">
      <c r="A165" s="21"/>
    </row>
    <row r="166" spans="1:1" s="17" customFormat="1" hidden="1" x14ac:dyDescent="0.2">
      <c r="A166" s="21"/>
    </row>
    <row r="167" spans="1:1" s="17" customFormat="1" hidden="1" x14ac:dyDescent="0.2">
      <c r="A167" s="21"/>
    </row>
    <row r="168" spans="1:1" s="17" customFormat="1" hidden="1" x14ac:dyDescent="0.2">
      <c r="A168" s="21"/>
    </row>
    <row r="169" spans="1:1" s="17" customFormat="1" hidden="1" x14ac:dyDescent="0.2">
      <c r="A169" s="21"/>
    </row>
    <row r="170" spans="1:1" s="17" customFormat="1" hidden="1" x14ac:dyDescent="0.2">
      <c r="A170" s="21"/>
    </row>
    <row r="171" spans="1:1" s="17" customFormat="1" hidden="1" x14ac:dyDescent="0.2">
      <c r="A171" s="21"/>
    </row>
    <row r="172" spans="1:1" s="17" customFormat="1" hidden="1" x14ac:dyDescent="0.2">
      <c r="A172" s="21"/>
    </row>
    <row r="173" spans="1:1" s="17" customFormat="1" hidden="1" x14ac:dyDescent="0.2">
      <c r="A173" s="21"/>
    </row>
    <row r="174" spans="1:1" s="17" customFormat="1" hidden="1" x14ac:dyDescent="0.2">
      <c r="A174" s="21"/>
    </row>
    <row r="175" spans="1:1" s="17" customFormat="1" hidden="1" x14ac:dyDescent="0.2">
      <c r="A175" s="21"/>
    </row>
    <row r="176" spans="1:1" s="17" customFormat="1" hidden="1" x14ac:dyDescent="0.2">
      <c r="A176" s="21"/>
    </row>
    <row r="177" spans="1:3" s="17" customFormat="1" hidden="1" x14ac:dyDescent="0.2">
      <c r="A177" s="21"/>
    </row>
    <row r="178" spans="1:3" s="17" customFormat="1" hidden="1" x14ac:dyDescent="0.2">
      <c r="A178" s="21"/>
    </row>
    <row r="179" spans="1:3" s="17" customFormat="1" hidden="1" x14ac:dyDescent="0.2">
      <c r="A179" s="21"/>
    </row>
    <row r="180" spans="1:3" hidden="1" x14ac:dyDescent="0.2"/>
    <row r="181" spans="1:3" hidden="1" x14ac:dyDescent="0.2"/>
    <row r="182" spans="1:3" hidden="1" x14ac:dyDescent="0.2"/>
    <row r="183" spans="1:3" hidden="1" x14ac:dyDescent="0.2"/>
    <row r="184" spans="1:3" ht="18" hidden="1" customHeight="1" x14ac:dyDescent="0.2"/>
    <row r="185" spans="1:3" s="17" customFormat="1" x14ac:dyDescent="0.2">
      <c r="A185" s="133" t="s">
        <v>5</v>
      </c>
      <c r="B185" s="133"/>
      <c r="C185" s="133"/>
    </row>
    <row r="186" spans="1:3" ht="15" x14ac:dyDescent="0.25">
      <c r="A186" s="103" t="s">
        <v>1</v>
      </c>
      <c r="B186"/>
      <c r="C186"/>
    </row>
    <row r="187" spans="1:3" ht="15" x14ac:dyDescent="0.25">
      <c r="A187" s="104">
        <v>44562</v>
      </c>
      <c r="B187"/>
      <c r="C187"/>
    </row>
    <row r="188" spans="1:3" ht="15" x14ac:dyDescent="0.25">
      <c r="A188" s="104">
        <v>44593</v>
      </c>
      <c r="B188"/>
      <c r="C188"/>
    </row>
    <row r="189" spans="1:3" ht="15" x14ac:dyDescent="0.25">
      <c r="A189" s="104">
        <v>44621</v>
      </c>
      <c r="B189"/>
      <c r="C189"/>
    </row>
    <row r="190" spans="1:3" ht="15" x14ac:dyDescent="0.25">
      <c r="A190" s="104">
        <v>44652</v>
      </c>
      <c r="B190"/>
      <c r="C190"/>
    </row>
    <row r="191" spans="1:3" ht="15" x14ac:dyDescent="0.25">
      <c r="A191" s="104">
        <v>44682</v>
      </c>
      <c r="B191"/>
      <c r="C191"/>
    </row>
    <row r="192" spans="1:3" ht="15" x14ac:dyDescent="0.25">
      <c r="A192" s="104">
        <v>44713</v>
      </c>
      <c r="B192"/>
      <c r="C192"/>
    </row>
    <row r="193" spans="1:3" ht="15" x14ac:dyDescent="0.25">
      <c r="A193" s="104">
        <v>44743</v>
      </c>
      <c r="B193"/>
      <c r="C193"/>
    </row>
    <row r="194" spans="1:3" s="17" customFormat="1" ht="15" x14ac:dyDescent="0.25">
      <c r="A194" s="104">
        <v>44774</v>
      </c>
      <c r="B194"/>
      <c r="C194"/>
    </row>
    <row r="195" spans="1:3" s="17" customFormat="1" hidden="1" x14ac:dyDescent="0.2">
      <c r="A195" s="105" t="s">
        <v>3</v>
      </c>
    </row>
    <row r="196" spans="1:3" s="17" customFormat="1" hidden="1" x14ac:dyDescent="0.2">
      <c r="A196" s="21"/>
    </row>
    <row r="197" spans="1:3" s="17" customFormat="1" hidden="1" x14ac:dyDescent="0.2">
      <c r="A197" s="21"/>
    </row>
    <row r="198" spans="1:3" s="17" customFormat="1" hidden="1" x14ac:dyDescent="0.2">
      <c r="A198" s="21"/>
    </row>
    <row r="199" spans="1:3" s="17" customFormat="1" hidden="1" x14ac:dyDescent="0.2">
      <c r="A199" s="21"/>
    </row>
    <row r="200" spans="1:3" s="17" customFormat="1" hidden="1" x14ac:dyDescent="0.2">
      <c r="A200" s="21"/>
    </row>
    <row r="201" spans="1:3" s="17" customFormat="1" hidden="1" x14ac:dyDescent="0.2">
      <c r="A201" s="21"/>
    </row>
    <row r="202" spans="1:3" s="17" customFormat="1" hidden="1" x14ac:dyDescent="0.2">
      <c r="A202" s="21"/>
    </row>
    <row r="203" spans="1:3" s="17" customFormat="1" hidden="1" x14ac:dyDescent="0.2">
      <c r="A203" s="21"/>
    </row>
    <row r="204" spans="1:3" s="17" customFormat="1" hidden="1" x14ac:dyDescent="0.2">
      <c r="A204" s="21"/>
    </row>
    <row r="205" spans="1:3" s="17" customFormat="1" hidden="1" x14ac:dyDescent="0.2">
      <c r="A205" s="21"/>
    </row>
    <row r="206" spans="1:3" s="17" customFormat="1" hidden="1" x14ac:dyDescent="0.2">
      <c r="A206" s="21"/>
    </row>
    <row r="207" spans="1:3" s="17" customFormat="1" hidden="1" x14ac:dyDescent="0.2">
      <c r="A207" s="21"/>
    </row>
    <row r="208" spans="1:3" s="17" customFormat="1" hidden="1" x14ac:dyDescent="0.2">
      <c r="A208" s="21"/>
    </row>
    <row r="209" spans="1:1" s="17" customFormat="1" hidden="1" x14ac:dyDescent="0.2">
      <c r="A209" s="21"/>
    </row>
    <row r="210" spans="1:1" s="17" customFormat="1" hidden="1" x14ac:dyDescent="0.2">
      <c r="A210" s="21"/>
    </row>
    <row r="211" spans="1:1" s="17" customFormat="1" hidden="1" x14ac:dyDescent="0.2">
      <c r="A211" s="21"/>
    </row>
    <row r="212" spans="1:1" s="17" customFormat="1" hidden="1" x14ac:dyDescent="0.2">
      <c r="A212" s="21"/>
    </row>
    <row r="213" spans="1:1" s="17" customFormat="1" hidden="1" x14ac:dyDescent="0.2">
      <c r="A213" s="21"/>
    </row>
    <row r="214" spans="1:1" s="17" customFormat="1" hidden="1" x14ac:dyDescent="0.2">
      <c r="A214" s="21"/>
    </row>
    <row r="215" spans="1:1" s="17" customFormat="1" hidden="1" x14ac:dyDescent="0.2">
      <c r="A215" s="21"/>
    </row>
    <row r="216" spans="1:1" s="17" customFormat="1" hidden="1" x14ac:dyDescent="0.2">
      <c r="A216" s="21"/>
    </row>
    <row r="217" spans="1:1" s="17" customFormat="1" hidden="1" x14ac:dyDescent="0.2">
      <c r="A217" s="21"/>
    </row>
    <row r="218" spans="1:1" s="17" customFormat="1" hidden="1" x14ac:dyDescent="0.2">
      <c r="A218" s="21"/>
    </row>
    <row r="219" spans="1:1" s="17" customFormat="1" hidden="1" x14ac:dyDescent="0.2">
      <c r="A219" s="21"/>
    </row>
    <row r="220" spans="1:1" s="17" customFormat="1" hidden="1" x14ac:dyDescent="0.2">
      <c r="A220" s="21"/>
    </row>
    <row r="221" spans="1:1" s="17" customFormat="1" hidden="1" x14ac:dyDescent="0.2">
      <c r="A221" s="21"/>
    </row>
    <row r="222" spans="1:1" s="17" customFormat="1" hidden="1" x14ac:dyDescent="0.2">
      <c r="A222" s="21"/>
    </row>
    <row r="223" spans="1:1" s="17" customFormat="1" hidden="1" x14ac:dyDescent="0.2">
      <c r="A223" s="21"/>
    </row>
    <row r="224" spans="1:1" s="17" customFormat="1" hidden="1" x14ac:dyDescent="0.2">
      <c r="A224" s="21"/>
    </row>
    <row r="225" spans="1:1" s="17" customFormat="1" hidden="1" x14ac:dyDescent="0.2">
      <c r="A225" s="21"/>
    </row>
    <row r="226" spans="1:1" s="17" customFormat="1" hidden="1" x14ac:dyDescent="0.2">
      <c r="A226" s="21"/>
    </row>
    <row r="227" spans="1:1" s="17" customFormat="1" hidden="1" x14ac:dyDescent="0.2">
      <c r="A227" s="21"/>
    </row>
    <row r="228" spans="1:1" s="17" customFormat="1" hidden="1" x14ac:dyDescent="0.2">
      <c r="A228" s="21"/>
    </row>
    <row r="229" spans="1:1" s="17" customFormat="1" hidden="1" x14ac:dyDescent="0.2">
      <c r="A229" s="21"/>
    </row>
    <row r="230" spans="1:1" s="17" customFormat="1" hidden="1" x14ac:dyDescent="0.2">
      <c r="A230" s="21"/>
    </row>
    <row r="231" spans="1:1" s="17" customFormat="1" hidden="1" x14ac:dyDescent="0.2">
      <c r="A231" s="21"/>
    </row>
    <row r="232" spans="1:1" s="17" customFormat="1" hidden="1" x14ac:dyDescent="0.2">
      <c r="A232" s="21"/>
    </row>
    <row r="233" spans="1:1" s="17" customFormat="1" hidden="1" x14ac:dyDescent="0.2">
      <c r="A233" s="21"/>
    </row>
    <row r="234" spans="1:1" s="17" customFormat="1" hidden="1" x14ac:dyDescent="0.2">
      <c r="A234" s="21"/>
    </row>
    <row r="235" spans="1:1" s="17" customFormat="1" hidden="1" x14ac:dyDescent="0.2">
      <c r="A235" s="21"/>
    </row>
    <row r="236" spans="1:1" s="17" customFormat="1" hidden="1" x14ac:dyDescent="0.2">
      <c r="A236" s="21"/>
    </row>
    <row r="237" spans="1:1" s="17" customFormat="1" hidden="1" x14ac:dyDescent="0.2">
      <c r="A237" s="21"/>
    </row>
    <row r="238" spans="1:1" s="17" customFormat="1" hidden="1" x14ac:dyDescent="0.2">
      <c r="A238" s="21"/>
    </row>
    <row r="239" spans="1:1" s="17" customFormat="1" hidden="1" x14ac:dyDescent="0.2">
      <c r="A239" s="21"/>
    </row>
    <row r="240" spans="1:1" s="17" customFormat="1" hidden="1" x14ac:dyDescent="0.2">
      <c r="A240" s="21"/>
    </row>
    <row r="241" spans="1:1" s="17" customFormat="1" hidden="1" x14ac:dyDescent="0.2">
      <c r="A241" s="21"/>
    </row>
    <row r="242" spans="1:1" s="17" customFormat="1" hidden="1" x14ac:dyDescent="0.2">
      <c r="A242" s="21"/>
    </row>
    <row r="243" spans="1:1" s="17" customFormat="1" hidden="1" x14ac:dyDescent="0.2">
      <c r="A243" s="21"/>
    </row>
    <row r="244" spans="1:1" s="17" customFormat="1" hidden="1" x14ac:dyDescent="0.2">
      <c r="A244" s="21"/>
    </row>
    <row r="245" spans="1:1" s="17" customFormat="1" hidden="1" x14ac:dyDescent="0.2">
      <c r="A245" s="21"/>
    </row>
    <row r="246" spans="1:1" s="17" customFormat="1" hidden="1" x14ac:dyDescent="0.2">
      <c r="A246" s="21"/>
    </row>
    <row r="247" spans="1:1" s="17" customFormat="1" hidden="1" x14ac:dyDescent="0.2">
      <c r="A247" s="21"/>
    </row>
    <row r="248" spans="1:1" s="17" customFormat="1" hidden="1" x14ac:dyDescent="0.2">
      <c r="A248" s="21"/>
    </row>
    <row r="249" spans="1:1" s="17" customFormat="1" hidden="1" x14ac:dyDescent="0.2">
      <c r="A249" s="21"/>
    </row>
    <row r="250" spans="1:1" s="17" customFormat="1" hidden="1" x14ac:dyDescent="0.2">
      <c r="A250" s="21"/>
    </row>
    <row r="251" spans="1:1" s="17" customFormat="1" hidden="1" x14ac:dyDescent="0.2">
      <c r="A251" s="21"/>
    </row>
    <row r="252" spans="1:1" s="17" customFormat="1" hidden="1" x14ac:dyDescent="0.2">
      <c r="A252" s="21"/>
    </row>
    <row r="253" spans="1:1" s="17" customFormat="1" hidden="1" x14ac:dyDescent="0.2">
      <c r="A253" s="21"/>
    </row>
    <row r="254" spans="1:1" s="17" customFormat="1" hidden="1" x14ac:dyDescent="0.2">
      <c r="A254" s="21"/>
    </row>
    <row r="255" spans="1:1" s="17" customFormat="1" hidden="1" x14ac:dyDescent="0.2">
      <c r="A255" s="21"/>
    </row>
    <row r="256" spans="1:1" s="17" customFormat="1" hidden="1" x14ac:dyDescent="0.2">
      <c r="A256" s="21"/>
    </row>
    <row r="257" spans="1:3" s="17" customFormat="1" hidden="1" x14ac:dyDescent="0.2">
      <c r="A257" s="21"/>
    </row>
    <row r="258" spans="1:3" hidden="1" x14ac:dyDescent="0.2"/>
    <row r="259" spans="1:3" s="17" customFormat="1" x14ac:dyDescent="0.2">
      <c r="A259" s="131" t="s">
        <v>6</v>
      </c>
      <c r="B259" s="131"/>
      <c r="C259" s="131"/>
    </row>
    <row r="260" spans="1:3" ht="15.75" customHeight="1" x14ac:dyDescent="0.2"/>
    <row r="261" spans="1:3" s="19" customFormat="1" ht="15" x14ac:dyDescent="0.25">
      <c r="A261" s="103" t="s">
        <v>1</v>
      </c>
      <c r="B261"/>
      <c r="C261"/>
    </row>
    <row r="262" spans="1:3" ht="15" x14ac:dyDescent="0.25">
      <c r="A262" s="106">
        <v>44562</v>
      </c>
      <c r="B262"/>
      <c r="C262"/>
    </row>
    <row r="263" spans="1:3" ht="15" x14ac:dyDescent="0.25">
      <c r="A263" s="106">
        <v>44593</v>
      </c>
      <c r="B263"/>
      <c r="C263"/>
    </row>
    <row r="264" spans="1:3" ht="15" x14ac:dyDescent="0.25">
      <c r="A264" s="106">
        <v>44621</v>
      </c>
      <c r="B264"/>
      <c r="C264"/>
    </row>
    <row r="265" spans="1:3" ht="15" x14ac:dyDescent="0.25">
      <c r="A265" s="106">
        <v>44652</v>
      </c>
      <c r="B265"/>
      <c r="C265"/>
    </row>
    <row r="266" spans="1:3" ht="15" x14ac:dyDescent="0.25">
      <c r="A266" s="106">
        <v>44682</v>
      </c>
      <c r="B266"/>
      <c r="C266"/>
    </row>
    <row r="267" spans="1:3" ht="15" x14ac:dyDescent="0.25">
      <c r="A267" s="106">
        <v>44713</v>
      </c>
      <c r="B267"/>
      <c r="C267"/>
    </row>
    <row r="268" spans="1:3" ht="15" x14ac:dyDescent="0.25">
      <c r="A268" s="106">
        <v>44743</v>
      </c>
      <c r="B268"/>
      <c r="C268"/>
    </row>
    <row r="269" spans="1:3" ht="15" x14ac:dyDescent="0.25">
      <c r="A269" s="106">
        <v>44774</v>
      </c>
      <c r="B269"/>
      <c r="C269"/>
    </row>
    <row r="270" spans="1:3" ht="15" hidden="1" x14ac:dyDescent="0.25">
      <c r="A270" s="107" t="s">
        <v>3</v>
      </c>
      <c r="B270"/>
      <c r="C270"/>
    </row>
    <row r="271" spans="1:3" ht="15" hidden="1" x14ac:dyDescent="0.25">
      <c r="A271"/>
      <c r="B271"/>
      <c r="C271"/>
    </row>
    <row r="272" spans="1:3" ht="15" hidden="1" x14ac:dyDescent="0.25">
      <c r="A272"/>
      <c r="B272"/>
      <c r="C272"/>
    </row>
    <row r="273" spans="1:3" ht="15" hidden="1" x14ac:dyDescent="0.25">
      <c r="A273"/>
      <c r="B273"/>
      <c r="C273"/>
    </row>
    <row r="274" spans="1:3" ht="15" hidden="1" x14ac:dyDescent="0.25">
      <c r="A274"/>
      <c r="B274"/>
      <c r="C274"/>
    </row>
    <row r="275" spans="1:3" ht="15" hidden="1" x14ac:dyDescent="0.25">
      <c r="A275"/>
      <c r="B275"/>
      <c r="C275"/>
    </row>
    <row r="276" spans="1:3" ht="15" hidden="1" x14ac:dyDescent="0.25">
      <c r="A276"/>
      <c r="B276"/>
      <c r="C276"/>
    </row>
    <row r="277" spans="1:3" ht="15" hidden="1" x14ac:dyDescent="0.25">
      <c r="A277"/>
      <c r="B277"/>
      <c r="C277"/>
    </row>
    <row r="278" spans="1:3" ht="15" hidden="1" x14ac:dyDescent="0.25">
      <c r="A278"/>
      <c r="B278"/>
      <c r="C278"/>
    </row>
    <row r="279" spans="1:3" ht="15" hidden="1" x14ac:dyDescent="0.25">
      <c r="A279"/>
      <c r="B279"/>
      <c r="C279"/>
    </row>
    <row r="280" spans="1:3" ht="15" hidden="1" x14ac:dyDescent="0.25">
      <c r="A280"/>
      <c r="B280"/>
      <c r="C280"/>
    </row>
    <row r="281" spans="1:3" ht="15" hidden="1" x14ac:dyDescent="0.25">
      <c r="A281"/>
      <c r="B281"/>
      <c r="C281"/>
    </row>
    <row r="282" spans="1:3" ht="15" hidden="1" x14ac:dyDescent="0.25">
      <c r="A282"/>
      <c r="B282"/>
      <c r="C282"/>
    </row>
    <row r="283" spans="1:3" ht="15" hidden="1" x14ac:dyDescent="0.25">
      <c r="A283"/>
      <c r="B283"/>
      <c r="C283"/>
    </row>
    <row r="284" spans="1:3" ht="15" hidden="1" x14ac:dyDescent="0.25">
      <c r="A284"/>
      <c r="B284"/>
      <c r="C284"/>
    </row>
    <row r="285" spans="1:3" ht="15" hidden="1" x14ac:dyDescent="0.25">
      <c r="A285"/>
      <c r="B285"/>
      <c r="C285"/>
    </row>
    <row r="286" spans="1:3" ht="15" hidden="1" x14ac:dyDescent="0.25">
      <c r="A286"/>
      <c r="B286"/>
      <c r="C286"/>
    </row>
    <row r="287" spans="1:3" ht="15" hidden="1" x14ac:dyDescent="0.25">
      <c r="A287"/>
      <c r="B287"/>
      <c r="C287"/>
    </row>
    <row r="288" spans="1:3" ht="15" hidden="1" x14ac:dyDescent="0.25">
      <c r="A288"/>
      <c r="B288"/>
      <c r="C288"/>
    </row>
    <row r="289" spans="1:3" hidden="1" x14ac:dyDescent="0.2">
      <c r="A289" s="21"/>
      <c r="B289" s="22"/>
      <c r="C289" s="22"/>
    </row>
    <row r="290" spans="1:3" hidden="1" x14ac:dyDescent="0.2">
      <c r="A290" s="21"/>
      <c r="B290" s="22"/>
      <c r="C290" s="22"/>
    </row>
    <row r="291" spans="1:3" hidden="1" x14ac:dyDescent="0.2">
      <c r="A291" s="21"/>
      <c r="B291" s="22"/>
      <c r="C291" s="22"/>
    </row>
    <row r="292" spans="1:3" hidden="1" x14ac:dyDescent="0.2">
      <c r="A292" s="21"/>
      <c r="B292" s="22"/>
      <c r="C292" s="22"/>
    </row>
    <row r="293" spans="1:3" hidden="1" x14ac:dyDescent="0.2">
      <c r="A293" s="21"/>
      <c r="B293" s="22"/>
      <c r="C293" s="22"/>
    </row>
    <row r="294" spans="1:3" hidden="1" x14ac:dyDescent="0.2">
      <c r="A294" s="21"/>
      <c r="B294" s="22"/>
      <c r="C294" s="22"/>
    </row>
    <row r="295" spans="1:3" hidden="1" x14ac:dyDescent="0.2">
      <c r="A295" s="21"/>
      <c r="B295" s="22"/>
      <c r="C295" s="22"/>
    </row>
    <row r="296" spans="1:3" hidden="1" x14ac:dyDescent="0.2">
      <c r="A296" s="21"/>
      <c r="B296" s="22"/>
      <c r="C296" s="22"/>
    </row>
    <row r="297" spans="1:3" hidden="1" x14ac:dyDescent="0.2">
      <c r="A297" s="21"/>
      <c r="B297" s="22"/>
      <c r="C297" s="22"/>
    </row>
    <row r="298" spans="1:3" hidden="1" x14ac:dyDescent="0.2">
      <c r="A298" s="21"/>
      <c r="B298" s="22"/>
      <c r="C298" s="22"/>
    </row>
    <row r="299" spans="1:3" hidden="1" x14ac:dyDescent="0.2">
      <c r="A299" s="21"/>
      <c r="B299" s="22"/>
      <c r="C299" s="22"/>
    </row>
    <row r="300" spans="1:3" hidden="1" x14ac:dyDescent="0.2">
      <c r="A300" s="21"/>
      <c r="B300" s="22"/>
      <c r="C300" s="22"/>
    </row>
    <row r="301" spans="1:3" hidden="1" x14ac:dyDescent="0.2">
      <c r="A301" s="21"/>
      <c r="B301" s="22"/>
      <c r="C301" s="22"/>
    </row>
    <row r="302" spans="1:3" hidden="1" x14ac:dyDescent="0.2">
      <c r="A302" s="21"/>
      <c r="B302" s="22"/>
      <c r="C302" s="22"/>
    </row>
    <row r="303" spans="1:3" hidden="1" x14ac:dyDescent="0.2">
      <c r="A303" s="21"/>
      <c r="B303" s="22"/>
      <c r="C303" s="22"/>
    </row>
    <row r="304" spans="1:3" hidden="1" x14ac:dyDescent="0.2">
      <c r="A304" s="21"/>
      <c r="B304" s="22"/>
      <c r="C304" s="22"/>
    </row>
    <row r="305" spans="1:3" hidden="1" x14ac:dyDescent="0.2">
      <c r="A305" s="21"/>
      <c r="B305" s="22"/>
      <c r="C305" s="22"/>
    </row>
    <row r="306" spans="1:3" hidden="1" x14ac:dyDescent="0.2">
      <c r="A306" s="21"/>
      <c r="B306" s="22"/>
      <c r="C306" s="22"/>
    </row>
    <row r="307" spans="1:3" hidden="1" x14ac:dyDescent="0.2">
      <c r="A307" s="21"/>
      <c r="B307" s="22"/>
      <c r="C307" s="22"/>
    </row>
    <row r="308" spans="1:3" hidden="1" x14ac:dyDescent="0.2">
      <c r="A308" s="21"/>
      <c r="B308" s="22"/>
      <c r="C308" s="22"/>
    </row>
    <row r="309" spans="1:3" hidden="1" x14ac:dyDescent="0.2">
      <c r="A309" s="21"/>
      <c r="B309" s="22"/>
      <c r="C309" s="22"/>
    </row>
    <row r="310" spans="1:3" ht="16.5" hidden="1" x14ac:dyDescent="0.3">
      <c r="A310" s="15"/>
      <c r="B310" s="15"/>
      <c r="C310" s="15"/>
    </row>
    <row r="311" spans="1:3" ht="7.5" hidden="1" customHeight="1" x14ac:dyDescent="0.3">
      <c r="A311" s="15"/>
      <c r="B311" s="15"/>
      <c r="C311" s="15"/>
    </row>
    <row r="312" spans="1:3" ht="24.75" hidden="1" customHeight="1" x14ac:dyDescent="0.3">
      <c r="A312" s="15"/>
      <c r="B312" s="15"/>
      <c r="C312" s="15"/>
    </row>
    <row r="313" spans="1:3" x14ac:dyDescent="0.2">
      <c r="A313" s="134" t="s">
        <v>7</v>
      </c>
      <c r="B313" s="134"/>
      <c r="C313" s="134"/>
    </row>
    <row r="314" spans="1:3" ht="16.5" x14ac:dyDescent="0.3">
      <c r="A314" s="15"/>
      <c r="B314" s="15"/>
      <c r="C314" s="15"/>
    </row>
    <row r="315" spans="1:3" ht="15" x14ac:dyDescent="0.25">
      <c r="A315" s="103" t="s">
        <v>1</v>
      </c>
      <c r="B315"/>
      <c r="C315"/>
    </row>
    <row r="316" spans="1:3" ht="15" x14ac:dyDescent="0.25">
      <c r="A316" s="106">
        <v>44562</v>
      </c>
      <c r="B316"/>
      <c r="C316"/>
    </row>
    <row r="317" spans="1:3" ht="15" x14ac:dyDescent="0.25">
      <c r="A317" s="106">
        <v>44593</v>
      </c>
      <c r="B317"/>
      <c r="C317"/>
    </row>
    <row r="318" spans="1:3" ht="15" x14ac:dyDescent="0.25">
      <c r="A318" s="106">
        <v>44621</v>
      </c>
      <c r="B318"/>
      <c r="C318"/>
    </row>
    <row r="319" spans="1:3" ht="15" x14ac:dyDescent="0.25">
      <c r="A319" s="106">
        <v>44652</v>
      </c>
      <c r="B319"/>
      <c r="C319"/>
    </row>
    <row r="320" spans="1:3" ht="15" x14ac:dyDescent="0.25">
      <c r="A320" s="106">
        <v>44682</v>
      </c>
      <c r="B320"/>
      <c r="C320"/>
    </row>
    <row r="321" spans="1:3" ht="15" x14ac:dyDescent="0.25">
      <c r="A321" s="106">
        <v>44713</v>
      </c>
      <c r="B321"/>
      <c r="C321"/>
    </row>
    <row r="322" spans="1:3" ht="15" x14ac:dyDescent="0.25">
      <c r="A322" s="106">
        <v>44743</v>
      </c>
      <c r="B322"/>
      <c r="C322"/>
    </row>
    <row r="323" spans="1:3" ht="15" x14ac:dyDescent="0.25">
      <c r="A323" s="106">
        <v>44774</v>
      </c>
      <c r="B323"/>
      <c r="C323"/>
    </row>
    <row r="324" spans="1:3" x14ac:dyDescent="0.2">
      <c r="A324" s="107" t="s">
        <v>3</v>
      </c>
    </row>
  </sheetData>
  <mergeCells count="5">
    <mergeCell ref="A2:C2"/>
    <mergeCell ref="A259:C259"/>
    <mergeCell ref="A93:C93"/>
    <mergeCell ref="A185:C185"/>
    <mergeCell ref="A313:C313"/>
  </mergeCells>
  <pageMargins left="0.7" right="0.7" top="0.75" bottom="0.75" header="0.3" footer="0.3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CA0B-9697-4740-9029-474C4BE5F215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36" t="s">
        <v>5</v>
      </c>
      <c r="B1" s="136"/>
      <c r="C1" s="136"/>
      <c r="D1" s="136"/>
    </row>
    <row r="2" spans="1:4" x14ac:dyDescent="0.25">
      <c r="B2" t="s">
        <v>14</v>
      </c>
      <c r="C2" t="s">
        <v>15</v>
      </c>
      <c r="D2" t="s">
        <v>16</v>
      </c>
    </row>
    <row r="3" spans="1:4" x14ac:dyDescent="0.25">
      <c r="A3" t="s">
        <v>17</v>
      </c>
      <c r="B3">
        <v>255.2</v>
      </c>
      <c r="C3">
        <v>245.3</v>
      </c>
      <c r="D3">
        <v>130731.6</v>
      </c>
    </row>
    <row r="4" spans="1:4" x14ac:dyDescent="0.25">
      <c r="A4" t="s">
        <v>18</v>
      </c>
      <c r="B4">
        <v>205.1</v>
      </c>
      <c r="C4">
        <v>209.1</v>
      </c>
      <c r="D4">
        <v>111995.6</v>
      </c>
    </row>
    <row r="5" spans="1:4" x14ac:dyDescent="0.25">
      <c r="A5" t="s">
        <v>19</v>
      </c>
      <c r="B5">
        <v>189</v>
      </c>
      <c r="C5">
        <v>210.1</v>
      </c>
      <c r="D5">
        <v>113118.1</v>
      </c>
    </row>
    <row r="6" spans="1:4" x14ac:dyDescent="0.25">
      <c r="A6" t="s">
        <v>20</v>
      </c>
      <c r="B6">
        <v>129.9</v>
      </c>
      <c r="C6">
        <v>158.9</v>
      </c>
      <c r="D6">
        <v>87361.1</v>
      </c>
    </row>
    <row r="7" spans="1:4" x14ac:dyDescent="0.25">
      <c r="A7" t="s">
        <v>21</v>
      </c>
      <c r="B7">
        <v>93.5</v>
      </c>
      <c r="C7">
        <v>124.1</v>
      </c>
      <c r="D7">
        <v>69942.899999999994</v>
      </c>
    </row>
    <row r="8" spans="1:4" x14ac:dyDescent="0.25">
      <c r="A8" t="s">
        <v>22</v>
      </c>
      <c r="B8">
        <v>75.8</v>
      </c>
      <c r="C8">
        <v>104.6</v>
      </c>
      <c r="D8">
        <v>59725.9</v>
      </c>
    </row>
    <row r="9" spans="1:4" x14ac:dyDescent="0.25">
      <c r="A9" t="s">
        <v>23</v>
      </c>
      <c r="B9">
        <v>85.5</v>
      </c>
      <c r="C9">
        <v>116.1</v>
      </c>
      <c r="D9">
        <v>66269.8</v>
      </c>
    </row>
    <row r="10" spans="1:4" x14ac:dyDescent="0.25">
      <c r="A10" t="s">
        <v>24</v>
      </c>
      <c r="B10">
        <v>110.3</v>
      </c>
      <c r="C10">
        <v>138.9</v>
      </c>
      <c r="D10">
        <v>78658.3</v>
      </c>
    </row>
    <row r="11" spans="1:4" x14ac:dyDescent="0.25">
      <c r="A11" t="s">
        <v>25</v>
      </c>
      <c r="B11">
        <v>148.5</v>
      </c>
      <c r="C11">
        <v>169.2</v>
      </c>
      <c r="D11">
        <v>94498.2</v>
      </c>
    </row>
    <row r="12" spans="1:4" x14ac:dyDescent="0.25">
      <c r="A12" t="s">
        <v>26</v>
      </c>
      <c r="B12">
        <v>196.7</v>
      </c>
      <c r="C12">
        <v>205.5</v>
      </c>
      <c r="D12">
        <v>112761</v>
      </c>
    </row>
    <row r="13" spans="1:4" x14ac:dyDescent="0.25">
      <c r="A13" t="s">
        <v>27</v>
      </c>
      <c r="B13">
        <v>231.5</v>
      </c>
      <c r="C13">
        <v>226</v>
      </c>
      <c r="D13">
        <v>121890.8</v>
      </c>
    </row>
    <row r="14" spans="1:4" x14ac:dyDescent="0.25">
      <c r="A14" t="s">
        <v>28</v>
      </c>
      <c r="B14">
        <v>257.39999999999998</v>
      </c>
      <c r="C14">
        <v>243.3</v>
      </c>
      <c r="D14">
        <v>130202.3</v>
      </c>
    </row>
    <row r="18" spans="1:4" x14ac:dyDescent="0.25">
      <c r="A18" s="136" t="s">
        <v>10</v>
      </c>
      <c r="B18" s="136"/>
      <c r="C18" s="136"/>
      <c r="D18" s="136"/>
    </row>
    <row r="19" spans="1:4" x14ac:dyDescent="0.25">
      <c r="B19" t="s">
        <v>14</v>
      </c>
      <c r="C19" t="s">
        <v>15</v>
      </c>
      <c r="D19" t="s">
        <v>16</v>
      </c>
    </row>
    <row r="20" spans="1:4" x14ac:dyDescent="0.25">
      <c r="A20" t="s">
        <v>17</v>
      </c>
    </row>
    <row r="21" spans="1:4" x14ac:dyDescent="0.25">
      <c r="A21" t="s">
        <v>18</v>
      </c>
    </row>
    <row r="22" spans="1:4" x14ac:dyDescent="0.25">
      <c r="A22" t="s">
        <v>19</v>
      </c>
    </row>
    <row r="23" spans="1:4" x14ac:dyDescent="0.25">
      <c r="A23" t="s">
        <v>20</v>
      </c>
    </row>
    <row r="24" spans="1:4" x14ac:dyDescent="0.25">
      <c r="A24" t="s">
        <v>21</v>
      </c>
    </row>
    <row r="25" spans="1:4" x14ac:dyDescent="0.25">
      <c r="A25" t="s">
        <v>22</v>
      </c>
    </row>
    <row r="26" spans="1:4" x14ac:dyDescent="0.25">
      <c r="A26" t="s">
        <v>23</v>
      </c>
    </row>
    <row r="27" spans="1:4" x14ac:dyDescent="0.25">
      <c r="A27" t="s">
        <v>24</v>
      </c>
    </row>
    <row r="28" spans="1:4" x14ac:dyDescent="0.25">
      <c r="A28" t="s">
        <v>25</v>
      </c>
    </row>
    <row r="29" spans="1:4" x14ac:dyDescent="0.25">
      <c r="A29" t="s">
        <v>26</v>
      </c>
    </row>
    <row r="30" spans="1:4" x14ac:dyDescent="0.25">
      <c r="A30" t="s">
        <v>27</v>
      </c>
    </row>
    <row r="31" spans="1:4" x14ac:dyDescent="0.25">
      <c r="A31" t="s">
        <v>28</v>
      </c>
    </row>
    <row r="34" spans="1:4" x14ac:dyDescent="0.25">
      <c r="A34" t="s">
        <v>29</v>
      </c>
    </row>
    <row r="35" spans="1:4" x14ac:dyDescent="0.25">
      <c r="B35" t="s">
        <v>14</v>
      </c>
      <c r="C35" t="s">
        <v>15</v>
      </c>
      <c r="D35" t="s">
        <v>16</v>
      </c>
    </row>
    <row r="36" spans="1:4" x14ac:dyDescent="0.25">
      <c r="A36" t="s">
        <v>17</v>
      </c>
    </row>
    <row r="37" spans="1:4" x14ac:dyDescent="0.25">
      <c r="A37" t="s">
        <v>18</v>
      </c>
    </row>
    <row r="38" spans="1:4" x14ac:dyDescent="0.25">
      <c r="A38" t="s">
        <v>19</v>
      </c>
    </row>
    <row r="39" spans="1:4" x14ac:dyDescent="0.25">
      <c r="A39" t="s">
        <v>20</v>
      </c>
    </row>
    <row r="40" spans="1:4" x14ac:dyDescent="0.25">
      <c r="A40" t="s">
        <v>21</v>
      </c>
    </row>
    <row r="41" spans="1:4" x14ac:dyDescent="0.25">
      <c r="A41" t="s">
        <v>22</v>
      </c>
    </row>
    <row r="42" spans="1:4" x14ac:dyDescent="0.25">
      <c r="A42" t="s">
        <v>23</v>
      </c>
    </row>
    <row r="43" spans="1:4" x14ac:dyDescent="0.25">
      <c r="A43" t="s">
        <v>24</v>
      </c>
    </row>
    <row r="44" spans="1:4" x14ac:dyDescent="0.25">
      <c r="A44" t="s">
        <v>25</v>
      </c>
    </row>
    <row r="45" spans="1:4" x14ac:dyDescent="0.25">
      <c r="A45" t="s">
        <v>26</v>
      </c>
    </row>
    <row r="46" spans="1:4" x14ac:dyDescent="0.25">
      <c r="A46" t="s">
        <v>27</v>
      </c>
    </row>
    <row r="47" spans="1:4" x14ac:dyDescent="0.25">
      <c r="A47" t="s">
        <v>28</v>
      </c>
    </row>
  </sheetData>
  <mergeCells count="2">
    <mergeCell ref="A1:D1"/>
    <mergeCell ref="A18:D18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153D-563D-42E0-B379-0DE9BD9EAD34}">
  <sheetPr codeName="Sheet5"/>
  <dimension ref="A1:U510"/>
  <sheetViews>
    <sheetView showGridLines="0" zoomScale="82" zoomScaleNormal="82" workbookViewId="0">
      <pane ySplit="1" topLeftCell="A2" activePane="bottomLeft" state="frozen"/>
      <selection pane="bottomLeft" activeCell="E480" sqref="E480"/>
    </sheetView>
  </sheetViews>
  <sheetFormatPr defaultRowHeight="12.75" x14ac:dyDescent="0.2"/>
  <cols>
    <col min="1" max="1" width="4.28515625" style="41" bestFit="1" customWidth="1"/>
    <col min="2" max="2" width="8.5703125" style="45" bestFit="1" customWidth="1"/>
    <col min="3" max="3" width="29" style="45" customWidth="1"/>
    <col min="4" max="4" width="23" style="32" customWidth="1"/>
    <col min="5" max="5" width="24.140625" style="45" customWidth="1"/>
    <col min="6" max="6" width="9.5703125" style="41" bestFit="1" customWidth="1"/>
    <col min="7" max="7" width="11.5703125" style="37" bestFit="1" customWidth="1"/>
    <col min="8" max="8" width="17" style="20" bestFit="1" customWidth="1"/>
    <col min="9" max="9" width="8" style="20" bestFit="1" customWidth="1"/>
    <col min="10" max="10" width="8.140625" style="20" customWidth="1"/>
    <col min="11" max="11" width="9.5703125" style="40" bestFit="1" customWidth="1"/>
    <col min="12" max="12" width="20" style="45" bestFit="1" customWidth="1"/>
    <col min="13" max="13" width="20" style="20" bestFit="1" customWidth="1"/>
    <col min="14" max="14" width="8" style="20" bestFit="1" customWidth="1"/>
    <col min="15" max="15" width="6.5703125" style="20" customWidth="1"/>
    <col min="16" max="16" width="9.5703125" style="40" bestFit="1" customWidth="1"/>
    <col min="17" max="17" width="7.42578125" style="45" bestFit="1" customWidth="1"/>
    <col min="18" max="18" width="12.7109375" style="45" bestFit="1" customWidth="1"/>
    <col min="19" max="19" width="8" style="20" bestFit="1" customWidth="1"/>
    <col min="20" max="20" width="6.42578125" style="20" bestFit="1" customWidth="1"/>
    <col min="21" max="16384" width="9.140625" style="20"/>
  </cols>
  <sheetData>
    <row r="1" spans="1:20" s="71" customFormat="1" ht="20.25" x14ac:dyDescent="0.3">
      <c r="A1" s="138" t="s">
        <v>30</v>
      </c>
      <c r="B1" s="138"/>
      <c r="C1" s="138"/>
      <c r="D1" s="138"/>
      <c r="E1" s="70"/>
      <c r="F1" s="138" t="s">
        <v>31</v>
      </c>
      <c r="G1" s="138"/>
      <c r="H1" s="138"/>
      <c r="I1" s="138"/>
      <c r="K1" s="138" t="s">
        <v>32</v>
      </c>
      <c r="L1" s="138"/>
      <c r="M1" s="138"/>
      <c r="N1" s="138"/>
      <c r="P1" s="138" t="s">
        <v>33</v>
      </c>
      <c r="Q1" s="138"/>
      <c r="R1" s="138"/>
      <c r="S1" s="138"/>
    </row>
    <row r="2" spans="1:20" s="73" customFormat="1" ht="15.75" x14ac:dyDescent="0.25">
      <c r="A2" s="137" t="s">
        <v>34</v>
      </c>
      <c r="B2" s="137"/>
      <c r="C2" s="137"/>
      <c r="D2" s="137"/>
      <c r="E2" s="72"/>
      <c r="F2" s="137" t="s">
        <v>34</v>
      </c>
      <c r="G2" s="137"/>
      <c r="H2" s="137"/>
      <c r="I2" s="137"/>
      <c r="K2" s="137" t="s">
        <v>34</v>
      </c>
      <c r="L2" s="137"/>
      <c r="M2" s="137"/>
      <c r="N2" s="137"/>
      <c r="P2" s="137" t="s">
        <v>35</v>
      </c>
      <c r="Q2" s="137"/>
      <c r="R2" s="137"/>
      <c r="S2" s="137"/>
    </row>
    <row r="3" spans="1:20" ht="15" x14ac:dyDescent="0.25">
      <c r="A3" s="39" t="s">
        <v>1</v>
      </c>
      <c r="B3"/>
      <c r="C3"/>
      <c r="D3"/>
      <c r="F3" s="39" t="s">
        <v>1</v>
      </c>
      <c r="G3"/>
      <c r="H3"/>
      <c r="I3"/>
      <c r="K3" s="39" t="s">
        <v>1</v>
      </c>
      <c r="L3" s="34" t="s">
        <v>2</v>
      </c>
      <c r="M3"/>
      <c r="N3"/>
      <c r="O3" s="33"/>
      <c r="P3" s="39" t="s">
        <v>1</v>
      </c>
      <c r="Q3"/>
      <c r="R3"/>
      <c r="S3"/>
      <c r="T3" s="33"/>
    </row>
    <row r="4" spans="1:20" ht="15" x14ac:dyDescent="0.25">
      <c r="A4" s="16">
        <v>44562</v>
      </c>
      <c r="B4"/>
      <c r="C4"/>
      <c r="D4"/>
      <c r="F4" s="16">
        <v>44562</v>
      </c>
      <c r="G4"/>
      <c r="H4"/>
      <c r="I4"/>
      <c r="K4" s="16">
        <v>44562</v>
      </c>
      <c r="L4" s="36">
        <v>99</v>
      </c>
      <c r="M4"/>
      <c r="N4"/>
      <c r="O4" s="33"/>
      <c r="P4" s="16">
        <v>44562</v>
      </c>
      <c r="Q4"/>
      <c r="R4"/>
      <c r="S4"/>
      <c r="T4" s="33"/>
    </row>
    <row r="5" spans="1:20" ht="15" x14ac:dyDescent="0.25">
      <c r="A5" s="16">
        <v>44593</v>
      </c>
      <c r="B5"/>
      <c r="C5"/>
      <c r="D5"/>
      <c r="F5" s="16">
        <v>44593</v>
      </c>
      <c r="G5"/>
      <c r="H5"/>
      <c r="I5"/>
      <c r="K5" s="16">
        <v>44593</v>
      </c>
      <c r="L5" s="36">
        <v>99</v>
      </c>
      <c r="M5"/>
      <c r="N5"/>
      <c r="O5" s="33"/>
      <c r="P5" s="16">
        <v>44593</v>
      </c>
      <c r="Q5"/>
      <c r="R5"/>
      <c r="S5"/>
      <c r="T5" s="33"/>
    </row>
    <row r="6" spans="1:20" ht="15" x14ac:dyDescent="0.25">
      <c r="A6" s="16">
        <v>44621</v>
      </c>
      <c r="B6"/>
      <c r="C6"/>
      <c r="D6"/>
      <c r="F6" s="16">
        <v>44621</v>
      </c>
      <c r="G6"/>
      <c r="H6"/>
      <c r="I6"/>
      <c r="K6" s="16">
        <v>44621</v>
      </c>
      <c r="L6" s="36">
        <v>99</v>
      </c>
      <c r="M6"/>
      <c r="N6"/>
      <c r="O6" s="33"/>
      <c r="P6" s="16">
        <v>44621</v>
      </c>
      <c r="Q6"/>
      <c r="R6"/>
      <c r="S6"/>
      <c r="T6" s="33"/>
    </row>
    <row r="7" spans="1:20" ht="15" x14ac:dyDescent="0.25">
      <c r="A7" s="16">
        <v>44652</v>
      </c>
      <c r="B7"/>
      <c r="C7"/>
      <c r="D7"/>
      <c r="F7" s="16">
        <v>44652</v>
      </c>
      <c r="G7"/>
      <c r="H7"/>
      <c r="I7"/>
      <c r="K7" s="16">
        <v>44652</v>
      </c>
      <c r="L7" s="36">
        <v>99</v>
      </c>
      <c r="M7"/>
      <c r="N7"/>
      <c r="O7" s="33"/>
      <c r="P7" s="16">
        <v>44652</v>
      </c>
      <c r="Q7"/>
      <c r="R7"/>
      <c r="S7"/>
      <c r="T7" s="33"/>
    </row>
    <row r="8" spans="1:20" ht="15" x14ac:dyDescent="0.25">
      <c r="A8" s="16">
        <v>44682</v>
      </c>
      <c r="B8"/>
      <c r="C8"/>
      <c r="D8"/>
      <c r="F8" s="16">
        <v>44682</v>
      </c>
      <c r="G8"/>
      <c r="H8"/>
      <c r="I8"/>
      <c r="K8" s="16">
        <v>44682</v>
      </c>
      <c r="L8" s="36">
        <v>99</v>
      </c>
      <c r="M8"/>
      <c r="N8"/>
      <c r="P8" s="16">
        <v>44682</v>
      </c>
      <c r="Q8"/>
      <c r="R8"/>
      <c r="S8"/>
    </row>
    <row r="9" spans="1:20" ht="15" x14ac:dyDescent="0.25">
      <c r="A9" s="16">
        <v>44713</v>
      </c>
      <c r="B9"/>
      <c r="C9"/>
      <c r="D9"/>
      <c r="F9" s="16">
        <v>44713</v>
      </c>
      <c r="G9"/>
      <c r="H9"/>
      <c r="I9"/>
      <c r="K9" s="16">
        <v>44713</v>
      </c>
      <c r="L9" s="36">
        <v>99</v>
      </c>
      <c r="M9"/>
      <c r="N9"/>
      <c r="P9" s="16">
        <v>44713</v>
      </c>
      <c r="Q9"/>
      <c r="R9"/>
      <c r="S9"/>
    </row>
    <row r="10" spans="1:20" ht="15" x14ac:dyDescent="0.25">
      <c r="A10" s="16">
        <v>44743</v>
      </c>
      <c r="B10"/>
      <c r="C10"/>
      <c r="D10"/>
      <c r="F10" s="16">
        <v>44743</v>
      </c>
      <c r="G10"/>
      <c r="H10"/>
      <c r="I10"/>
      <c r="K10" s="16">
        <v>44743</v>
      </c>
      <c r="L10" s="36">
        <v>99</v>
      </c>
      <c r="M10"/>
      <c r="N10"/>
      <c r="P10" s="16">
        <v>44743</v>
      </c>
      <c r="Q10"/>
      <c r="R10"/>
      <c r="S10"/>
    </row>
    <row r="11" spans="1:20" ht="15" hidden="1" x14ac:dyDescent="0.25">
      <c r="A11" s="16">
        <v>44774</v>
      </c>
      <c r="B11"/>
      <c r="C11"/>
      <c r="D11"/>
      <c r="F11" s="16">
        <v>44774</v>
      </c>
      <c r="G11"/>
      <c r="H11"/>
      <c r="I11"/>
      <c r="K11" s="16">
        <v>44774</v>
      </c>
      <c r="L11" s="36">
        <v>99</v>
      </c>
      <c r="M11"/>
      <c r="N11"/>
      <c r="P11" s="16">
        <v>44774</v>
      </c>
      <c r="Q11"/>
      <c r="R11"/>
      <c r="S11"/>
    </row>
    <row r="12" spans="1:20" ht="15" hidden="1" x14ac:dyDescent="0.25">
      <c r="A12" s="16" t="s">
        <v>3</v>
      </c>
      <c r="B12"/>
      <c r="C12"/>
      <c r="D12"/>
      <c r="F12" s="16" t="s">
        <v>3</v>
      </c>
      <c r="G12"/>
      <c r="H12"/>
      <c r="I12"/>
      <c r="K12" s="16" t="s">
        <v>3</v>
      </c>
      <c r="L12" s="36">
        <v>99</v>
      </c>
      <c r="M12"/>
      <c r="N12"/>
      <c r="P12" s="16" t="s">
        <v>3</v>
      </c>
      <c r="Q12"/>
      <c r="R12"/>
      <c r="S12"/>
    </row>
    <row r="13" spans="1:20" ht="15" hidden="1" x14ac:dyDescent="0.25">
      <c r="A13"/>
      <c r="B13"/>
      <c r="C13"/>
      <c r="D13"/>
      <c r="F13"/>
      <c r="G13"/>
      <c r="H13"/>
      <c r="I13"/>
      <c r="K13"/>
      <c r="L13"/>
      <c r="M13"/>
      <c r="N13"/>
      <c r="P13"/>
      <c r="Q13"/>
      <c r="R13"/>
      <c r="S13"/>
    </row>
    <row r="14" spans="1:20" ht="15" hidden="1" x14ac:dyDescent="0.25">
      <c r="A14"/>
      <c r="B14"/>
      <c r="C14"/>
      <c r="D14"/>
      <c r="F14"/>
      <c r="G14"/>
      <c r="H14"/>
      <c r="I14"/>
      <c r="K14"/>
      <c r="L14"/>
      <c r="M14"/>
      <c r="N14"/>
      <c r="P14"/>
      <c r="Q14"/>
      <c r="R14"/>
      <c r="S14"/>
    </row>
    <row r="15" spans="1:20" ht="15" hidden="1" x14ac:dyDescent="0.25">
      <c r="A15"/>
      <c r="B15"/>
      <c r="C15"/>
      <c r="D15"/>
      <c r="F15"/>
      <c r="G15"/>
      <c r="H15"/>
      <c r="I15"/>
      <c r="K15"/>
      <c r="L15"/>
      <c r="M15"/>
      <c r="N15"/>
      <c r="P15"/>
      <c r="Q15"/>
      <c r="R15"/>
      <c r="S15"/>
    </row>
    <row r="16" spans="1:20" ht="15" hidden="1" x14ac:dyDescent="0.25">
      <c r="A16"/>
      <c r="B16"/>
      <c r="C16"/>
      <c r="D16"/>
      <c r="F16"/>
      <c r="G16"/>
      <c r="H16"/>
      <c r="I16"/>
      <c r="K16"/>
      <c r="L16"/>
      <c r="M16"/>
      <c r="N16"/>
      <c r="P16"/>
      <c r="Q16"/>
      <c r="R16"/>
      <c r="S16"/>
    </row>
    <row r="17" spans="1:19" ht="15" hidden="1" x14ac:dyDescent="0.25">
      <c r="A17"/>
      <c r="B17"/>
      <c r="C17"/>
      <c r="D17"/>
      <c r="F17"/>
      <c r="G17"/>
      <c r="H17"/>
      <c r="I17"/>
      <c r="K17"/>
      <c r="L17"/>
      <c r="M17"/>
      <c r="N17"/>
      <c r="P17"/>
      <c r="Q17"/>
      <c r="R17"/>
      <c r="S17"/>
    </row>
    <row r="18" spans="1:19" ht="15" hidden="1" x14ac:dyDescent="0.25">
      <c r="A18"/>
      <c r="B18"/>
      <c r="C18"/>
      <c r="D18"/>
      <c r="F18"/>
      <c r="G18"/>
      <c r="H18"/>
      <c r="I18"/>
      <c r="K18"/>
      <c r="L18"/>
      <c r="M18"/>
      <c r="N18"/>
      <c r="P18"/>
      <c r="Q18"/>
      <c r="R18"/>
      <c r="S18"/>
    </row>
    <row r="19" spans="1:19" ht="15" hidden="1" x14ac:dyDescent="0.25">
      <c r="A19"/>
      <c r="B19"/>
      <c r="C19"/>
      <c r="D19"/>
      <c r="F19"/>
      <c r="G19"/>
      <c r="H19"/>
      <c r="I19"/>
      <c r="K19"/>
      <c r="L19"/>
      <c r="M19"/>
      <c r="N19"/>
      <c r="P19"/>
      <c r="Q19"/>
      <c r="R19"/>
      <c r="S19"/>
    </row>
    <row r="20" spans="1:19" ht="15" hidden="1" x14ac:dyDescent="0.25">
      <c r="A20"/>
      <c r="B20"/>
      <c r="C20"/>
      <c r="D20"/>
      <c r="F20"/>
      <c r="G20"/>
      <c r="H20"/>
      <c r="I20"/>
      <c r="K20"/>
      <c r="L20"/>
      <c r="M20"/>
      <c r="N20"/>
      <c r="P20"/>
      <c r="Q20"/>
      <c r="R20"/>
      <c r="S20"/>
    </row>
    <row r="21" spans="1:19" ht="15" hidden="1" x14ac:dyDescent="0.25">
      <c r="A21"/>
      <c r="B21"/>
      <c r="C21"/>
      <c r="D21"/>
      <c r="F21"/>
      <c r="G21"/>
      <c r="H21"/>
      <c r="I21"/>
      <c r="K21"/>
      <c r="L21"/>
      <c r="M21"/>
      <c r="N21"/>
      <c r="P21"/>
      <c r="Q21"/>
      <c r="R21"/>
      <c r="S21"/>
    </row>
    <row r="22" spans="1:19" ht="15" hidden="1" x14ac:dyDescent="0.25">
      <c r="A22"/>
      <c r="B22"/>
      <c r="C22"/>
      <c r="D22"/>
      <c r="F22"/>
      <c r="G22"/>
      <c r="H22"/>
      <c r="I22"/>
      <c r="K22"/>
      <c r="L22"/>
      <c r="M22"/>
      <c r="N22"/>
      <c r="P22"/>
      <c r="Q22"/>
      <c r="R22"/>
      <c r="S22"/>
    </row>
    <row r="23" spans="1:19" ht="15" hidden="1" x14ac:dyDescent="0.25">
      <c r="A23"/>
      <c r="B23"/>
      <c r="C23"/>
      <c r="D23"/>
      <c r="F23"/>
      <c r="G23"/>
      <c r="H23"/>
      <c r="I23"/>
      <c r="K23"/>
      <c r="L23"/>
      <c r="M23"/>
      <c r="N23"/>
      <c r="P23"/>
      <c r="Q23"/>
      <c r="R23"/>
      <c r="S23"/>
    </row>
    <row r="24" spans="1:19" ht="15" hidden="1" x14ac:dyDescent="0.25">
      <c r="D24" s="47"/>
      <c r="F24" s="52"/>
      <c r="G24" s="49"/>
      <c r="H24" s="33"/>
      <c r="I24" s="33"/>
      <c r="K24"/>
      <c r="L24"/>
      <c r="M24"/>
      <c r="N24"/>
      <c r="P24"/>
      <c r="Q24"/>
      <c r="R24"/>
      <c r="S24"/>
    </row>
    <row r="25" spans="1:19" ht="15" hidden="1" x14ac:dyDescent="0.25">
      <c r="D25" s="47"/>
      <c r="F25" s="52"/>
      <c r="G25" s="49"/>
      <c r="H25" s="33"/>
      <c r="I25" s="33"/>
      <c r="K25"/>
      <c r="L25"/>
      <c r="M25"/>
      <c r="N25"/>
      <c r="P25"/>
      <c r="Q25"/>
      <c r="R25"/>
      <c r="S25"/>
    </row>
    <row r="26" spans="1:19" ht="15" hidden="1" x14ac:dyDescent="0.25">
      <c r="D26" s="47"/>
      <c r="F26" s="52"/>
      <c r="G26" s="49"/>
      <c r="H26" s="33"/>
      <c r="I26" s="33"/>
      <c r="K26"/>
      <c r="L26"/>
      <c r="M26"/>
      <c r="N26"/>
      <c r="P26"/>
      <c r="Q26"/>
      <c r="R26"/>
      <c r="S26"/>
    </row>
    <row r="27" spans="1:19" ht="15" hidden="1" x14ac:dyDescent="0.25">
      <c r="D27" s="47"/>
      <c r="F27" s="52"/>
      <c r="G27" s="49"/>
      <c r="H27" s="33"/>
      <c r="I27" s="33"/>
      <c r="K27"/>
      <c r="L27"/>
      <c r="M27"/>
      <c r="N27"/>
      <c r="P27"/>
      <c r="Q27"/>
      <c r="R27"/>
      <c r="S27"/>
    </row>
    <row r="28" spans="1:19" ht="15" hidden="1" x14ac:dyDescent="0.25">
      <c r="D28" s="47"/>
      <c r="F28" s="52"/>
      <c r="G28" s="49"/>
      <c r="H28" s="33"/>
      <c r="I28" s="33"/>
      <c r="K28"/>
      <c r="L28"/>
      <c r="M28"/>
      <c r="N28"/>
      <c r="P28"/>
      <c r="Q28"/>
      <c r="R28"/>
      <c r="S28"/>
    </row>
    <row r="29" spans="1:19" ht="15" hidden="1" x14ac:dyDescent="0.25">
      <c r="D29" s="47"/>
      <c r="F29" s="52"/>
      <c r="G29" s="49"/>
      <c r="H29" s="33"/>
      <c r="I29" s="33"/>
      <c r="K29"/>
      <c r="L29"/>
      <c r="M29"/>
      <c r="N29"/>
      <c r="P29"/>
      <c r="Q29"/>
      <c r="R29"/>
      <c r="S29"/>
    </row>
    <row r="30" spans="1:19" ht="15" hidden="1" x14ac:dyDescent="0.25">
      <c r="D30" s="47"/>
      <c r="F30" s="52"/>
      <c r="G30" s="49"/>
      <c r="H30" s="33"/>
      <c r="I30" s="33"/>
      <c r="K30"/>
      <c r="L30"/>
      <c r="M30"/>
      <c r="N30"/>
      <c r="P30"/>
      <c r="Q30"/>
      <c r="R30"/>
      <c r="S30"/>
    </row>
    <row r="31" spans="1:19" ht="15" hidden="1" x14ac:dyDescent="0.25">
      <c r="D31" s="47"/>
      <c r="F31" s="52"/>
      <c r="G31" s="49"/>
      <c r="H31" s="33"/>
      <c r="I31" s="33"/>
      <c r="K31"/>
      <c r="L31"/>
      <c r="M31"/>
      <c r="N31"/>
      <c r="P31"/>
      <c r="Q31"/>
      <c r="R31"/>
      <c r="S31"/>
    </row>
    <row r="32" spans="1:19" ht="15" hidden="1" x14ac:dyDescent="0.25">
      <c r="D32" s="47"/>
      <c r="F32" s="52"/>
      <c r="G32" s="49"/>
      <c r="H32" s="33"/>
      <c r="I32" s="33"/>
      <c r="K32"/>
      <c r="L32"/>
      <c r="M32"/>
      <c r="N32"/>
      <c r="P32"/>
      <c r="Q32"/>
      <c r="R32"/>
      <c r="S32"/>
    </row>
    <row r="33" spans="4:19" ht="15" hidden="1" x14ac:dyDescent="0.25">
      <c r="D33" s="47"/>
      <c r="F33" s="52"/>
      <c r="G33" s="49"/>
      <c r="H33" s="33"/>
      <c r="I33" s="33"/>
      <c r="K33"/>
      <c r="L33"/>
      <c r="M33"/>
      <c r="N33"/>
      <c r="P33"/>
      <c r="Q33"/>
      <c r="R33"/>
      <c r="S33"/>
    </row>
    <row r="34" spans="4:19" ht="15" hidden="1" x14ac:dyDescent="0.25">
      <c r="D34" s="47"/>
      <c r="F34" s="52"/>
      <c r="G34" s="49"/>
      <c r="H34" s="33"/>
      <c r="I34" s="33"/>
      <c r="K34"/>
      <c r="L34"/>
      <c r="M34"/>
      <c r="N34"/>
      <c r="P34"/>
      <c r="Q34"/>
      <c r="R34"/>
      <c r="S34"/>
    </row>
    <row r="35" spans="4:19" ht="15" hidden="1" x14ac:dyDescent="0.25">
      <c r="D35" s="47"/>
      <c r="F35" s="52"/>
      <c r="G35" s="49"/>
      <c r="H35" s="33"/>
      <c r="I35" s="33"/>
      <c r="K35"/>
      <c r="L35"/>
      <c r="M35"/>
      <c r="N35"/>
      <c r="P35"/>
      <c r="Q35"/>
      <c r="R35"/>
      <c r="S35"/>
    </row>
    <row r="36" spans="4:19" ht="15" hidden="1" x14ac:dyDescent="0.25">
      <c r="D36" s="47"/>
      <c r="F36" s="52"/>
      <c r="G36" s="49"/>
      <c r="H36" s="33"/>
      <c r="I36" s="33"/>
      <c r="K36"/>
      <c r="L36"/>
      <c r="M36"/>
      <c r="N36"/>
      <c r="P36"/>
      <c r="Q36"/>
      <c r="R36"/>
      <c r="S36"/>
    </row>
    <row r="37" spans="4:19" ht="15" hidden="1" x14ac:dyDescent="0.25">
      <c r="D37" s="47"/>
      <c r="F37" s="52"/>
      <c r="G37" s="49"/>
      <c r="H37" s="33"/>
      <c r="I37" s="33"/>
      <c r="K37"/>
      <c r="L37"/>
      <c r="M37"/>
      <c r="N37"/>
      <c r="P37"/>
      <c r="Q37"/>
      <c r="R37"/>
      <c r="S37"/>
    </row>
    <row r="38" spans="4:19" ht="15" hidden="1" x14ac:dyDescent="0.25">
      <c r="D38" s="47"/>
      <c r="F38" s="52"/>
      <c r="G38" s="49"/>
      <c r="H38" s="33"/>
      <c r="I38" s="33"/>
      <c r="K38"/>
      <c r="L38"/>
      <c r="M38"/>
      <c r="N38"/>
      <c r="P38"/>
      <c r="Q38"/>
      <c r="R38"/>
      <c r="S38"/>
    </row>
    <row r="39" spans="4:19" ht="15" hidden="1" x14ac:dyDescent="0.25">
      <c r="D39" s="47"/>
      <c r="F39" s="52"/>
      <c r="G39" s="49"/>
      <c r="H39" s="33"/>
      <c r="I39" s="33"/>
      <c r="K39"/>
      <c r="L39"/>
      <c r="M39"/>
      <c r="N39"/>
      <c r="P39"/>
      <c r="Q39"/>
      <c r="R39"/>
      <c r="S39"/>
    </row>
    <row r="40" spans="4:19" ht="15" hidden="1" x14ac:dyDescent="0.25">
      <c r="D40" s="47"/>
      <c r="F40" s="52"/>
      <c r="G40" s="49"/>
      <c r="H40" s="33"/>
      <c r="I40" s="33"/>
      <c r="K40" s="42"/>
      <c r="L40" s="44"/>
      <c r="M40" s="33"/>
      <c r="N40" s="33"/>
      <c r="P40" s="42"/>
      <c r="Q40" s="44"/>
      <c r="R40" s="44"/>
      <c r="S40" s="33"/>
    </row>
    <row r="41" spans="4:19" ht="15" hidden="1" x14ac:dyDescent="0.25">
      <c r="D41" s="47"/>
      <c r="F41" s="52"/>
      <c r="G41" s="49"/>
      <c r="H41" s="33"/>
      <c r="I41" s="33"/>
      <c r="K41" s="42"/>
      <c r="L41" s="44"/>
      <c r="M41" s="33"/>
      <c r="N41" s="33"/>
      <c r="P41" s="42"/>
      <c r="Q41" s="44"/>
      <c r="R41" s="44"/>
      <c r="S41" s="33"/>
    </row>
    <row r="42" spans="4:19" ht="15" hidden="1" x14ac:dyDescent="0.25">
      <c r="D42" s="47"/>
      <c r="F42" s="52"/>
      <c r="G42" s="49"/>
      <c r="H42" s="33"/>
      <c r="I42" s="33"/>
      <c r="K42" s="42"/>
      <c r="L42" s="44"/>
      <c r="M42" s="33"/>
      <c r="N42" s="33"/>
      <c r="P42" s="42"/>
      <c r="Q42" s="44"/>
      <c r="R42" s="44"/>
      <c r="S42" s="33"/>
    </row>
    <row r="43" spans="4:19" ht="15" hidden="1" x14ac:dyDescent="0.25">
      <c r="D43" s="47"/>
      <c r="F43" s="52"/>
      <c r="G43" s="49"/>
      <c r="H43" s="33"/>
      <c r="I43" s="33"/>
      <c r="K43" s="42"/>
      <c r="L43" s="44"/>
      <c r="M43" s="33"/>
      <c r="N43" s="33"/>
      <c r="P43" s="42"/>
      <c r="Q43" s="44"/>
      <c r="R43" s="44"/>
      <c r="S43" s="33"/>
    </row>
    <row r="44" spans="4:19" ht="15" hidden="1" x14ac:dyDescent="0.25">
      <c r="D44" s="47"/>
      <c r="F44" s="52"/>
      <c r="G44" s="49"/>
      <c r="H44" s="33"/>
      <c r="I44" s="33"/>
      <c r="K44" s="42"/>
      <c r="L44" s="44"/>
      <c r="M44" s="33"/>
      <c r="N44" s="33"/>
      <c r="P44" s="42"/>
      <c r="Q44" s="44"/>
      <c r="R44" s="44"/>
      <c r="S44" s="33"/>
    </row>
    <row r="45" spans="4:19" ht="15" hidden="1" x14ac:dyDescent="0.25">
      <c r="D45" s="47"/>
      <c r="F45" s="52"/>
      <c r="G45" s="49"/>
      <c r="H45" s="33"/>
      <c r="I45" s="33"/>
      <c r="K45" s="42"/>
      <c r="L45" s="44"/>
      <c r="M45" s="33"/>
      <c r="N45" s="33"/>
      <c r="P45" s="42"/>
      <c r="Q45" s="44"/>
      <c r="R45" s="44"/>
      <c r="S45" s="33"/>
    </row>
    <row r="46" spans="4:19" ht="15" hidden="1" x14ac:dyDescent="0.25">
      <c r="D46" s="47"/>
      <c r="F46" s="52"/>
      <c r="G46" s="49"/>
      <c r="H46" s="33"/>
      <c r="I46" s="33"/>
      <c r="K46" s="42"/>
      <c r="L46" s="44"/>
      <c r="M46" s="33"/>
      <c r="N46" s="33"/>
      <c r="P46" s="42"/>
      <c r="Q46" s="44"/>
      <c r="R46" s="44"/>
      <c r="S46" s="33"/>
    </row>
    <row r="47" spans="4:19" ht="15" hidden="1" x14ac:dyDescent="0.25">
      <c r="D47" s="47"/>
      <c r="F47" s="52"/>
      <c r="G47" s="49"/>
      <c r="H47" s="33"/>
      <c r="I47" s="33"/>
      <c r="K47" s="42"/>
      <c r="L47" s="44"/>
      <c r="M47" s="33"/>
      <c r="N47" s="33"/>
      <c r="P47" s="42"/>
      <c r="Q47" s="44"/>
      <c r="R47" s="44"/>
      <c r="S47" s="33"/>
    </row>
    <row r="48" spans="4:19" ht="15" hidden="1" x14ac:dyDescent="0.25">
      <c r="D48" s="47"/>
      <c r="F48" s="52"/>
      <c r="G48" s="49"/>
      <c r="H48" s="33"/>
      <c r="I48" s="33"/>
      <c r="K48" s="42"/>
      <c r="L48" s="44"/>
      <c r="M48" s="33"/>
      <c r="N48" s="33"/>
      <c r="P48" s="42"/>
      <c r="Q48" s="44"/>
      <c r="R48" s="44"/>
      <c r="S48" s="33"/>
    </row>
    <row r="49" spans="4:19" ht="15" hidden="1" x14ac:dyDescent="0.25">
      <c r="D49" s="47"/>
      <c r="F49" s="52"/>
      <c r="G49" s="49"/>
      <c r="H49" s="33"/>
      <c r="I49" s="33"/>
      <c r="K49" s="42"/>
      <c r="L49" s="44"/>
      <c r="M49" s="33"/>
      <c r="N49" s="33"/>
      <c r="P49" s="42"/>
      <c r="Q49" s="44"/>
      <c r="R49" s="44"/>
      <c r="S49" s="33"/>
    </row>
    <row r="50" spans="4:19" ht="15" hidden="1" x14ac:dyDescent="0.25">
      <c r="D50" s="47"/>
      <c r="F50" s="52"/>
      <c r="G50" s="49"/>
      <c r="H50" s="33"/>
      <c r="I50" s="33"/>
      <c r="K50" s="42"/>
      <c r="L50" s="44"/>
      <c r="M50" s="33"/>
      <c r="N50" s="33"/>
      <c r="P50" s="42"/>
      <c r="Q50" s="44"/>
      <c r="R50" s="44"/>
      <c r="S50" s="33"/>
    </row>
    <row r="51" spans="4:19" ht="15" hidden="1" x14ac:dyDescent="0.25">
      <c r="D51" s="47"/>
      <c r="F51" s="52"/>
      <c r="G51" s="49"/>
      <c r="H51" s="33"/>
      <c r="I51" s="33"/>
      <c r="K51" s="42"/>
      <c r="L51" s="44"/>
      <c r="M51" s="33"/>
      <c r="N51" s="33"/>
      <c r="P51" s="42"/>
      <c r="Q51" s="44"/>
      <c r="R51" s="44"/>
      <c r="S51" s="33"/>
    </row>
    <row r="52" spans="4:19" ht="15" hidden="1" x14ac:dyDescent="0.25">
      <c r="D52" s="47"/>
      <c r="F52" s="52"/>
      <c r="G52" s="49"/>
      <c r="H52" s="33"/>
      <c r="I52" s="33"/>
      <c r="K52" s="42"/>
      <c r="L52" s="44"/>
      <c r="M52" s="33"/>
      <c r="N52" s="33"/>
      <c r="P52" s="42"/>
      <c r="Q52" s="44"/>
      <c r="R52" s="44"/>
      <c r="S52" s="33"/>
    </row>
    <row r="53" spans="4:19" ht="15" hidden="1" x14ac:dyDescent="0.25">
      <c r="D53" s="47"/>
      <c r="F53" s="52"/>
      <c r="G53" s="49"/>
      <c r="H53" s="33"/>
      <c r="I53" s="33"/>
      <c r="K53" s="42"/>
      <c r="L53" s="44"/>
      <c r="M53" s="33"/>
      <c r="N53" s="33"/>
      <c r="P53" s="42"/>
      <c r="Q53" s="44"/>
      <c r="R53" s="44"/>
      <c r="S53" s="33"/>
    </row>
    <row r="54" spans="4:19" ht="15" hidden="1" x14ac:dyDescent="0.25">
      <c r="D54" s="47"/>
      <c r="F54" s="52"/>
      <c r="G54" s="49"/>
      <c r="H54" s="33"/>
      <c r="I54" s="33"/>
      <c r="K54" s="42"/>
      <c r="L54" s="44"/>
      <c r="M54" s="33"/>
      <c r="N54" s="33"/>
      <c r="P54" s="42"/>
      <c r="Q54" s="44"/>
      <c r="R54" s="44"/>
      <c r="S54" s="33"/>
    </row>
    <row r="55" spans="4:19" ht="15" hidden="1" x14ac:dyDescent="0.25">
      <c r="D55" s="47"/>
      <c r="F55" s="52"/>
      <c r="G55" s="49"/>
      <c r="H55" s="33"/>
      <c r="I55" s="33"/>
      <c r="K55" s="42"/>
      <c r="L55" s="44"/>
      <c r="M55" s="33"/>
      <c r="N55" s="33"/>
      <c r="P55" s="42"/>
      <c r="Q55" s="44"/>
      <c r="R55" s="44"/>
      <c r="S55" s="33"/>
    </row>
    <row r="56" spans="4:19" ht="15" hidden="1" x14ac:dyDescent="0.25">
      <c r="D56" s="47"/>
      <c r="F56" s="52"/>
      <c r="G56" s="49"/>
      <c r="H56" s="33"/>
      <c r="I56" s="33"/>
      <c r="K56" s="42"/>
      <c r="L56" s="44"/>
      <c r="M56" s="33"/>
      <c r="N56" s="33"/>
      <c r="P56" s="42"/>
      <c r="Q56" s="44"/>
      <c r="R56" s="44"/>
      <c r="S56" s="33"/>
    </row>
    <row r="57" spans="4:19" ht="15" hidden="1" x14ac:dyDescent="0.25">
      <c r="D57" s="47"/>
      <c r="F57" s="52"/>
      <c r="G57" s="49"/>
      <c r="H57" s="33"/>
      <c r="I57" s="33"/>
      <c r="K57" s="42"/>
      <c r="L57" s="44"/>
      <c r="M57" s="33"/>
      <c r="N57" s="33"/>
      <c r="P57" s="42"/>
      <c r="Q57" s="44"/>
      <c r="R57" s="44"/>
      <c r="S57" s="33"/>
    </row>
    <row r="58" spans="4:19" ht="15" hidden="1" x14ac:dyDescent="0.25">
      <c r="D58" s="47"/>
      <c r="F58" s="52"/>
      <c r="G58" s="49"/>
      <c r="H58" s="33"/>
      <c r="I58" s="33"/>
      <c r="K58" s="42"/>
      <c r="L58" s="44"/>
      <c r="M58" s="33"/>
      <c r="N58" s="33"/>
      <c r="P58" s="42"/>
      <c r="Q58" s="44"/>
      <c r="R58" s="44"/>
      <c r="S58" s="33"/>
    </row>
    <row r="59" spans="4:19" ht="15" hidden="1" x14ac:dyDescent="0.25">
      <c r="D59" s="47"/>
      <c r="F59" s="52"/>
      <c r="G59" s="49"/>
      <c r="H59" s="33"/>
      <c r="I59" s="33"/>
      <c r="K59" s="42"/>
      <c r="L59" s="44"/>
      <c r="M59" s="33"/>
      <c r="N59" s="33"/>
      <c r="P59" s="42"/>
      <c r="Q59" s="44"/>
      <c r="R59" s="44"/>
      <c r="S59" s="33"/>
    </row>
    <row r="60" spans="4:19" ht="15" hidden="1" x14ac:dyDescent="0.25">
      <c r="D60" s="47"/>
      <c r="F60" s="52"/>
      <c r="G60" s="49"/>
      <c r="H60" s="33"/>
      <c r="I60" s="33"/>
      <c r="K60" s="42"/>
      <c r="L60" s="44"/>
      <c r="M60" s="33"/>
      <c r="N60" s="33"/>
      <c r="P60" s="42"/>
      <c r="Q60" s="44"/>
      <c r="R60" s="44"/>
      <c r="S60" s="33"/>
    </row>
    <row r="61" spans="4:19" ht="15" hidden="1" x14ac:dyDescent="0.25">
      <c r="D61" s="47"/>
      <c r="F61" s="52"/>
      <c r="G61" s="49"/>
      <c r="H61" s="33"/>
      <c r="I61" s="33"/>
      <c r="K61" s="42"/>
      <c r="L61" s="44"/>
      <c r="M61" s="33"/>
      <c r="N61" s="33"/>
      <c r="P61" s="42"/>
      <c r="Q61" s="44"/>
      <c r="R61" s="44"/>
      <c r="S61" s="33"/>
    </row>
    <row r="62" spans="4:19" ht="15" hidden="1" x14ac:dyDescent="0.25">
      <c r="D62" s="47"/>
      <c r="F62" s="52"/>
      <c r="G62" s="49"/>
      <c r="H62" s="33"/>
      <c r="I62" s="33"/>
      <c r="K62" s="42"/>
      <c r="L62" s="44"/>
      <c r="M62" s="33"/>
      <c r="N62" s="33"/>
      <c r="P62" s="42"/>
      <c r="Q62" s="44"/>
      <c r="R62" s="44"/>
      <c r="S62" s="33"/>
    </row>
    <row r="63" spans="4:19" ht="15" hidden="1" x14ac:dyDescent="0.25">
      <c r="D63" s="47"/>
      <c r="F63" s="52"/>
      <c r="G63" s="49"/>
      <c r="H63" s="33"/>
      <c r="I63" s="33"/>
      <c r="K63" s="42"/>
      <c r="L63" s="44"/>
      <c r="M63" s="33"/>
      <c r="N63" s="33"/>
      <c r="P63" s="42"/>
      <c r="Q63" s="44"/>
      <c r="R63" s="44"/>
      <c r="S63" s="33"/>
    </row>
    <row r="64" spans="4:19" ht="15" hidden="1" x14ac:dyDescent="0.25">
      <c r="D64" s="47"/>
      <c r="F64" s="52"/>
      <c r="G64" s="49"/>
      <c r="H64" s="33"/>
      <c r="I64" s="33"/>
      <c r="K64" s="42"/>
      <c r="L64" s="44"/>
      <c r="M64" s="33"/>
      <c r="N64" s="33"/>
      <c r="P64" s="42"/>
      <c r="Q64" s="44"/>
      <c r="R64" s="44"/>
      <c r="S64" s="33"/>
    </row>
    <row r="65" spans="4:19" ht="15" hidden="1" x14ac:dyDescent="0.25">
      <c r="D65" s="47"/>
      <c r="F65" s="52"/>
      <c r="G65" s="49"/>
      <c r="H65" s="33"/>
      <c r="I65" s="33"/>
      <c r="K65" s="42"/>
      <c r="L65" s="44"/>
      <c r="M65" s="33"/>
      <c r="N65" s="33"/>
      <c r="P65" s="42"/>
      <c r="Q65" s="44"/>
      <c r="R65" s="44"/>
      <c r="S65" s="33"/>
    </row>
    <row r="66" spans="4:19" ht="15" hidden="1" x14ac:dyDescent="0.25">
      <c r="D66" s="47"/>
      <c r="F66" s="52"/>
      <c r="G66" s="49"/>
      <c r="H66" s="33"/>
      <c r="I66" s="33"/>
      <c r="K66" s="42"/>
      <c r="L66" s="44"/>
      <c r="M66" s="33"/>
      <c r="N66" s="33"/>
      <c r="P66" s="42"/>
      <c r="Q66" s="44"/>
      <c r="R66" s="44"/>
      <c r="S66" s="33"/>
    </row>
    <row r="67" spans="4:19" ht="15" hidden="1" x14ac:dyDescent="0.25">
      <c r="D67" s="47"/>
      <c r="F67" s="52"/>
      <c r="G67" s="49"/>
      <c r="H67" s="33"/>
      <c r="I67" s="33"/>
      <c r="K67" s="42"/>
      <c r="L67" s="44"/>
      <c r="M67" s="33"/>
      <c r="N67" s="33"/>
      <c r="P67" s="42"/>
      <c r="Q67" s="44"/>
      <c r="R67" s="44"/>
      <c r="S67" s="33"/>
    </row>
    <row r="68" spans="4:19" ht="15" hidden="1" x14ac:dyDescent="0.25">
      <c r="D68" s="47"/>
      <c r="F68" s="52"/>
      <c r="G68" s="49"/>
      <c r="H68" s="33"/>
      <c r="I68" s="33"/>
      <c r="K68" s="42"/>
      <c r="L68" s="44"/>
      <c r="M68" s="33"/>
      <c r="N68" s="33"/>
      <c r="P68" s="42"/>
      <c r="Q68" s="44"/>
      <c r="R68" s="44"/>
      <c r="S68" s="33"/>
    </row>
    <row r="69" spans="4:19" ht="15" hidden="1" x14ac:dyDescent="0.25">
      <c r="D69" s="47"/>
      <c r="F69" s="52"/>
      <c r="G69" s="49"/>
      <c r="H69" s="33"/>
      <c r="I69" s="33"/>
      <c r="K69" s="42"/>
      <c r="L69" s="44"/>
      <c r="M69" s="33"/>
      <c r="N69" s="33"/>
      <c r="P69" s="42"/>
      <c r="Q69" s="44"/>
      <c r="R69" s="44"/>
      <c r="S69" s="33"/>
    </row>
    <row r="70" spans="4:19" ht="15" hidden="1" x14ac:dyDescent="0.25">
      <c r="D70" s="47"/>
      <c r="F70" s="52"/>
      <c r="G70" s="49"/>
      <c r="H70" s="33"/>
      <c r="I70" s="33"/>
      <c r="K70" s="42"/>
      <c r="L70" s="44"/>
      <c r="M70" s="33"/>
      <c r="N70" s="33"/>
      <c r="P70" s="42"/>
      <c r="Q70" s="44"/>
      <c r="R70" s="44"/>
      <c r="S70" s="33"/>
    </row>
    <row r="71" spans="4:19" ht="15" hidden="1" x14ac:dyDescent="0.25">
      <c r="D71" s="47"/>
      <c r="F71" s="52"/>
      <c r="G71" s="49"/>
      <c r="H71" s="33"/>
      <c r="I71" s="33"/>
      <c r="K71" s="42"/>
      <c r="L71" s="44"/>
      <c r="M71" s="33"/>
      <c r="N71" s="33"/>
      <c r="P71" s="42"/>
      <c r="Q71" s="44"/>
      <c r="R71" s="44"/>
      <c r="S71" s="33"/>
    </row>
    <row r="72" spans="4:19" ht="15" hidden="1" x14ac:dyDescent="0.25">
      <c r="D72" s="47"/>
      <c r="F72" s="52"/>
      <c r="G72" s="49"/>
      <c r="H72" s="33"/>
      <c r="I72" s="33"/>
      <c r="K72" s="42"/>
      <c r="L72" s="44"/>
      <c r="M72" s="33"/>
      <c r="N72" s="33"/>
      <c r="P72" s="42"/>
      <c r="Q72" s="44"/>
      <c r="R72" s="44"/>
      <c r="S72" s="33"/>
    </row>
    <row r="73" spans="4:19" ht="15" hidden="1" x14ac:dyDescent="0.25">
      <c r="D73" s="47"/>
      <c r="F73" s="52"/>
      <c r="G73" s="49"/>
      <c r="H73" s="33"/>
      <c r="I73" s="33"/>
      <c r="K73" s="42"/>
      <c r="L73" s="44"/>
      <c r="M73" s="33"/>
      <c r="N73" s="33"/>
      <c r="P73" s="42"/>
      <c r="Q73" s="44"/>
      <c r="R73" s="44"/>
      <c r="S73" s="33"/>
    </row>
    <row r="74" spans="4:19" ht="15" hidden="1" x14ac:dyDescent="0.25">
      <c r="D74" s="47"/>
      <c r="F74" s="52"/>
      <c r="G74" s="49"/>
      <c r="H74" s="33"/>
      <c r="I74" s="33"/>
      <c r="K74" s="42"/>
      <c r="L74" s="44"/>
      <c r="M74" s="33"/>
      <c r="N74" s="33"/>
      <c r="P74" s="42"/>
      <c r="Q74" s="44"/>
      <c r="R74" s="44"/>
      <c r="S74" s="33"/>
    </row>
    <row r="75" spans="4:19" ht="15" hidden="1" x14ac:dyDescent="0.25">
      <c r="D75" s="47"/>
      <c r="F75" s="52"/>
      <c r="G75" s="49"/>
      <c r="H75" s="33"/>
      <c r="I75" s="33"/>
      <c r="K75" s="42"/>
      <c r="L75" s="44"/>
      <c r="M75" s="33"/>
      <c r="N75" s="33"/>
      <c r="P75" s="42"/>
      <c r="Q75" s="44"/>
      <c r="R75" s="44"/>
      <c r="S75" s="33"/>
    </row>
    <row r="76" spans="4:19" ht="15" hidden="1" x14ac:dyDescent="0.25">
      <c r="D76" s="47"/>
      <c r="F76" s="52"/>
      <c r="G76" s="49"/>
      <c r="H76" s="33"/>
      <c r="I76" s="33"/>
      <c r="K76" s="42"/>
      <c r="L76" s="44"/>
      <c r="M76" s="33"/>
      <c r="N76" s="33"/>
      <c r="P76" s="42"/>
      <c r="Q76" s="44"/>
      <c r="R76" s="44"/>
      <c r="S76" s="33"/>
    </row>
    <row r="77" spans="4:19" ht="15" hidden="1" x14ac:dyDescent="0.25">
      <c r="D77" s="47"/>
      <c r="F77" s="52"/>
      <c r="G77" s="49"/>
      <c r="H77" s="33"/>
      <c r="I77" s="33"/>
      <c r="K77" s="42"/>
      <c r="L77" s="44"/>
      <c r="M77" s="33"/>
      <c r="N77" s="33"/>
      <c r="P77" s="42"/>
      <c r="Q77" s="44"/>
      <c r="R77" s="44"/>
      <c r="S77" s="33"/>
    </row>
    <row r="78" spans="4:19" ht="15" hidden="1" x14ac:dyDescent="0.25">
      <c r="D78" s="47"/>
      <c r="F78" s="52"/>
      <c r="G78" s="49"/>
      <c r="H78" s="33"/>
      <c r="I78" s="33"/>
      <c r="K78" s="42"/>
      <c r="L78" s="44"/>
      <c r="M78" s="33"/>
      <c r="N78" s="33"/>
      <c r="P78" s="42"/>
      <c r="Q78" s="44"/>
      <c r="R78" s="44"/>
      <c r="S78" s="33"/>
    </row>
    <row r="79" spans="4:19" ht="15" hidden="1" x14ac:dyDescent="0.25">
      <c r="D79" s="47"/>
      <c r="F79" s="52"/>
      <c r="G79" s="49"/>
      <c r="H79" s="33"/>
      <c r="I79" s="33"/>
      <c r="K79" s="42"/>
      <c r="L79" s="44"/>
      <c r="M79" s="33"/>
      <c r="N79" s="33"/>
      <c r="P79" s="42"/>
      <c r="Q79" s="44"/>
      <c r="R79" s="44"/>
      <c r="S79" s="33"/>
    </row>
    <row r="80" spans="4:19" ht="15" hidden="1" x14ac:dyDescent="0.25">
      <c r="D80" s="47"/>
      <c r="F80" s="52"/>
      <c r="G80" s="49"/>
      <c r="H80" s="33"/>
      <c r="I80" s="33"/>
      <c r="K80" s="42"/>
      <c r="L80" s="44"/>
      <c r="M80" s="33"/>
      <c r="N80" s="33"/>
      <c r="P80" s="42"/>
      <c r="Q80" s="44"/>
      <c r="R80" s="44"/>
      <c r="S80" s="33"/>
    </row>
    <row r="81" spans="4:19" ht="15" hidden="1" x14ac:dyDescent="0.25">
      <c r="D81" s="47"/>
      <c r="F81" s="52"/>
      <c r="G81" s="49"/>
      <c r="H81" s="33"/>
      <c r="I81" s="33"/>
      <c r="K81" s="42"/>
      <c r="L81" s="44"/>
      <c r="M81" s="33"/>
      <c r="N81" s="33"/>
      <c r="P81" s="42"/>
      <c r="Q81" s="44"/>
      <c r="R81" s="44"/>
      <c r="S81" s="33"/>
    </row>
    <row r="82" spans="4:19" ht="15" hidden="1" x14ac:dyDescent="0.25">
      <c r="D82" s="47"/>
      <c r="F82" s="52"/>
      <c r="G82" s="49"/>
      <c r="H82" s="33"/>
      <c r="I82" s="33"/>
      <c r="K82" s="42"/>
      <c r="L82" s="44"/>
      <c r="M82" s="33"/>
      <c r="N82" s="33"/>
      <c r="P82" s="42"/>
      <c r="Q82" s="44"/>
      <c r="R82" s="44"/>
      <c r="S82" s="33"/>
    </row>
    <row r="83" spans="4:19" ht="15" hidden="1" x14ac:dyDescent="0.25">
      <c r="D83" s="47"/>
      <c r="F83" s="52"/>
      <c r="G83" s="49"/>
      <c r="H83" s="33"/>
      <c r="I83" s="33"/>
      <c r="K83" s="42"/>
      <c r="L83" s="44"/>
      <c r="M83" s="33"/>
      <c r="N83" s="33"/>
      <c r="P83" s="42"/>
      <c r="Q83" s="44"/>
      <c r="R83" s="44"/>
      <c r="S83" s="33"/>
    </row>
    <row r="84" spans="4:19" ht="15" hidden="1" x14ac:dyDescent="0.25">
      <c r="D84" s="47"/>
      <c r="F84" s="52"/>
      <c r="G84" s="49"/>
      <c r="H84" s="33"/>
      <c r="I84" s="33"/>
      <c r="K84" s="42"/>
      <c r="L84" s="44"/>
      <c r="M84" s="33"/>
      <c r="N84" s="33"/>
      <c r="P84" s="42"/>
      <c r="Q84" s="44"/>
      <c r="R84" s="44"/>
      <c r="S84" s="33"/>
    </row>
    <row r="85" spans="4:19" ht="15" hidden="1" x14ac:dyDescent="0.25">
      <c r="D85" s="47"/>
      <c r="F85" s="52"/>
      <c r="G85" s="49"/>
      <c r="H85" s="33"/>
      <c r="I85" s="33"/>
      <c r="K85" s="42"/>
      <c r="L85" s="44"/>
      <c r="M85" s="33"/>
      <c r="N85" s="33"/>
      <c r="P85" s="42"/>
      <c r="Q85" s="44"/>
      <c r="R85" s="44"/>
      <c r="S85" s="33"/>
    </row>
    <row r="86" spans="4:19" ht="15" hidden="1" x14ac:dyDescent="0.25">
      <c r="D86" s="47"/>
      <c r="F86" s="52"/>
      <c r="G86" s="49"/>
      <c r="H86" s="33"/>
      <c r="I86" s="33"/>
      <c r="K86" s="42"/>
      <c r="L86" s="44"/>
      <c r="M86" s="33"/>
      <c r="N86" s="33"/>
      <c r="P86" s="42"/>
      <c r="Q86" s="44"/>
      <c r="R86" s="44"/>
      <c r="S86" s="33"/>
    </row>
    <row r="87" spans="4:19" ht="15" hidden="1" x14ac:dyDescent="0.25">
      <c r="D87" s="47"/>
      <c r="F87" s="52"/>
      <c r="G87" s="49"/>
      <c r="H87" s="33"/>
      <c r="I87" s="33"/>
      <c r="K87" s="42"/>
      <c r="L87" s="44"/>
      <c r="M87" s="33"/>
      <c r="N87" s="33"/>
      <c r="P87" s="42"/>
      <c r="Q87" s="44"/>
      <c r="R87" s="44"/>
      <c r="S87" s="33"/>
    </row>
    <row r="88" spans="4:19" ht="15" hidden="1" x14ac:dyDescent="0.25">
      <c r="D88" s="47"/>
      <c r="F88" s="52"/>
      <c r="G88" s="49"/>
      <c r="H88" s="33"/>
      <c r="I88" s="33"/>
      <c r="K88" s="42"/>
      <c r="L88" s="44"/>
      <c r="M88" s="33"/>
      <c r="N88" s="33"/>
      <c r="P88" s="42"/>
      <c r="Q88" s="44"/>
      <c r="R88" s="44"/>
      <c r="S88" s="33"/>
    </row>
    <row r="89" spans="4:19" ht="15" hidden="1" x14ac:dyDescent="0.25">
      <c r="D89" s="47"/>
      <c r="F89" s="52"/>
      <c r="G89" s="49"/>
      <c r="H89" s="33"/>
      <c r="I89" s="33"/>
      <c r="K89" s="42"/>
      <c r="L89" s="44"/>
      <c r="M89" s="33"/>
      <c r="N89" s="33"/>
      <c r="P89" s="42"/>
      <c r="Q89" s="44"/>
      <c r="R89" s="44"/>
      <c r="S89" s="33"/>
    </row>
    <row r="90" spans="4:19" ht="15" hidden="1" x14ac:dyDescent="0.25">
      <c r="D90" s="47"/>
      <c r="F90" s="52"/>
      <c r="G90" s="49"/>
      <c r="H90" s="33"/>
      <c r="I90" s="33"/>
      <c r="K90" s="42"/>
      <c r="L90" s="44"/>
      <c r="M90" s="33"/>
      <c r="N90" s="33"/>
      <c r="P90" s="42"/>
      <c r="Q90" s="44"/>
      <c r="R90" s="44"/>
      <c r="S90" s="33"/>
    </row>
    <row r="91" spans="4:19" ht="15" hidden="1" x14ac:dyDescent="0.25">
      <c r="D91" s="47"/>
      <c r="F91" s="52"/>
      <c r="G91" s="49"/>
      <c r="H91" s="33"/>
      <c r="I91" s="33"/>
      <c r="K91" s="42"/>
      <c r="L91" s="44"/>
      <c r="M91" s="33"/>
      <c r="N91" s="33"/>
      <c r="P91" s="42"/>
      <c r="Q91" s="44"/>
      <c r="R91" s="44"/>
      <c r="S91" s="33"/>
    </row>
    <row r="92" spans="4:19" ht="15" hidden="1" x14ac:dyDescent="0.25">
      <c r="D92" s="47"/>
      <c r="F92" s="52"/>
      <c r="G92" s="49"/>
      <c r="H92" s="33"/>
      <c r="I92" s="33"/>
      <c r="K92" s="42"/>
      <c r="L92" s="44"/>
      <c r="M92" s="33"/>
      <c r="N92" s="33"/>
      <c r="P92" s="42"/>
      <c r="Q92" s="44"/>
      <c r="R92" s="44"/>
      <c r="S92" s="33"/>
    </row>
    <row r="93" spans="4:19" ht="15" hidden="1" x14ac:dyDescent="0.25">
      <c r="D93" s="47"/>
      <c r="F93" s="52"/>
      <c r="G93" s="49"/>
      <c r="H93" s="33"/>
      <c r="I93" s="33"/>
      <c r="K93" s="42"/>
      <c r="L93" s="44"/>
      <c r="M93" s="33"/>
      <c r="N93" s="33"/>
      <c r="P93" s="42"/>
      <c r="Q93" s="44"/>
      <c r="R93" s="44"/>
      <c r="S93" s="33"/>
    </row>
    <row r="94" spans="4:19" ht="15" hidden="1" x14ac:dyDescent="0.25">
      <c r="D94" s="47"/>
      <c r="F94" s="52"/>
      <c r="G94" s="49"/>
      <c r="H94" s="33"/>
      <c r="I94" s="33"/>
      <c r="K94" s="42"/>
      <c r="L94" s="44"/>
      <c r="M94" s="33"/>
      <c r="N94" s="33"/>
      <c r="P94" s="42"/>
      <c r="Q94" s="44"/>
      <c r="R94" s="44"/>
      <c r="S94" s="33"/>
    </row>
    <row r="95" spans="4:19" ht="15" hidden="1" x14ac:dyDescent="0.25">
      <c r="D95" s="47"/>
      <c r="F95" s="52"/>
      <c r="G95" s="49"/>
      <c r="H95" s="33"/>
      <c r="I95" s="33"/>
      <c r="K95" s="42"/>
      <c r="L95" s="44"/>
      <c r="M95" s="33"/>
      <c r="N95" s="33"/>
      <c r="P95" s="42"/>
      <c r="Q95" s="44"/>
      <c r="R95" s="44"/>
      <c r="S95" s="33"/>
    </row>
    <row r="96" spans="4:19" ht="15.75" hidden="1" customHeight="1" x14ac:dyDescent="0.25">
      <c r="D96" s="47"/>
      <c r="F96" s="52"/>
      <c r="G96" s="49"/>
      <c r="H96" s="33"/>
      <c r="I96" s="33"/>
      <c r="K96" s="42"/>
      <c r="L96" s="44"/>
      <c r="M96" s="33"/>
      <c r="N96" s="33"/>
      <c r="P96" s="42"/>
      <c r="Q96" s="44"/>
      <c r="R96" s="44"/>
      <c r="S96" s="33"/>
    </row>
    <row r="97" spans="1:20" ht="15" hidden="1" x14ac:dyDescent="0.25">
      <c r="D97" s="47"/>
      <c r="F97" s="52"/>
      <c r="G97" s="49"/>
      <c r="H97" s="33"/>
      <c r="I97" s="33"/>
      <c r="K97" s="42"/>
      <c r="L97" s="44"/>
      <c r="M97" s="33"/>
      <c r="N97" s="33"/>
      <c r="P97" s="42"/>
      <c r="Q97" s="44"/>
      <c r="R97" s="44"/>
      <c r="S97" s="33"/>
    </row>
    <row r="98" spans="1:20" ht="15" hidden="1" x14ac:dyDescent="0.25">
      <c r="D98" s="47"/>
      <c r="F98" s="52"/>
      <c r="G98" s="49"/>
      <c r="H98" s="33"/>
      <c r="I98" s="33"/>
      <c r="K98" s="42"/>
      <c r="L98" s="44"/>
      <c r="M98" s="33"/>
      <c r="N98" s="33"/>
      <c r="P98" s="42"/>
      <c r="Q98" s="44"/>
      <c r="R98" s="44"/>
      <c r="S98" s="33"/>
    </row>
    <row r="99" spans="1:20" ht="15" hidden="1" x14ac:dyDescent="0.25">
      <c r="D99" s="47"/>
      <c r="F99" s="52"/>
      <c r="G99" s="49"/>
      <c r="H99" s="33"/>
      <c r="I99" s="33"/>
      <c r="K99" s="42"/>
      <c r="L99" s="44"/>
      <c r="M99" s="33"/>
      <c r="N99" s="33"/>
      <c r="P99" s="42"/>
      <c r="Q99" s="44"/>
      <c r="R99" s="44"/>
      <c r="S99" s="33"/>
    </row>
    <row r="100" spans="1:20" ht="15" hidden="1" x14ac:dyDescent="0.25">
      <c r="D100" s="47"/>
      <c r="F100" s="52"/>
      <c r="G100" s="49"/>
      <c r="H100" s="33"/>
      <c r="I100" s="33"/>
      <c r="K100" s="42"/>
      <c r="L100" s="44"/>
      <c r="M100" s="33"/>
      <c r="N100" s="33"/>
      <c r="P100" s="42"/>
      <c r="Q100" s="44"/>
      <c r="R100" s="44"/>
      <c r="S100" s="33"/>
    </row>
    <row r="101" spans="1:20" ht="15" hidden="1" x14ac:dyDescent="0.25">
      <c r="D101" s="47"/>
      <c r="F101" s="52"/>
      <c r="G101" s="49"/>
      <c r="H101" s="33"/>
      <c r="I101" s="33"/>
      <c r="K101" s="42"/>
      <c r="L101" s="44"/>
      <c r="M101" s="33"/>
      <c r="N101" s="33"/>
      <c r="P101" s="42"/>
      <c r="Q101" s="44"/>
      <c r="R101" s="44"/>
      <c r="S101" s="33"/>
    </row>
    <row r="102" spans="1:20" ht="15" hidden="1" x14ac:dyDescent="0.25">
      <c r="D102" s="47"/>
      <c r="F102" s="52"/>
      <c r="G102" s="49"/>
      <c r="H102" s="33"/>
      <c r="I102" s="33"/>
      <c r="K102" s="42"/>
      <c r="L102" s="44"/>
      <c r="M102" s="33"/>
      <c r="N102" s="33"/>
      <c r="P102" s="42"/>
      <c r="Q102" s="44"/>
      <c r="R102" s="44"/>
      <c r="S102" s="33"/>
    </row>
    <row r="103" spans="1:20" ht="15" hidden="1" x14ac:dyDescent="0.25">
      <c r="D103" s="47"/>
      <c r="F103" s="52"/>
      <c r="G103" s="49"/>
      <c r="H103" s="33"/>
      <c r="I103" s="33"/>
      <c r="K103" s="42"/>
      <c r="L103" s="44"/>
      <c r="M103" s="33"/>
      <c r="N103" s="33"/>
      <c r="P103" s="42"/>
      <c r="Q103" s="44"/>
      <c r="R103" s="44"/>
      <c r="S103" s="33"/>
    </row>
    <row r="104" spans="1:20" ht="15" hidden="1" x14ac:dyDescent="0.25">
      <c r="D104" s="47"/>
      <c r="F104" s="52"/>
      <c r="G104" s="49"/>
      <c r="H104" s="33"/>
      <c r="I104" s="33"/>
      <c r="K104" s="42"/>
      <c r="L104" s="44"/>
      <c r="M104" s="33"/>
      <c r="N104" s="33"/>
      <c r="P104" s="42"/>
      <c r="Q104" s="44"/>
      <c r="R104" s="44"/>
      <c r="S104" s="33"/>
    </row>
    <row r="105" spans="1:20" ht="15" hidden="1" x14ac:dyDescent="0.25">
      <c r="D105" s="47"/>
      <c r="F105" s="52"/>
      <c r="G105" s="49"/>
      <c r="H105" s="33"/>
      <c r="I105" s="33"/>
      <c r="K105" s="42"/>
      <c r="L105" s="44"/>
      <c r="M105" s="33"/>
      <c r="N105" s="33"/>
      <c r="P105" s="42"/>
      <c r="Q105" s="44"/>
      <c r="R105" s="44"/>
      <c r="S105" s="33"/>
    </row>
    <row r="106" spans="1:20" ht="15" hidden="1" x14ac:dyDescent="0.25">
      <c r="D106" s="47"/>
      <c r="F106" s="52"/>
      <c r="G106" s="49"/>
      <c r="H106" s="33"/>
      <c r="I106" s="33"/>
      <c r="K106" s="42"/>
      <c r="L106" s="44"/>
      <c r="M106" s="33"/>
      <c r="N106" s="33"/>
      <c r="P106" s="42"/>
      <c r="Q106" s="44"/>
      <c r="R106" s="44"/>
      <c r="S106" s="33"/>
    </row>
    <row r="107" spans="1:20" ht="15" hidden="1" x14ac:dyDescent="0.25">
      <c r="D107" s="47"/>
      <c r="F107" s="52"/>
      <c r="G107" s="49"/>
      <c r="H107" s="33"/>
      <c r="I107" s="33"/>
      <c r="K107" s="42"/>
      <c r="L107" s="44"/>
      <c r="M107" s="33"/>
      <c r="N107" s="33"/>
      <c r="P107" s="42"/>
      <c r="Q107" s="44"/>
      <c r="R107" s="44"/>
      <c r="S107" s="33"/>
    </row>
    <row r="108" spans="1:20" ht="15" hidden="1" x14ac:dyDescent="0.25">
      <c r="D108" s="47"/>
      <c r="F108" s="52"/>
      <c r="G108" s="49"/>
      <c r="H108" s="33"/>
      <c r="I108" s="33"/>
      <c r="K108" s="42"/>
      <c r="L108" s="44"/>
      <c r="M108" s="33"/>
      <c r="N108" s="33"/>
      <c r="P108" s="42"/>
      <c r="Q108" s="44"/>
      <c r="R108" s="44"/>
      <c r="S108" s="33"/>
    </row>
    <row r="109" spans="1:20" hidden="1" x14ac:dyDescent="0.2">
      <c r="A109" s="40"/>
      <c r="I109" s="32"/>
      <c r="N109" s="32"/>
      <c r="S109" s="32"/>
    </row>
    <row r="110" spans="1:20" s="73" customFormat="1" ht="15.75" x14ac:dyDescent="0.25">
      <c r="A110" s="139" t="s">
        <v>4</v>
      </c>
      <c r="B110" s="139"/>
      <c r="C110" s="139"/>
      <c r="D110" s="139"/>
      <c r="E110" s="72"/>
      <c r="F110" s="139" t="s">
        <v>4</v>
      </c>
      <c r="G110" s="139"/>
      <c r="H110" s="139"/>
      <c r="I110" s="139"/>
      <c r="K110" s="139" t="s">
        <v>4</v>
      </c>
      <c r="L110" s="139"/>
      <c r="M110" s="139"/>
      <c r="N110" s="139"/>
      <c r="P110" s="139" t="s">
        <v>4</v>
      </c>
      <c r="Q110" s="139"/>
      <c r="R110" s="139"/>
      <c r="S110" s="139"/>
    </row>
    <row r="111" spans="1:20" ht="15" x14ac:dyDescent="0.25">
      <c r="A111" s="39" t="s">
        <v>1</v>
      </c>
      <c r="B111"/>
      <c r="C111"/>
      <c r="D111"/>
      <c r="E111" s="44"/>
      <c r="F111" s="39" t="s">
        <v>1</v>
      </c>
      <c r="G111"/>
      <c r="H111"/>
      <c r="I111"/>
      <c r="J111" s="33"/>
      <c r="K111" s="39" t="s">
        <v>1</v>
      </c>
      <c r="L111" s="34" t="s">
        <v>38</v>
      </c>
      <c r="M111"/>
      <c r="N111"/>
      <c r="P111" s="39" t="s">
        <v>1</v>
      </c>
      <c r="Q111"/>
      <c r="R111"/>
      <c r="S111"/>
      <c r="T111" s="33"/>
    </row>
    <row r="112" spans="1:20" ht="15" x14ac:dyDescent="0.25">
      <c r="A112" s="16">
        <v>44562</v>
      </c>
      <c r="B112"/>
      <c r="C112"/>
      <c r="D112"/>
      <c r="E112" s="44"/>
      <c r="F112" s="16">
        <v>44562</v>
      </c>
      <c r="G112"/>
      <c r="H112"/>
      <c r="I112"/>
      <c r="J112" s="33"/>
      <c r="K112" s="16">
        <v>44562</v>
      </c>
      <c r="L112" s="36">
        <v>99</v>
      </c>
      <c r="M112"/>
      <c r="N112"/>
      <c r="P112" s="16">
        <v>44562</v>
      </c>
      <c r="Q112"/>
      <c r="R112"/>
      <c r="S112"/>
      <c r="T112" s="33"/>
    </row>
    <row r="113" spans="1:21" ht="15" x14ac:dyDescent="0.25">
      <c r="A113" s="16">
        <v>44593</v>
      </c>
      <c r="B113"/>
      <c r="C113"/>
      <c r="D113"/>
      <c r="E113" s="44"/>
      <c r="F113" s="16">
        <v>44593</v>
      </c>
      <c r="G113"/>
      <c r="H113"/>
      <c r="I113"/>
      <c r="J113" s="33"/>
      <c r="K113" s="16">
        <v>44593</v>
      </c>
      <c r="L113" s="36">
        <v>99</v>
      </c>
      <c r="M113"/>
      <c r="N113"/>
      <c r="P113" s="16">
        <v>44593</v>
      </c>
      <c r="Q113"/>
      <c r="R113"/>
      <c r="S113"/>
      <c r="T113" s="33"/>
    </row>
    <row r="114" spans="1:21" ht="15" x14ac:dyDescent="0.25">
      <c r="A114" s="16">
        <v>44621</v>
      </c>
      <c r="B114"/>
      <c r="C114"/>
      <c r="D114"/>
      <c r="E114" s="44"/>
      <c r="F114" s="16">
        <v>44621</v>
      </c>
      <c r="G114"/>
      <c r="H114"/>
      <c r="I114"/>
      <c r="J114" s="33"/>
      <c r="K114" s="16">
        <v>44621</v>
      </c>
      <c r="L114" s="36">
        <v>99</v>
      </c>
      <c r="M114"/>
      <c r="N114"/>
      <c r="P114" s="16">
        <v>44621</v>
      </c>
      <c r="Q114"/>
      <c r="R114"/>
      <c r="S114"/>
      <c r="T114" s="33"/>
    </row>
    <row r="115" spans="1:21" ht="15" x14ac:dyDescent="0.25">
      <c r="A115" s="16">
        <v>44652</v>
      </c>
      <c r="B115"/>
      <c r="C115"/>
      <c r="D115"/>
      <c r="E115" s="44"/>
      <c r="F115" s="16">
        <v>44652</v>
      </c>
      <c r="G115"/>
      <c r="H115"/>
      <c r="I115"/>
      <c r="J115" s="33"/>
      <c r="K115" s="16">
        <v>44652</v>
      </c>
      <c r="L115" s="36">
        <v>99</v>
      </c>
      <c r="M115"/>
      <c r="N115"/>
      <c r="P115" s="16">
        <v>44652</v>
      </c>
      <c r="Q115"/>
      <c r="R115"/>
      <c r="S115"/>
      <c r="T115" s="33"/>
      <c r="U115" s="37"/>
    </row>
    <row r="116" spans="1:21" ht="15" x14ac:dyDescent="0.25">
      <c r="A116" s="16">
        <v>44682</v>
      </c>
      <c r="B116"/>
      <c r="C116"/>
      <c r="D116"/>
      <c r="E116" s="44"/>
      <c r="F116" s="16">
        <v>44682</v>
      </c>
      <c r="G116"/>
      <c r="H116"/>
      <c r="I116"/>
      <c r="J116" s="33"/>
      <c r="K116" s="16">
        <v>44682</v>
      </c>
      <c r="L116" s="36">
        <v>99</v>
      </c>
      <c r="M116"/>
      <c r="N116"/>
      <c r="P116" s="16">
        <v>44682</v>
      </c>
      <c r="Q116"/>
      <c r="R116"/>
      <c r="S116"/>
    </row>
    <row r="117" spans="1:21" ht="15" x14ac:dyDescent="0.25">
      <c r="A117" s="16">
        <v>44713</v>
      </c>
      <c r="B117"/>
      <c r="C117"/>
      <c r="D117"/>
      <c r="E117" s="44"/>
      <c r="F117" s="16">
        <v>44713</v>
      </c>
      <c r="G117"/>
      <c r="H117"/>
      <c r="I117"/>
      <c r="J117" s="33"/>
      <c r="K117" s="16">
        <v>44713</v>
      </c>
      <c r="L117" s="36">
        <v>99</v>
      </c>
      <c r="M117"/>
      <c r="N117"/>
      <c r="P117" s="16">
        <v>44713</v>
      </c>
      <c r="Q117"/>
      <c r="R117"/>
      <c r="S117"/>
    </row>
    <row r="118" spans="1:21" ht="15" x14ac:dyDescent="0.25">
      <c r="A118" s="16">
        <v>44743</v>
      </c>
      <c r="B118"/>
      <c r="C118"/>
      <c r="D118"/>
      <c r="E118" s="44"/>
      <c r="F118" s="16">
        <v>44743</v>
      </c>
      <c r="G118"/>
      <c r="H118"/>
      <c r="I118"/>
      <c r="J118" s="33"/>
      <c r="K118" s="16">
        <v>44743</v>
      </c>
      <c r="L118" s="36">
        <v>99</v>
      </c>
      <c r="M118"/>
      <c r="N118"/>
      <c r="P118" s="16">
        <v>44743</v>
      </c>
      <c r="Q118"/>
      <c r="R118"/>
      <c r="S118"/>
    </row>
    <row r="119" spans="1:21" ht="15" x14ac:dyDescent="0.25">
      <c r="A119" s="16">
        <v>44774</v>
      </c>
      <c r="B119"/>
      <c r="C119"/>
      <c r="D119"/>
      <c r="E119" s="44"/>
      <c r="F119" s="16">
        <v>44774</v>
      </c>
      <c r="G119"/>
      <c r="H119"/>
      <c r="I119"/>
      <c r="J119" s="33"/>
      <c r="K119" s="16">
        <v>44774</v>
      </c>
      <c r="L119" s="36">
        <v>99</v>
      </c>
      <c r="M119"/>
      <c r="N119"/>
      <c r="P119" s="16">
        <v>44774</v>
      </c>
      <c r="Q119"/>
      <c r="R119"/>
      <c r="S119"/>
    </row>
    <row r="120" spans="1:21" ht="15" hidden="1" x14ac:dyDescent="0.25">
      <c r="A120" s="16" t="s">
        <v>3</v>
      </c>
      <c r="B120"/>
      <c r="C120"/>
      <c r="D120"/>
      <c r="E120" s="44"/>
      <c r="F120" s="16" t="s">
        <v>3</v>
      </c>
      <c r="G120"/>
      <c r="H120"/>
      <c r="I120"/>
      <c r="J120" s="33"/>
      <c r="K120" s="16" t="s">
        <v>3</v>
      </c>
      <c r="L120" s="36">
        <v>99</v>
      </c>
      <c r="M120"/>
      <c r="N120"/>
      <c r="P120" s="16" t="s">
        <v>3</v>
      </c>
      <c r="Q120"/>
      <c r="R120"/>
      <c r="S120"/>
    </row>
    <row r="121" spans="1:21" ht="15" hidden="1" x14ac:dyDescent="0.25">
      <c r="A121"/>
      <c r="B121"/>
      <c r="C121"/>
      <c r="D121"/>
      <c r="E121" s="44"/>
      <c r="F121"/>
      <c r="G121"/>
      <c r="H121"/>
      <c r="I121"/>
      <c r="J121" s="33"/>
      <c r="K121"/>
      <c r="L121"/>
      <c r="M121"/>
      <c r="N121"/>
      <c r="P121"/>
      <c r="Q121"/>
      <c r="R121"/>
      <c r="S121"/>
    </row>
    <row r="122" spans="1:21" ht="15" hidden="1" x14ac:dyDescent="0.25">
      <c r="A122"/>
      <c r="B122"/>
      <c r="C122"/>
      <c r="D122"/>
      <c r="E122" s="44"/>
      <c r="F122"/>
      <c r="G122"/>
      <c r="H122"/>
      <c r="I122"/>
      <c r="J122" s="33"/>
      <c r="K122"/>
      <c r="L122"/>
      <c r="M122"/>
      <c r="N122"/>
      <c r="P122"/>
      <c r="Q122"/>
      <c r="R122"/>
      <c r="S122"/>
    </row>
    <row r="123" spans="1:21" ht="15" hidden="1" x14ac:dyDescent="0.25">
      <c r="A123"/>
      <c r="B123"/>
      <c r="C123"/>
      <c r="D123"/>
      <c r="E123" s="44"/>
      <c r="F123"/>
      <c r="G123"/>
      <c r="H123"/>
      <c r="I123"/>
      <c r="J123" s="33"/>
      <c r="K123"/>
      <c r="L123"/>
      <c r="M123"/>
      <c r="N123"/>
      <c r="P123"/>
      <c r="Q123"/>
      <c r="R123"/>
      <c r="S123"/>
    </row>
    <row r="124" spans="1:21" ht="15" hidden="1" x14ac:dyDescent="0.25">
      <c r="A124"/>
      <c r="B124"/>
      <c r="C124"/>
      <c r="D124"/>
      <c r="E124" s="44"/>
      <c r="F124"/>
      <c r="G124"/>
      <c r="H124"/>
      <c r="I124"/>
      <c r="J124" s="33"/>
      <c r="K124"/>
      <c r="L124"/>
      <c r="M124"/>
      <c r="N124"/>
      <c r="P124"/>
      <c r="Q124"/>
      <c r="R124"/>
      <c r="S124"/>
    </row>
    <row r="125" spans="1:21" ht="15" hidden="1" x14ac:dyDescent="0.25">
      <c r="A125"/>
      <c r="B125"/>
      <c r="C125"/>
      <c r="D125"/>
      <c r="E125" s="44"/>
      <c r="F125"/>
      <c r="G125"/>
      <c r="H125"/>
      <c r="I125"/>
      <c r="J125" s="33"/>
      <c r="K125"/>
      <c r="L125"/>
      <c r="M125"/>
      <c r="N125"/>
      <c r="P125"/>
      <c r="Q125"/>
      <c r="R125"/>
      <c r="S125"/>
    </row>
    <row r="126" spans="1:21" ht="15" hidden="1" x14ac:dyDescent="0.25">
      <c r="A126"/>
      <c r="B126"/>
      <c r="C126"/>
      <c r="D126"/>
      <c r="E126" s="44"/>
      <c r="F126"/>
      <c r="G126"/>
      <c r="H126"/>
      <c r="I126"/>
      <c r="J126" s="33"/>
      <c r="K126"/>
      <c r="L126"/>
      <c r="M126"/>
      <c r="N126"/>
      <c r="P126"/>
      <c r="Q126"/>
      <c r="R126"/>
      <c r="S126"/>
    </row>
    <row r="127" spans="1:21" ht="15" hidden="1" x14ac:dyDescent="0.25">
      <c r="A127"/>
      <c r="B127"/>
      <c r="C127"/>
      <c r="D127"/>
      <c r="E127" s="44"/>
      <c r="F127"/>
      <c r="G127"/>
      <c r="H127"/>
      <c r="I127"/>
      <c r="J127" s="33"/>
      <c r="K127"/>
      <c r="L127"/>
      <c r="M127"/>
      <c r="N127"/>
      <c r="P127"/>
      <c r="Q127"/>
      <c r="R127"/>
      <c r="S127"/>
    </row>
    <row r="128" spans="1:21" ht="15" hidden="1" x14ac:dyDescent="0.25">
      <c r="A128"/>
      <c r="B128"/>
      <c r="C128"/>
      <c r="D128"/>
      <c r="E128" s="44"/>
      <c r="F128"/>
      <c r="G128"/>
      <c r="H128"/>
      <c r="I128"/>
      <c r="J128" s="33"/>
      <c r="K128"/>
      <c r="L128"/>
      <c r="M128"/>
      <c r="N128"/>
      <c r="P128"/>
      <c r="Q128"/>
      <c r="R128"/>
      <c r="S128"/>
    </row>
    <row r="129" spans="1:19" ht="15" hidden="1" x14ac:dyDescent="0.25">
      <c r="A129"/>
      <c r="B129"/>
      <c r="C129"/>
      <c r="D129"/>
      <c r="E129" s="44"/>
      <c r="F129"/>
      <c r="G129"/>
      <c r="H129"/>
      <c r="I129"/>
      <c r="J129" s="33"/>
      <c r="K129"/>
      <c r="L129"/>
      <c r="M129"/>
      <c r="N129"/>
      <c r="P129"/>
      <c r="Q129"/>
      <c r="R129"/>
      <c r="S129"/>
    </row>
    <row r="130" spans="1:19" ht="15" hidden="1" x14ac:dyDescent="0.25">
      <c r="A130"/>
      <c r="B130"/>
      <c r="C130"/>
      <c r="D130"/>
      <c r="E130" s="44"/>
      <c r="F130"/>
      <c r="G130"/>
      <c r="H130"/>
      <c r="I130"/>
      <c r="J130" s="33"/>
      <c r="K130"/>
      <c r="L130"/>
      <c r="M130"/>
      <c r="N130"/>
      <c r="P130"/>
      <c r="Q130"/>
      <c r="R130"/>
      <c r="S130"/>
    </row>
    <row r="131" spans="1:19" ht="15" hidden="1" x14ac:dyDescent="0.25">
      <c r="A131"/>
      <c r="B131"/>
      <c r="C131"/>
      <c r="D131"/>
      <c r="E131" s="44"/>
      <c r="F131"/>
      <c r="G131"/>
      <c r="H131"/>
      <c r="I131"/>
      <c r="J131" s="33"/>
      <c r="K131"/>
      <c r="L131"/>
      <c r="M131"/>
      <c r="N131"/>
      <c r="P131"/>
      <c r="Q131"/>
      <c r="R131"/>
      <c r="S131"/>
    </row>
    <row r="132" spans="1:19" ht="15" hidden="1" x14ac:dyDescent="0.25">
      <c r="D132" s="46"/>
      <c r="E132" s="44"/>
      <c r="F132" s="52"/>
      <c r="G132" s="49"/>
      <c r="H132" s="33"/>
      <c r="I132" s="33"/>
      <c r="J132" s="33"/>
      <c r="K132"/>
      <c r="L132"/>
      <c r="M132"/>
      <c r="N132"/>
      <c r="P132"/>
      <c r="Q132"/>
      <c r="R132"/>
      <c r="S132"/>
    </row>
    <row r="133" spans="1:19" ht="15" hidden="1" x14ac:dyDescent="0.25">
      <c r="D133" s="46"/>
      <c r="E133" s="44"/>
      <c r="F133" s="52"/>
      <c r="G133" s="49"/>
      <c r="H133" s="33"/>
      <c r="I133" s="33"/>
      <c r="J133" s="33"/>
      <c r="K133"/>
      <c r="L133"/>
      <c r="M133"/>
      <c r="N133"/>
      <c r="P133"/>
      <c r="Q133"/>
      <c r="R133"/>
      <c r="S133"/>
    </row>
    <row r="134" spans="1:19" ht="15" hidden="1" x14ac:dyDescent="0.25">
      <c r="D134" s="46"/>
      <c r="E134" s="44"/>
      <c r="F134" s="52"/>
      <c r="G134" s="49"/>
      <c r="H134" s="33"/>
      <c r="I134" s="33"/>
      <c r="J134" s="33"/>
      <c r="K134"/>
      <c r="L134"/>
      <c r="M134"/>
      <c r="N134"/>
      <c r="P134"/>
      <c r="Q134"/>
      <c r="R134"/>
      <c r="S134"/>
    </row>
    <row r="135" spans="1:19" ht="15" hidden="1" x14ac:dyDescent="0.25">
      <c r="D135" s="46"/>
      <c r="E135" s="44"/>
      <c r="F135" s="52"/>
      <c r="G135" s="49"/>
      <c r="H135" s="33"/>
      <c r="I135" s="33"/>
      <c r="J135" s="33"/>
      <c r="K135"/>
      <c r="L135"/>
      <c r="M135"/>
      <c r="N135"/>
      <c r="P135"/>
      <c r="Q135"/>
      <c r="R135"/>
      <c r="S135"/>
    </row>
    <row r="136" spans="1:19" ht="15" hidden="1" x14ac:dyDescent="0.25">
      <c r="D136" s="46"/>
      <c r="E136" s="44"/>
      <c r="F136" s="52"/>
      <c r="G136" s="49"/>
      <c r="H136" s="33"/>
      <c r="I136" s="33"/>
      <c r="J136" s="33"/>
      <c r="K136"/>
      <c r="L136"/>
      <c r="M136"/>
      <c r="N136"/>
      <c r="P136"/>
      <c r="Q136"/>
      <c r="R136"/>
      <c r="S136"/>
    </row>
    <row r="137" spans="1:19" ht="15" hidden="1" x14ac:dyDescent="0.25">
      <c r="D137" s="46"/>
      <c r="E137" s="44"/>
      <c r="F137" s="52"/>
      <c r="G137" s="49"/>
      <c r="H137" s="33"/>
      <c r="I137" s="33"/>
      <c r="J137" s="33"/>
      <c r="K137"/>
      <c r="L137"/>
      <c r="M137"/>
      <c r="N137"/>
      <c r="P137"/>
      <c r="Q137"/>
      <c r="R137"/>
      <c r="S137"/>
    </row>
    <row r="138" spans="1:19" ht="15" hidden="1" x14ac:dyDescent="0.25">
      <c r="D138" s="46"/>
      <c r="E138" s="44"/>
      <c r="F138" s="52"/>
      <c r="G138" s="49"/>
      <c r="H138" s="33"/>
      <c r="I138" s="33"/>
      <c r="J138" s="33"/>
      <c r="K138"/>
      <c r="L138"/>
      <c r="M138"/>
      <c r="N138"/>
      <c r="P138"/>
      <c r="Q138"/>
      <c r="R138"/>
      <c r="S138"/>
    </row>
    <row r="139" spans="1:19" ht="15" hidden="1" x14ac:dyDescent="0.25">
      <c r="D139" s="46"/>
      <c r="E139" s="44"/>
      <c r="F139" s="52"/>
      <c r="G139" s="49"/>
      <c r="H139" s="33"/>
      <c r="I139" s="33"/>
      <c r="J139" s="33"/>
      <c r="K139"/>
      <c r="L139"/>
      <c r="M139"/>
      <c r="N139"/>
      <c r="P139"/>
      <c r="Q139"/>
      <c r="R139"/>
      <c r="S139"/>
    </row>
    <row r="140" spans="1:19" ht="15" hidden="1" x14ac:dyDescent="0.25">
      <c r="D140" s="46"/>
      <c r="E140" s="44"/>
      <c r="F140" s="52"/>
      <c r="G140" s="49"/>
      <c r="H140" s="33"/>
      <c r="I140" s="33"/>
      <c r="J140" s="33"/>
      <c r="K140"/>
      <c r="L140"/>
      <c r="M140"/>
      <c r="N140"/>
      <c r="P140"/>
      <c r="Q140"/>
      <c r="R140"/>
      <c r="S140"/>
    </row>
    <row r="141" spans="1:19" ht="15" hidden="1" x14ac:dyDescent="0.25">
      <c r="D141" s="46"/>
      <c r="E141" s="44"/>
      <c r="F141" s="52"/>
      <c r="G141" s="49"/>
      <c r="H141" s="33"/>
      <c r="I141" s="33"/>
      <c r="J141" s="33"/>
      <c r="K141"/>
      <c r="L141"/>
      <c r="M141"/>
      <c r="N141"/>
      <c r="P141"/>
      <c r="Q141"/>
      <c r="R141"/>
      <c r="S141"/>
    </row>
    <row r="142" spans="1:19" ht="15" hidden="1" x14ac:dyDescent="0.25">
      <c r="D142" s="46"/>
      <c r="E142" s="44"/>
      <c r="F142" s="52"/>
      <c r="G142" s="49"/>
      <c r="H142" s="33"/>
      <c r="I142" s="33"/>
      <c r="J142" s="33"/>
      <c r="K142"/>
      <c r="L142"/>
      <c r="M142"/>
      <c r="N142"/>
      <c r="P142"/>
      <c r="Q142"/>
      <c r="R142"/>
      <c r="S142"/>
    </row>
    <row r="143" spans="1:19" ht="15" hidden="1" x14ac:dyDescent="0.25">
      <c r="D143" s="46"/>
      <c r="E143" s="44"/>
      <c r="F143" s="52"/>
      <c r="G143" s="49"/>
      <c r="H143" s="33"/>
      <c r="I143" s="33"/>
      <c r="J143" s="33"/>
      <c r="K143"/>
      <c r="L143"/>
      <c r="M143"/>
      <c r="N143"/>
      <c r="P143"/>
      <c r="Q143"/>
      <c r="R143"/>
      <c r="S143"/>
    </row>
    <row r="144" spans="1:19" ht="15" hidden="1" x14ac:dyDescent="0.25">
      <c r="D144" s="46"/>
      <c r="E144" s="44"/>
      <c r="F144" s="52"/>
      <c r="G144" s="49"/>
      <c r="H144" s="33"/>
      <c r="I144" s="33"/>
      <c r="J144" s="33"/>
      <c r="K144"/>
      <c r="L144"/>
      <c r="M144"/>
      <c r="N144"/>
      <c r="P144"/>
      <c r="Q144"/>
      <c r="R144"/>
      <c r="S144"/>
    </row>
    <row r="145" spans="4:19" ht="15" hidden="1" x14ac:dyDescent="0.25">
      <c r="D145" s="46"/>
      <c r="E145" s="44"/>
      <c r="F145" s="52"/>
      <c r="G145" s="49"/>
      <c r="H145" s="33"/>
      <c r="I145" s="33"/>
      <c r="J145" s="33"/>
      <c r="K145"/>
      <c r="L145"/>
      <c r="M145"/>
      <c r="N145"/>
      <c r="P145"/>
      <c r="Q145"/>
      <c r="R145"/>
      <c r="S145"/>
    </row>
    <row r="146" spans="4:19" ht="15" hidden="1" x14ac:dyDescent="0.25">
      <c r="D146" s="46"/>
      <c r="E146" s="44"/>
      <c r="F146" s="52"/>
      <c r="G146" s="49"/>
      <c r="H146" s="33"/>
      <c r="I146" s="33"/>
      <c r="J146" s="33"/>
      <c r="K146"/>
      <c r="L146"/>
      <c r="M146"/>
      <c r="N146"/>
      <c r="P146"/>
      <c r="Q146"/>
      <c r="R146"/>
      <c r="S146"/>
    </row>
    <row r="147" spans="4:19" ht="15" hidden="1" x14ac:dyDescent="0.25">
      <c r="D147" s="46"/>
      <c r="E147" s="44"/>
      <c r="F147" s="52"/>
      <c r="G147" s="49"/>
      <c r="H147" s="33"/>
      <c r="I147" s="33"/>
      <c r="J147" s="33"/>
      <c r="K147"/>
      <c r="L147"/>
      <c r="M147"/>
      <c r="N147"/>
      <c r="P147"/>
      <c r="Q147"/>
      <c r="R147"/>
      <c r="S147"/>
    </row>
    <row r="148" spans="4:19" ht="15" hidden="1" x14ac:dyDescent="0.25">
      <c r="D148" s="46"/>
      <c r="E148" s="44"/>
      <c r="F148" s="52"/>
      <c r="G148" s="49"/>
      <c r="H148" s="33"/>
      <c r="I148" s="33"/>
      <c r="J148" s="33"/>
      <c r="K148" s="42"/>
      <c r="L148" s="44"/>
      <c r="M148" s="33"/>
      <c r="N148" s="33"/>
      <c r="P148" s="42"/>
      <c r="Q148" s="44"/>
      <c r="R148" s="44"/>
      <c r="S148" s="33"/>
    </row>
    <row r="149" spans="4:19" ht="15" hidden="1" x14ac:dyDescent="0.25">
      <c r="D149" s="46"/>
      <c r="E149" s="44"/>
      <c r="F149" s="52"/>
      <c r="G149" s="49"/>
      <c r="H149" s="33"/>
      <c r="I149" s="33"/>
      <c r="J149" s="33"/>
      <c r="K149" s="42"/>
      <c r="L149" s="44"/>
      <c r="M149" s="33"/>
      <c r="N149" s="33"/>
      <c r="P149" s="42"/>
      <c r="Q149" s="44"/>
      <c r="R149" s="44"/>
      <c r="S149" s="33"/>
    </row>
    <row r="150" spans="4:19" ht="15" hidden="1" x14ac:dyDescent="0.25">
      <c r="D150" s="46"/>
      <c r="E150" s="44"/>
      <c r="F150" s="52"/>
      <c r="G150" s="49"/>
      <c r="H150" s="33"/>
      <c r="I150" s="33"/>
      <c r="J150" s="33"/>
      <c r="K150" s="42"/>
      <c r="L150" s="44"/>
      <c r="M150" s="33"/>
      <c r="N150" s="33"/>
      <c r="P150" s="42"/>
      <c r="Q150" s="44"/>
      <c r="R150" s="44"/>
      <c r="S150" s="33"/>
    </row>
    <row r="151" spans="4:19" ht="15" hidden="1" x14ac:dyDescent="0.25">
      <c r="D151" s="46"/>
      <c r="E151" s="44"/>
      <c r="F151" s="52"/>
      <c r="G151" s="49"/>
      <c r="H151" s="33"/>
      <c r="I151" s="33"/>
      <c r="J151" s="33"/>
      <c r="K151" s="42"/>
      <c r="L151" s="44"/>
      <c r="M151" s="33"/>
      <c r="N151" s="33"/>
      <c r="P151" s="42"/>
      <c r="Q151" s="44"/>
      <c r="R151" s="44"/>
      <c r="S151" s="33"/>
    </row>
    <row r="152" spans="4:19" ht="15" hidden="1" x14ac:dyDescent="0.25">
      <c r="D152" s="46"/>
      <c r="E152" s="44"/>
      <c r="F152" s="52"/>
      <c r="G152" s="49"/>
      <c r="H152" s="33"/>
      <c r="I152" s="33"/>
      <c r="J152" s="33"/>
      <c r="K152" s="42"/>
      <c r="L152" s="44"/>
      <c r="M152" s="33"/>
      <c r="N152" s="33"/>
      <c r="P152" s="42"/>
      <c r="Q152" s="44"/>
      <c r="R152" s="44"/>
      <c r="S152" s="33"/>
    </row>
    <row r="153" spans="4:19" ht="15" hidden="1" x14ac:dyDescent="0.25">
      <c r="D153" s="46"/>
      <c r="E153" s="44"/>
      <c r="F153" s="52"/>
      <c r="G153" s="49"/>
      <c r="H153" s="33"/>
      <c r="I153" s="33"/>
      <c r="J153" s="33"/>
      <c r="K153" s="42"/>
      <c r="L153" s="44"/>
      <c r="M153" s="33"/>
      <c r="N153" s="33"/>
      <c r="P153" s="42"/>
      <c r="Q153" s="44"/>
      <c r="R153" s="44"/>
      <c r="S153" s="33"/>
    </row>
    <row r="154" spans="4:19" ht="15" hidden="1" x14ac:dyDescent="0.25">
      <c r="D154" s="46"/>
      <c r="E154" s="44"/>
      <c r="F154" s="52"/>
      <c r="G154" s="49"/>
      <c r="H154" s="33"/>
      <c r="I154" s="33"/>
      <c r="J154" s="33"/>
      <c r="K154" s="42"/>
      <c r="L154" s="44"/>
      <c r="M154" s="33"/>
      <c r="N154" s="33"/>
      <c r="P154" s="42"/>
      <c r="Q154" s="44"/>
      <c r="R154" s="44"/>
      <c r="S154" s="33"/>
    </row>
    <row r="155" spans="4:19" ht="15" hidden="1" x14ac:dyDescent="0.25">
      <c r="D155" s="46"/>
      <c r="E155" s="44"/>
      <c r="F155" s="52"/>
      <c r="G155" s="49"/>
      <c r="H155" s="33"/>
      <c r="I155" s="33"/>
      <c r="J155" s="33"/>
      <c r="K155" s="42"/>
      <c r="L155" s="44"/>
      <c r="M155" s="33"/>
      <c r="N155" s="33"/>
      <c r="P155" s="42"/>
      <c r="Q155" s="44"/>
      <c r="R155" s="44"/>
      <c r="S155" s="33"/>
    </row>
    <row r="156" spans="4:19" ht="15" hidden="1" x14ac:dyDescent="0.25">
      <c r="D156" s="46"/>
      <c r="E156" s="44"/>
      <c r="F156" s="52"/>
      <c r="G156" s="49"/>
      <c r="H156" s="33"/>
      <c r="I156" s="33"/>
      <c r="J156" s="33"/>
      <c r="K156" s="42"/>
      <c r="L156" s="44"/>
      <c r="M156" s="33"/>
      <c r="N156" s="33"/>
      <c r="P156" s="42"/>
      <c r="Q156" s="44"/>
      <c r="R156" s="44"/>
      <c r="S156" s="33"/>
    </row>
    <row r="157" spans="4:19" ht="15" hidden="1" x14ac:dyDescent="0.25">
      <c r="D157" s="46"/>
      <c r="E157" s="44"/>
      <c r="F157" s="52"/>
      <c r="G157" s="49"/>
      <c r="H157" s="33"/>
      <c r="I157" s="33"/>
      <c r="J157" s="33"/>
      <c r="K157" s="42"/>
      <c r="L157" s="44"/>
      <c r="M157" s="33"/>
      <c r="N157" s="33"/>
      <c r="P157" s="42"/>
      <c r="Q157" s="44"/>
      <c r="R157" s="44"/>
      <c r="S157" s="33"/>
    </row>
    <row r="158" spans="4:19" ht="15" hidden="1" x14ac:dyDescent="0.25">
      <c r="D158" s="46"/>
      <c r="E158" s="44"/>
      <c r="F158" s="52"/>
      <c r="G158" s="49"/>
      <c r="H158" s="33"/>
      <c r="I158" s="33"/>
      <c r="J158" s="33"/>
      <c r="K158" s="42"/>
      <c r="L158" s="44"/>
      <c r="M158" s="33"/>
      <c r="N158" s="33"/>
      <c r="P158" s="42"/>
      <c r="Q158" s="44"/>
      <c r="R158" s="44"/>
      <c r="S158" s="33"/>
    </row>
    <row r="159" spans="4:19" ht="15" hidden="1" x14ac:dyDescent="0.25">
      <c r="D159" s="46"/>
      <c r="E159" s="44"/>
      <c r="F159" s="52"/>
      <c r="G159" s="49"/>
      <c r="H159" s="33"/>
      <c r="I159" s="33"/>
      <c r="J159" s="33"/>
      <c r="K159" s="42"/>
      <c r="L159" s="44"/>
      <c r="M159" s="33"/>
      <c r="N159" s="33"/>
      <c r="P159" s="42"/>
      <c r="Q159" s="44"/>
      <c r="R159" s="44"/>
      <c r="S159" s="33"/>
    </row>
    <row r="160" spans="4:19" ht="15" hidden="1" x14ac:dyDescent="0.25">
      <c r="D160" s="46"/>
      <c r="E160" s="44"/>
      <c r="F160" s="52"/>
      <c r="G160" s="49"/>
      <c r="H160" s="33"/>
      <c r="I160" s="33"/>
      <c r="J160" s="33"/>
      <c r="K160" s="42"/>
      <c r="L160" s="44"/>
      <c r="M160" s="33"/>
      <c r="N160" s="33"/>
      <c r="P160" s="42"/>
      <c r="Q160" s="44"/>
      <c r="R160" s="44"/>
      <c r="S160" s="33"/>
    </row>
    <row r="161" spans="4:19" ht="15" hidden="1" x14ac:dyDescent="0.25">
      <c r="D161" s="46"/>
      <c r="E161" s="44"/>
      <c r="F161" s="52"/>
      <c r="G161" s="49"/>
      <c r="H161" s="33"/>
      <c r="I161" s="33"/>
      <c r="J161" s="33"/>
      <c r="K161" s="42"/>
      <c r="L161" s="44"/>
      <c r="M161" s="33"/>
      <c r="N161" s="33"/>
      <c r="P161" s="42"/>
      <c r="Q161" s="44"/>
      <c r="R161" s="44"/>
      <c r="S161" s="33"/>
    </row>
    <row r="162" spans="4:19" ht="15" hidden="1" x14ac:dyDescent="0.25">
      <c r="D162" s="46"/>
      <c r="E162" s="44"/>
      <c r="F162" s="52"/>
      <c r="G162" s="49"/>
      <c r="H162" s="33"/>
      <c r="I162" s="33"/>
      <c r="J162" s="33"/>
      <c r="K162" s="42"/>
      <c r="L162" s="44"/>
      <c r="M162" s="33"/>
      <c r="N162" s="33"/>
      <c r="P162" s="42"/>
      <c r="Q162" s="44"/>
      <c r="R162" s="44"/>
      <c r="S162" s="33"/>
    </row>
    <row r="163" spans="4:19" ht="15" hidden="1" x14ac:dyDescent="0.25">
      <c r="D163" s="46"/>
      <c r="E163" s="44"/>
      <c r="F163" s="52"/>
      <c r="G163" s="49"/>
      <c r="H163" s="33"/>
      <c r="I163" s="33"/>
      <c r="J163" s="33"/>
      <c r="K163" s="42"/>
      <c r="L163" s="44"/>
      <c r="M163" s="33"/>
      <c r="N163" s="33"/>
      <c r="P163" s="42"/>
      <c r="Q163" s="44"/>
      <c r="R163" s="44"/>
      <c r="S163" s="33"/>
    </row>
    <row r="164" spans="4:19" ht="15" hidden="1" x14ac:dyDescent="0.25">
      <c r="D164" s="46"/>
      <c r="E164" s="44"/>
      <c r="F164" s="52"/>
      <c r="G164" s="49"/>
      <c r="H164" s="33"/>
      <c r="I164" s="33"/>
      <c r="J164" s="33"/>
      <c r="K164" s="42"/>
      <c r="L164" s="44"/>
      <c r="M164" s="33"/>
      <c r="N164" s="33"/>
      <c r="P164" s="42"/>
      <c r="Q164" s="44"/>
      <c r="R164" s="44"/>
      <c r="S164" s="33"/>
    </row>
    <row r="165" spans="4:19" ht="15" hidden="1" x14ac:dyDescent="0.25">
      <c r="D165" s="46"/>
      <c r="E165" s="44"/>
      <c r="F165" s="52"/>
      <c r="G165" s="49"/>
      <c r="H165" s="33"/>
      <c r="I165" s="33"/>
      <c r="J165" s="33"/>
      <c r="K165" s="42"/>
      <c r="L165" s="44"/>
      <c r="M165" s="33"/>
      <c r="N165" s="33"/>
      <c r="P165" s="42"/>
      <c r="Q165" s="44"/>
      <c r="R165" s="44"/>
      <c r="S165" s="33"/>
    </row>
    <row r="166" spans="4:19" ht="15" hidden="1" x14ac:dyDescent="0.25">
      <c r="D166" s="46"/>
      <c r="E166" s="44"/>
      <c r="F166" s="52"/>
      <c r="G166" s="49"/>
      <c r="H166" s="33"/>
      <c r="I166" s="33"/>
      <c r="J166" s="33"/>
      <c r="K166" s="42"/>
      <c r="L166" s="44"/>
      <c r="M166" s="33"/>
      <c r="N166" s="33"/>
      <c r="P166" s="42"/>
      <c r="Q166" s="44"/>
      <c r="R166" s="44"/>
      <c r="S166" s="33"/>
    </row>
    <row r="167" spans="4:19" ht="15" hidden="1" x14ac:dyDescent="0.25">
      <c r="D167" s="46"/>
      <c r="E167" s="44"/>
      <c r="F167" s="52"/>
      <c r="G167" s="49"/>
      <c r="H167" s="33"/>
      <c r="I167" s="33"/>
      <c r="J167" s="33"/>
      <c r="K167" s="42"/>
      <c r="L167" s="44"/>
      <c r="M167" s="33"/>
      <c r="N167" s="33"/>
      <c r="P167" s="42"/>
      <c r="Q167" s="44"/>
      <c r="R167" s="44"/>
      <c r="S167" s="33"/>
    </row>
    <row r="168" spans="4:19" ht="15" hidden="1" x14ac:dyDescent="0.25">
      <c r="D168" s="46"/>
      <c r="E168" s="44"/>
      <c r="F168" s="52"/>
      <c r="G168" s="49"/>
      <c r="H168" s="33"/>
      <c r="I168" s="33"/>
      <c r="J168" s="33"/>
      <c r="K168" s="42"/>
      <c r="L168" s="44"/>
      <c r="M168" s="33"/>
      <c r="N168" s="33"/>
      <c r="P168" s="42"/>
      <c r="Q168" s="44"/>
      <c r="R168" s="44"/>
      <c r="S168" s="33"/>
    </row>
    <row r="169" spans="4:19" ht="15" hidden="1" x14ac:dyDescent="0.25">
      <c r="D169" s="46"/>
      <c r="E169" s="44"/>
      <c r="F169" s="52"/>
      <c r="G169" s="49"/>
      <c r="H169" s="33"/>
      <c r="I169" s="33"/>
      <c r="J169" s="33"/>
      <c r="K169" s="42"/>
      <c r="L169" s="44"/>
      <c r="M169" s="33"/>
      <c r="N169" s="33"/>
      <c r="P169" s="42"/>
      <c r="Q169" s="44"/>
      <c r="R169" s="44"/>
      <c r="S169" s="33"/>
    </row>
    <row r="170" spans="4:19" ht="15" hidden="1" x14ac:dyDescent="0.25">
      <c r="D170" s="46"/>
      <c r="E170" s="44"/>
      <c r="F170" s="52"/>
      <c r="G170" s="49"/>
      <c r="H170" s="33"/>
      <c r="I170" s="33"/>
      <c r="J170" s="33"/>
      <c r="K170" s="42"/>
      <c r="L170" s="44"/>
      <c r="M170" s="33"/>
      <c r="N170" s="33"/>
      <c r="P170" s="42"/>
      <c r="Q170" s="44"/>
      <c r="R170" s="44"/>
      <c r="S170" s="33"/>
    </row>
    <row r="171" spans="4:19" ht="15" hidden="1" x14ac:dyDescent="0.25">
      <c r="D171" s="46"/>
      <c r="E171" s="44"/>
      <c r="F171" s="52"/>
      <c r="G171" s="49"/>
      <c r="H171" s="33"/>
      <c r="I171" s="33"/>
      <c r="J171" s="33"/>
      <c r="K171" s="42"/>
      <c r="L171" s="44"/>
      <c r="M171" s="33"/>
      <c r="N171" s="33"/>
      <c r="P171" s="42"/>
      <c r="Q171" s="44"/>
      <c r="R171" s="44"/>
      <c r="S171" s="33"/>
    </row>
    <row r="172" spans="4:19" ht="15" hidden="1" x14ac:dyDescent="0.25">
      <c r="D172" s="46"/>
      <c r="E172" s="44"/>
      <c r="F172" s="52"/>
      <c r="G172" s="49"/>
      <c r="H172" s="33"/>
      <c r="I172" s="33"/>
      <c r="J172" s="33"/>
      <c r="K172" s="42"/>
      <c r="L172" s="44"/>
      <c r="M172" s="33"/>
      <c r="N172" s="33"/>
      <c r="P172" s="42"/>
      <c r="Q172" s="44"/>
      <c r="R172" s="44"/>
      <c r="S172" s="33"/>
    </row>
    <row r="173" spans="4:19" ht="15" hidden="1" x14ac:dyDescent="0.25">
      <c r="D173" s="46"/>
      <c r="E173" s="44"/>
      <c r="F173" s="52"/>
      <c r="G173" s="49"/>
      <c r="H173" s="33"/>
      <c r="I173" s="33"/>
      <c r="J173" s="33"/>
      <c r="K173" s="42"/>
      <c r="L173" s="44"/>
      <c r="M173" s="33"/>
      <c r="N173" s="33"/>
      <c r="P173" s="42"/>
      <c r="Q173" s="44"/>
      <c r="R173" s="44"/>
      <c r="S173" s="33"/>
    </row>
    <row r="174" spans="4:19" ht="15" hidden="1" x14ac:dyDescent="0.25">
      <c r="D174" s="46"/>
      <c r="E174" s="44"/>
      <c r="F174" s="52"/>
      <c r="G174" s="49"/>
      <c r="H174" s="33"/>
      <c r="I174" s="33"/>
      <c r="J174" s="33"/>
      <c r="K174" s="42"/>
      <c r="L174" s="44"/>
      <c r="M174" s="33"/>
      <c r="N174" s="33"/>
      <c r="P174" s="42"/>
      <c r="Q174" s="44"/>
      <c r="R174" s="44"/>
      <c r="S174" s="33"/>
    </row>
    <row r="175" spans="4:19" ht="15" hidden="1" x14ac:dyDescent="0.25">
      <c r="D175" s="46"/>
      <c r="E175" s="44"/>
      <c r="F175" s="52"/>
      <c r="G175" s="49"/>
      <c r="H175" s="33"/>
      <c r="I175" s="33"/>
      <c r="J175" s="33"/>
      <c r="K175" s="42"/>
      <c r="L175" s="44"/>
      <c r="M175" s="33"/>
      <c r="N175" s="33"/>
      <c r="P175" s="42"/>
      <c r="Q175" s="44"/>
      <c r="R175" s="44"/>
      <c r="S175" s="33"/>
    </row>
    <row r="176" spans="4:19" ht="15" hidden="1" x14ac:dyDescent="0.25">
      <c r="D176" s="46"/>
      <c r="E176" s="44"/>
      <c r="F176" s="52"/>
      <c r="G176" s="49"/>
      <c r="H176" s="33"/>
      <c r="I176" s="33"/>
      <c r="J176" s="33"/>
      <c r="K176" s="42"/>
      <c r="L176" s="44"/>
      <c r="M176" s="33"/>
      <c r="N176" s="33"/>
      <c r="P176" s="42"/>
      <c r="Q176" s="44"/>
      <c r="R176" s="44"/>
      <c r="S176" s="33"/>
    </row>
    <row r="177" spans="4:19" ht="15" hidden="1" x14ac:dyDescent="0.25">
      <c r="D177" s="46"/>
      <c r="E177" s="44"/>
      <c r="F177" s="52"/>
      <c r="G177" s="49"/>
      <c r="H177" s="33"/>
      <c r="I177" s="33"/>
      <c r="J177" s="33"/>
      <c r="K177" s="42"/>
      <c r="L177" s="44"/>
      <c r="M177" s="33"/>
      <c r="N177" s="33"/>
      <c r="P177" s="42"/>
      <c r="Q177" s="44"/>
      <c r="R177" s="44"/>
      <c r="S177" s="33"/>
    </row>
    <row r="178" spans="4:19" ht="15" hidden="1" x14ac:dyDescent="0.25">
      <c r="D178" s="46"/>
      <c r="E178" s="44"/>
      <c r="F178" s="52"/>
      <c r="G178" s="49"/>
      <c r="H178" s="33"/>
      <c r="I178" s="33"/>
      <c r="J178" s="33"/>
      <c r="K178" s="42"/>
      <c r="L178" s="44"/>
      <c r="M178" s="33"/>
      <c r="N178" s="33"/>
      <c r="P178" s="42"/>
      <c r="Q178" s="44"/>
      <c r="R178" s="44"/>
      <c r="S178" s="33"/>
    </row>
    <row r="179" spans="4:19" ht="15" hidden="1" x14ac:dyDescent="0.25">
      <c r="D179" s="46"/>
      <c r="E179" s="44"/>
      <c r="F179" s="52"/>
      <c r="G179" s="49"/>
      <c r="H179" s="33"/>
      <c r="I179" s="33"/>
      <c r="J179" s="33"/>
      <c r="K179" s="42"/>
      <c r="L179" s="44"/>
      <c r="M179" s="33"/>
      <c r="N179" s="33"/>
      <c r="P179" s="42"/>
      <c r="Q179" s="44"/>
      <c r="R179" s="44"/>
      <c r="S179" s="33"/>
    </row>
    <row r="180" spans="4:19" ht="15" hidden="1" x14ac:dyDescent="0.25">
      <c r="D180" s="46"/>
      <c r="E180" s="44"/>
      <c r="F180" s="52"/>
      <c r="G180" s="49"/>
      <c r="H180" s="33"/>
      <c r="I180" s="33"/>
      <c r="J180" s="33"/>
      <c r="K180" s="42"/>
      <c r="L180" s="44"/>
      <c r="M180" s="33"/>
      <c r="N180" s="33"/>
      <c r="P180" s="42"/>
      <c r="Q180" s="44"/>
      <c r="R180" s="44"/>
      <c r="S180" s="33"/>
    </row>
    <row r="181" spans="4:19" ht="15" hidden="1" x14ac:dyDescent="0.25">
      <c r="D181" s="46"/>
      <c r="E181" s="44"/>
      <c r="F181" s="52"/>
      <c r="G181" s="49"/>
      <c r="H181" s="33"/>
      <c r="I181" s="33"/>
      <c r="J181" s="33"/>
      <c r="K181" s="42"/>
      <c r="L181" s="44"/>
      <c r="M181" s="33"/>
      <c r="N181" s="33"/>
      <c r="P181" s="42"/>
      <c r="Q181" s="44"/>
      <c r="R181" s="44"/>
      <c r="S181" s="33"/>
    </row>
    <row r="182" spans="4:19" ht="15" hidden="1" x14ac:dyDescent="0.25">
      <c r="D182" s="46"/>
      <c r="E182" s="44"/>
      <c r="F182" s="52"/>
      <c r="G182" s="49"/>
      <c r="H182" s="33"/>
      <c r="I182" s="33"/>
      <c r="J182" s="33"/>
      <c r="K182" s="42"/>
      <c r="L182" s="44"/>
      <c r="M182" s="33"/>
      <c r="N182" s="33"/>
      <c r="P182" s="42"/>
      <c r="Q182" s="44"/>
      <c r="R182" s="44"/>
      <c r="S182" s="33"/>
    </row>
    <row r="183" spans="4:19" ht="15" hidden="1" x14ac:dyDescent="0.25">
      <c r="D183" s="46"/>
      <c r="E183" s="44"/>
      <c r="F183" s="52"/>
      <c r="G183" s="49"/>
      <c r="H183" s="33"/>
      <c r="I183" s="33"/>
      <c r="J183" s="33"/>
      <c r="K183" s="42"/>
      <c r="L183" s="44"/>
      <c r="M183" s="33"/>
      <c r="N183" s="33"/>
      <c r="P183" s="42"/>
      <c r="Q183" s="44"/>
      <c r="R183" s="44"/>
      <c r="S183" s="33"/>
    </row>
    <row r="184" spans="4:19" ht="15" hidden="1" x14ac:dyDescent="0.25">
      <c r="D184" s="46"/>
      <c r="E184" s="44"/>
      <c r="F184" s="52"/>
      <c r="G184" s="49"/>
      <c r="H184" s="33"/>
      <c r="I184" s="33"/>
      <c r="J184" s="33"/>
      <c r="K184" s="42"/>
      <c r="L184" s="44"/>
      <c r="M184" s="33"/>
      <c r="N184" s="33"/>
      <c r="P184" s="42"/>
      <c r="Q184" s="44"/>
      <c r="R184" s="44"/>
      <c r="S184" s="33"/>
    </row>
    <row r="185" spans="4:19" ht="15" hidden="1" x14ac:dyDescent="0.25">
      <c r="D185" s="46"/>
      <c r="E185" s="44"/>
      <c r="F185" s="52"/>
      <c r="G185" s="49"/>
      <c r="H185" s="33"/>
      <c r="I185" s="33"/>
      <c r="J185" s="33"/>
      <c r="K185" s="42"/>
      <c r="L185" s="44"/>
      <c r="M185" s="33"/>
      <c r="N185" s="33"/>
      <c r="P185" s="42"/>
      <c r="Q185" s="44"/>
      <c r="R185" s="44"/>
      <c r="S185" s="33"/>
    </row>
    <row r="186" spans="4:19" ht="15" hidden="1" x14ac:dyDescent="0.25">
      <c r="D186" s="46"/>
      <c r="E186" s="44"/>
      <c r="F186" s="52"/>
      <c r="G186" s="49"/>
      <c r="H186" s="33"/>
      <c r="I186" s="33"/>
      <c r="J186" s="33"/>
      <c r="K186" s="42"/>
      <c r="L186" s="44"/>
      <c r="M186" s="33"/>
      <c r="N186" s="33"/>
      <c r="P186" s="42"/>
      <c r="Q186" s="44"/>
      <c r="R186" s="44"/>
      <c r="S186" s="33"/>
    </row>
    <row r="187" spans="4:19" ht="15" hidden="1" x14ac:dyDescent="0.25">
      <c r="D187" s="46"/>
      <c r="E187" s="44"/>
      <c r="F187" s="52"/>
      <c r="G187" s="49"/>
      <c r="H187" s="33"/>
      <c r="I187" s="33"/>
      <c r="J187" s="33"/>
      <c r="K187" s="42"/>
      <c r="L187" s="44"/>
      <c r="M187" s="33"/>
      <c r="N187" s="33"/>
      <c r="P187" s="42"/>
      <c r="Q187" s="44"/>
      <c r="R187" s="44"/>
      <c r="S187" s="33"/>
    </row>
    <row r="188" spans="4:19" ht="15" hidden="1" x14ac:dyDescent="0.25">
      <c r="D188" s="46"/>
      <c r="E188" s="44"/>
      <c r="F188" s="52"/>
      <c r="G188" s="49"/>
      <c r="H188" s="33"/>
      <c r="I188" s="33"/>
      <c r="J188" s="33"/>
      <c r="K188" s="42"/>
      <c r="L188" s="44"/>
      <c r="M188" s="33"/>
      <c r="N188" s="33"/>
      <c r="P188" s="42"/>
      <c r="Q188" s="44"/>
      <c r="R188" s="44"/>
      <c r="S188" s="33"/>
    </row>
    <row r="189" spans="4:19" ht="15" hidden="1" x14ac:dyDescent="0.25">
      <c r="D189" s="46"/>
      <c r="E189" s="44"/>
      <c r="F189" s="52"/>
      <c r="G189" s="49"/>
      <c r="H189" s="33"/>
      <c r="I189" s="33"/>
      <c r="J189" s="33"/>
      <c r="K189" s="42"/>
      <c r="L189" s="44"/>
      <c r="M189" s="33"/>
      <c r="N189" s="33"/>
      <c r="P189" s="42"/>
      <c r="Q189" s="44"/>
      <c r="R189" s="44"/>
      <c r="S189" s="33"/>
    </row>
    <row r="190" spans="4:19" ht="15" hidden="1" x14ac:dyDescent="0.25">
      <c r="D190" s="46"/>
      <c r="E190" s="44"/>
      <c r="F190" s="52"/>
      <c r="G190" s="49"/>
      <c r="H190" s="33"/>
      <c r="I190" s="33"/>
      <c r="J190" s="33"/>
      <c r="K190" s="42"/>
      <c r="L190" s="44"/>
      <c r="M190" s="33"/>
      <c r="N190" s="33"/>
      <c r="P190" s="42"/>
      <c r="Q190" s="44"/>
      <c r="R190" s="44"/>
      <c r="S190" s="33"/>
    </row>
    <row r="191" spans="4:19" ht="15" hidden="1" x14ac:dyDescent="0.25">
      <c r="D191" s="46"/>
      <c r="E191" s="44"/>
      <c r="F191" s="52"/>
      <c r="G191" s="49"/>
      <c r="H191" s="33"/>
      <c r="I191" s="33"/>
      <c r="J191" s="33"/>
      <c r="K191" s="42"/>
      <c r="L191" s="44"/>
      <c r="M191" s="33"/>
      <c r="N191" s="33"/>
      <c r="P191" s="42"/>
      <c r="Q191" s="44"/>
      <c r="R191" s="44"/>
      <c r="S191" s="33"/>
    </row>
    <row r="192" spans="4:19" ht="15" hidden="1" x14ac:dyDescent="0.25">
      <c r="D192" s="46"/>
      <c r="E192" s="44"/>
      <c r="F192" s="52"/>
      <c r="G192" s="49"/>
      <c r="H192" s="33"/>
      <c r="I192" s="33"/>
      <c r="J192" s="33"/>
      <c r="K192" s="42"/>
      <c r="L192" s="44"/>
      <c r="M192" s="33"/>
      <c r="N192" s="33"/>
      <c r="P192" s="42"/>
      <c r="Q192" s="44"/>
      <c r="R192" s="44"/>
      <c r="S192" s="33"/>
    </row>
    <row r="193" spans="4:19" ht="15" hidden="1" x14ac:dyDescent="0.25">
      <c r="D193" s="46"/>
      <c r="E193" s="44"/>
      <c r="F193" s="52"/>
      <c r="G193" s="49"/>
      <c r="H193" s="33"/>
      <c r="I193" s="33"/>
      <c r="J193" s="33"/>
      <c r="K193" s="42"/>
      <c r="L193" s="44"/>
      <c r="M193" s="33"/>
      <c r="N193" s="33"/>
      <c r="P193" s="42"/>
      <c r="Q193" s="44"/>
      <c r="R193" s="44"/>
      <c r="S193" s="33"/>
    </row>
    <row r="194" spans="4:19" ht="15" hidden="1" x14ac:dyDescent="0.25">
      <c r="D194" s="46"/>
      <c r="E194" s="44"/>
      <c r="F194" s="52"/>
      <c r="G194" s="49"/>
      <c r="H194" s="33"/>
      <c r="I194" s="33"/>
      <c r="J194" s="33"/>
      <c r="K194" s="42"/>
      <c r="L194" s="44"/>
      <c r="M194" s="33"/>
      <c r="N194" s="33"/>
      <c r="P194" s="42"/>
      <c r="Q194" s="44"/>
      <c r="R194" s="44"/>
      <c r="S194" s="33"/>
    </row>
    <row r="195" spans="4:19" ht="15" hidden="1" x14ac:dyDescent="0.25">
      <c r="D195" s="46"/>
      <c r="E195" s="44"/>
      <c r="F195" s="52"/>
      <c r="G195" s="49"/>
      <c r="H195" s="33"/>
      <c r="I195" s="33"/>
      <c r="J195" s="33"/>
      <c r="K195" s="42"/>
      <c r="L195" s="44"/>
      <c r="M195" s="33"/>
      <c r="N195" s="33"/>
      <c r="P195" s="42"/>
      <c r="Q195" s="44"/>
      <c r="R195" s="44"/>
      <c r="S195" s="33"/>
    </row>
    <row r="196" spans="4:19" ht="15" hidden="1" x14ac:dyDescent="0.25">
      <c r="D196" s="46"/>
      <c r="E196" s="44"/>
      <c r="F196" s="52"/>
      <c r="G196" s="49"/>
      <c r="H196" s="33"/>
      <c r="I196" s="33"/>
      <c r="J196" s="33"/>
      <c r="K196" s="42"/>
      <c r="L196" s="44"/>
      <c r="M196" s="33"/>
      <c r="N196" s="33"/>
      <c r="P196" s="42"/>
      <c r="Q196" s="44"/>
      <c r="R196" s="44"/>
      <c r="S196" s="33"/>
    </row>
    <row r="197" spans="4:19" ht="15" hidden="1" x14ac:dyDescent="0.25">
      <c r="D197" s="46"/>
      <c r="E197" s="44"/>
      <c r="F197" s="52"/>
      <c r="G197" s="49"/>
      <c r="H197" s="33"/>
      <c r="I197" s="33"/>
      <c r="J197" s="33"/>
      <c r="K197" s="42"/>
      <c r="L197" s="44"/>
      <c r="M197" s="33"/>
      <c r="N197" s="33"/>
      <c r="P197" s="42"/>
      <c r="Q197" s="44"/>
      <c r="R197" s="44"/>
      <c r="S197" s="33"/>
    </row>
    <row r="198" spans="4:19" ht="15" hidden="1" x14ac:dyDescent="0.25">
      <c r="D198" s="46"/>
      <c r="E198" s="44"/>
      <c r="F198" s="52"/>
      <c r="G198" s="49"/>
      <c r="H198" s="33"/>
      <c r="I198" s="33"/>
      <c r="J198" s="33"/>
      <c r="K198" s="42"/>
      <c r="L198" s="44"/>
      <c r="M198" s="33"/>
      <c r="N198" s="33"/>
      <c r="P198" s="42"/>
      <c r="Q198" s="44"/>
      <c r="R198" s="44"/>
      <c r="S198" s="33"/>
    </row>
    <row r="199" spans="4:19" ht="15" hidden="1" x14ac:dyDescent="0.25">
      <c r="D199" s="46"/>
      <c r="E199" s="44"/>
      <c r="F199" s="52"/>
      <c r="G199" s="49"/>
      <c r="H199" s="33"/>
      <c r="I199" s="33"/>
      <c r="J199" s="33"/>
      <c r="K199" s="42"/>
      <c r="L199" s="44"/>
      <c r="M199" s="33"/>
      <c r="N199" s="33"/>
      <c r="P199" s="42"/>
      <c r="Q199" s="44"/>
      <c r="R199" s="44"/>
      <c r="S199" s="33"/>
    </row>
    <row r="200" spans="4:19" ht="15" hidden="1" x14ac:dyDescent="0.25">
      <c r="D200" s="46"/>
      <c r="E200" s="44"/>
      <c r="F200" s="52"/>
      <c r="G200" s="49"/>
      <c r="H200" s="33"/>
      <c r="I200" s="33"/>
      <c r="J200" s="33"/>
      <c r="K200" s="42"/>
      <c r="L200" s="44"/>
      <c r="M200" s="33"/>
      <c r="N200" s="33"/>
      <c r="P200" s="42"/>
      <c r="Q200" s="44"/>
      <c r="R200" s="44"/>
      <c r="S200" s="33"/>
    </row>
    <row r="201" spans="4:19" ht="15" hidden="1" x14ac:dyDescent="0.25">
      <c r="D201" s="46"/>
      <c r="E201" s="44"/>
      <c r="F201" s="52"/>
      <c r="G201" s="49"/>
      <c r="H201" s="33"/>
      <c r="I201" s="33"/>
      <c r="J201" s="33"/>
      <c r="K201" s="42"/>
      <c r="L201" s="44"/>
      <c r="M201" s="33"/>
      <c r="N201" s="33"/>
      <c r="P201" s="42"/>
      <c r="Q201" s="44"/>
      <c r="R201" s="44"/>
      <c r="S201" s="33"/>
    </row>
    <row r="202" spans="4:19" ht="15" hidden="1" x14ac:dyDescent="0.25">
      <c r="D202" s="46"/>
      <c r="E202" s="44"/>
      <c r="F202" s="52"/>
      <c r="G202" s="49"/>
      <c r="H202" s="33"/>
      <c r="I202" s="33"/>
      <c r="J202" s="33"/>
      <c r="K202" s="42"/>
      <c r="L202" s="44"/>
      <c r="M202" s="33"/>
      <c r="N202" s="33"/>
      <c r="P202" s="42"/>
      <c r="Q202" s="44"/>
      <c r="R202" s="44"/>
      <c r="S202" s="33"/>
    </row>
    <row r="203" spans="4:19" ht="15" hidden="1" x14ac:dyDescent="0.25">
      <c r="D203" s="46"/>
      <c r="E203" s="44"/>
      <c r="F203" s="52"/>
      <c r="G203" s="49"/>
      <c r="H203" s="33"/>
      <c r="I203" s="33"/>
      <c r="J203" s="33"/>
      <c r="K203" s="42"/>
      <c r="L203" s="44"/>
      <c r="M203" s="33"/>
      <c r="N203" s="33"/>
      <c r="P203" s="42"/>
      <c r="Q203" s="44"/>
      <c r="R203" s="44"/>
      <c r="S203" s="33"/>
    </row>
    <row r="204" spans="4:19" ht="15" hidden="1" x14ac:dyDescent="0.25">
      <c r="D204" s="46"/>
      <c r="E204" s="44"/>
      <c r="F204" s="52"/>
      <c r="G204" s="49"/>
      <c r="H204" s="33"/>
      <c r="I204" s="33"/>
      <c r="J204" s="33"/>
      <c r="K204" s="42"/>
      <c r="L204" s="44"/>
      <c r="M204" s="33"/>
      <c r="N204" s="33"/>
      <c r="P204" s="42"/>
      <c r="Q204" s="44"/>
      <c r="R204" s="44"/>
      <c r="S204" s="33"/>
    </row>
    <row r="205" spans="4:19" ht="15" hidden="1" x14ac:dyDescent="0.25">
      <c r="D205" s="46"/>
      <c r="E205" s="44"/>
      <c r="F205" s="52"/>
      <c r="G205" s="49"/>
      <c r="H205" s="33"/>
      <c r="I205" s="33"/>
      <c r="J205" s="33"/>
      <c r="K205" s="42"/>
      <c r="L205" s="44"/>
      <c r="M205" s="33"/>
      <c r="N205" s="33"/>
      <c r="P205" s="42"/>
      <c r="Q205" s="44"/>
      <c r="R205" s="44"/>
      <c r="S205" s="33"/>
    </row>
    <row r="206" spans="4:19" ht="15" hidden="1" x14ac:dyDescent="0.25">
      <c r="D206" s="46"/>
      <c r="E206" s="44"/>
      <c r="F206" s="52"/>
      <c r="G206" s="49"/>
      <c r="H206" s="33"/>
      <c r="I206" s="33"/>
      <c r="J206" s="33"/>
      <c r="K206" s="42"/>
      <c r="L206" s="44"/>
      <c r="M206" s="33"/>
      <c r="N206" s="33"/>
      <c r="P206" s="42"/>
      <c r="Q206" s="44"/>
      <c r="R206" s="44"/>
      <c r="S206" s="33"/>
    </row>
    <row r="207" spans="4:19" ht="15" hidden="1" x14ac:dyDescent="0.25">
      <c r="D207" s="46"/>
      <c r="E207" s="44"/>
      <c r="F207" s="52"/>
      <c r="G207" s="49"/>
      <c r="H207" s="33"/>
      <c r="I207" s="33"/>
      <c r="J207" s="33"/>
      <c r="K207" s="42"/>
      <c r="L207" s="44"/>
      <c r="M207" s="33"/>
      <c r="N207" s="33"/>
      <c r="P207" s="42"/>
      <c r="Q207" s="44"/>
      <c r="R207" s="44"/>
      <c r="S207" s="33"/>
    </row>
    <row r="208" spans="4:19" ht="15" hidden="1" x14ac:dyDescent="0.25">
      <c r="D208" s="46"/>
      <c r="E208" s="44"/>
      <c r="F208" s="52"/>
      <c r="G208" s="49"/>
      <c r="H208" s="33"/>
      <c r="I208" s="33"/>
      <c r="J208" s="33"/>
      <c r="K208" s="42"/>
      <c r="L208" s="44"/>
      <c r="M208" s="33"/>
      <c r="N208" s="33"/>
      <c r="P208" s="42"/>
      <c r="Q208" s="44"/>
      <c r="R208" s="44"/>
      <c r="S208" s="33"/>
    </row>
    <row r="209" spans="4:19" ht="15" hidden="1" x14ac:dyDescent="0.25">
      <c r="D209" s="46"/>
      <c r="E209" s="44"/>
      <c r="F209" s="52"/>
      <c r="G209" s="49"/>
      <c r="H209" s="33"/>
      <c r="I209" s="33"/>
      <c r="J209" s="33"/>
      <c r="K209" s="42"/>
      <c r="L209" s="44"/>
      <c r="M209" s="33"/>
      <c r="N209" s="33"/>
      <c r="P209" s="42"/>
      <c r="Q209" s="44"/>
      <c r="R209" s="44"/>
      <c r="S209" s="33"/>
    </row>
    <row r="210" spans="4:19" ht="15" hidden="1" x14ac:dyDescent="0.25">
      <c r="D210" s="46"/>
      <c r="E210" s="44"/>
      <c r="F210" s="52"/>
      <c r="G210" s="49"/>
      <c r="H210" s="33"/>
      <c r="I210" s="33"/>
      <c r="J210" s="33"/>
      <c r="K210" s="42"/>
      <c r="L210" s="44"/>
      <c r="M210" s="33"/>
      <c r="N210" s="33"/>
      <c r="P210" s="42"/>
      <c r="Q210" s="44"/>
      <c r="R210" s="44"/>
      <c r="S210" s="33"/>
    </row>
    <row r="211" spans="4:19" ht="15" hidden="1" x14ac:dyDescent="0.25">
      <c r="D211" s="46"/>
      <c r="E211" s="44"/>
      <c r="F211" s="52"/>
      <c r="G211" s="49"/>
      <c r="H211" s="33"/>
      <c r="I211" s="33"/>
      <c r="J211" s="33"/>
      <c r="K211" s="42"/>
      <c r="L211" s="44"/>
      <c r="M211" s="33"/>
      <c r="N211" s="33"/>
      <c r="P211" s="42"/>
      <c r="Q211" s="44"/>
      <c r="R211" s="44"/>
      <c r="S211" s="33"/>
    </row>
    <row r="212" spans="4:19" ht="15" hidden="1" x14ac:dyDescent="0.25">
      <c r="D212" s="46"/>
      <c r="E212" s="44"/>
      <c r="F212" s="52"/>
      <c r="G212" s="49"/>
      <c r="H212" s="33"/>
      <c r="I212" s="33"/>
      <c r="J212" s="33"/>
      <c r="K212" s="42"/>
      <c r="L212" s="44"/>
      <c r="M212" s="33"/>
      <c r="N212" s="33"/>
      <c r="P212" s="42"/>
      <c r="Q212" s="44"/>
      <c r="R212" s="44"/>
      <c r="S212" s="33"/>
    </row>
    <row r="213" spans="4:19" ht="15" hidden="1" x14ac:dyDescent="0.25">
      <c r="D213" s="46"/>
      <c r="E213" s="44"/>
      <c r="F213" s="52"/>
      <c r="G213" s="49"/>
      <c r="H213" s="33"/>
      <c r="I213" s="33"/>
      <c r="J213" s="33"/>
      <c r="K213" s="42"/>
      <c r="L213" s="44"/>
      <c r="M213" s="33"/>
      <c r="N213" s="33"/>
      <c r="P213" s="42"/>
      <c r="Q213" s="44"/>
      <c r="R213" s="44"/>
      <c r="S213" s="33"/>
    </row>
    <row r="214" spans="4:19" ht="15" hidden="1" x14ac:dyDescent="0.25">
      <c r="D214" s="46"/>
      <c r="E214" s="44"/>
      <c r="F214" s="52"/>
      <c r="G214" s="49"/>
      <c r="H214" s="33"/>
      <c r="I214" s="33"/>
      <c r="J214" s="33"/>
      <c r="K214" s="42"/>
      <c r="L214" s="44"/>
      <c r="M214" s="33"/>
      <c r="N214" s="33"/>
      <c r="P214" s="42"/>
      <c r="Q214" s="44"/>
      <c r="R214" s="44"/>
      <c r="S214" s="33"/>
    </row>
    <row r="215" spans="4:19" ht="15" hidden="1" x14ac:dyDescent="0.25">
      <c r="D215" s="46"/>
      <c r="E215" s="44"/>
      <c r="F215" s="52"/>
      <c r="G215" s="49"/>
      <c r="H215" s="33"/>
      <c r="I215" s="33"/>
      <c r="J215" s="33"/>
      <c r="K215" s="42"/>
      <c r="L215" s="44"/>
      <c r="M215" s="33"/>
      <c r="N215" s="33"/>
      <c r="P215" s="42"/>
      <c r="Q215" s="44"/>
      <c r="R215" s="44"/>
      <c r="S215" s="33"/>
    </row>
    <row r="216" spans="4:19" ht="15" hidden="1" x14ac:dyDescent="0.25">
      <c r="D216" s="46"/>
      <c r="E216" s="44"/>
      <c r="F216" s="52"/>
      <c r="G216" s="49"/>
      <c r="H216" s="33"/>
      <c r="I216" s="33"/>
      <c r="J216" s="33"/>
      <c r="K216" s="42"/>
      <c r="L216" s="44"/>
      <c r="M216" s="33"/>
      <c r="N216" s="33"/>
      <c r="P216" s="42"/>
      <c r="Q216" s="44"/>
      <c r="R216" s="44"/>
      <c r="S216" s="33"/>
    </row>
    <row r="217" spans="4:19" ht="15" hidden="1" x14ac:dyDescent="0.25">
      <c r="D217" s="46"/>
      <c r="E217" s="44"/>
      <c r="F217" s="52"/>
      <c r="G217" s="49"/>
      <c r="H217" s="33"/>
      <c r="I217" s="33"/>
      <c r="J217" s="33"/>
      <c r="K217" s="42"/>
      <c r="L217" s="44"/>
      <c r="M217" s="33"/>
      <c r="N217" s="33"/>
      <c r="P217" s="42"/>
      <c r="Q217" s="44"/>
      <c r="R217" s="44"/>
      <c r="S217" s="33"/>
    </row>
    <row r="218" spans="4:19" ht="15" hidden="1" x14ac:dyDescent="0.25">
      <c r="D218" s="46"/>
      <c r="E218" s="44"/>
      <c r="F218" s="52"/>
      <c r="G218" s="49"/>
      <c r="H218" s="33"/>
      <c r="I218" s="33"/>
      <c r="J218" s="33"/>
      <c r="K218" s="42"/>
      <c r="L218" s="44"/>
      <c r="M218" s="33"/>
      <c r="N218" s="33"/>
      <c r="P218" s="42"/>
      <c r="Q218" s="44"/>
      <c r="R218" s="44"/>
      <c r="S218" s="33"/>
    </row>
    <row r="219" spans="4:19" ht="15" hidden="1" x14ac:dyDescent="0.25">
      <c r="D219" s="46"/>
      <c r="E219" s="44"/>
      <c r="F219" s="52"/>
      <c r="G219" s="49"/>
      <c r="H219" s="33"/>
      <c r="I219" s="33"/>
      <c r="J219" s="33"/>
      <c r="K219" s="42"/>
      <c r="L219" s="44"/>
      <c r="M219" s="33"/>
      <c r="N219" s="33"/>
      <c r="P219" s="42"/>
      <c r="Q219" s="44"/>
      <c r="R219" s="44"/>
      <c r="S219" s="33"/>
    </row>
    <row r="220" spans="4:19" ht="15" hidden="1" x14ac:dyDescent="0.25">
      <c r="D220" s="46"/>
      <c r="E220" s="44"/>
      <c r="F220" s="52"/>
      <c r="G220" s="49"/>
      <c r="H220" s="33"/>
      <c r="I220" s="33"/>
      <c r="J220" s="33"/>
      <c r="K220" s="42"/>
      <c r="L220" s="44"/>
      <c r="M220" s="33"/>
      <c r="N220" s="33"/>
      <c r="P220" s="42"/>
      <c r="Q220" s="44"/>
      <c r="R220" s="44"/>
      <c r="S220" s="33"/>
    </row>
    <row r="221" spans="4:19" ht="15" hidden="1" x14ac:dyDescent="0.25">
      <c r="D221" s="46"/>
      <c r="E221" s="44"/>
      <c r="F221" s="52"/>
      <c r="G221" s="49"/>
      <c r="H221" s="33"/>
      <c r="I221" s="33"/>
      <c r="J221" s="33"/>
      <c r="K221" s="42"/>
      <c r="L221" s="44"/>
      <c r="M221" s="33"/>
      <c r="N221" s="33"/>
      <c r="P221" s="42"/>
      <c r="Q221" s="44"/>
      <c r="R221" s="44"/>
      <c r="S221" s="33"/>
    </row>
    <row r="222" spans="4:19" ht="15" hidden="1" x14ac:dyDescent="0.25">
      <c r="D222" s="46"/>
      <c r="E222" s="44"/>
      <c r="F222" s="52"/>
      <c r="G222" s="49"/>
      <c r="H222" s="33"/>
      <c r="I222" s="33"/>
      <c r="J222" s="33"/>
      <c r="K222" s="42"/>
      <c r="L222" s="44"/>
      <c r="M222" s="33"/>
      <c r="N222" s="33"/>
      <c r="P222" s="42"/>
      <c r="Q222" s="44"/>
      <c r="R222" s="44"/>
      <c r="S222" s="33"/>
    </row>
    <row r="223" spans="4:19" ht="15" hidden="1" x14ac:dyDescent="0.25">
      <c r="D223" s="46"/>
      <c r="E223" s="44"/>
      <c r="F223" s="52"/>
      <c r="G223" s="49"/>
      <c r="H223" s="33"/>
      <c r="I223" s="33"/>
      <c r="J223" s="33"/>
      <c r="K223" s="42"/>
      <c r="L223" s="44"/>
      <c r="M223" s="33"/>
      <c r="N223" s="33"/>
      <c r="P223" s="42"/>
      <c r="Q223" s="44"/>
      <c r="R223" s="44"/>
      <c r="S223" s="33"/>
    </row>
    <row r="224" spans="4:19" ht="15" hidden="1" x14ac:dyDescent="0.25">
      <c r="D224" s="46"/>
      <c r="E224" s="44"/>
      <c r="F224" s="52"/>
      <c r="G224" s="49"/>
      <c r="H224" s="33"/>
      <c r="I224" s="33"/>
      <c r="J224" s="33"/>
      <c r="K224" s="42"/>
      <c r="L224" s="44"/>
      <c r="M224" s="33"/>
      <c r="N224" s="33"/>
      <c r="P224" s="42"/>
      <c r="Q224" s="44"/>
      <c r="R224" s="44"/>
      <c r="S224" s="33"/>
    </row>
    <row r="225" spans="4:19" ht="15" hidden="1" x14ac:dyDescent="0.25">
      <c r="D225" s="46"/>
      <c r="E225" s="44"/>
      <c r="F225" s="52"/>
      <c r="G225" s="49"/>
      <c r="H225" s="33"/>
      <c r="I225" s="33"/>
      <c r="J225" s="33"/>
      <c r="K225" s="42"/>
      <c r="L225" s="44"/>
      <c r="M225" s="33"/>
      <c r="N225" s="33"/>
      <c r="P225" s="42"/>
      <c r="Q225" s="44"/>
      <c r="R225" s="44"/>
      <c r="S225" s="33"/>
    </row>
    <row r="226" spans="4:19" ht="15" hidden="1" x14ac:dyDescent="0.25">
      <c r="D226" s="46"/>
      <c r="E226" s="44"/>
      <c r="F226" s="52"/>
      <c r="G226" s="49"/>
      <c r="H226" s="33"/>
      <c r="I226" s="33"/>
      <c r="J226" s="33"/>
      <c r="K226" s="42"/>
      <c r="L226" s="44"/>
      <c r="M226" s="33"/>
      <c r="N226" s="33"/>
      <c r="P226" s="42"/>
      <c r="Q226" s="44"/>
      <c r="R226" s="44"/>
      <c r="S226" s="33"/>
    </row>
    <row r="227" spans="4:19" ht="15" hidden="1" x14ac:dyDescent="0.25">
      <c r="D227" s="46"/>
      <c r="E227" s="44"/>
      <c r="F227" s="52"/>
      <c r="G227" s="49"/>
      <c r="H227" s="33"/>
      <c r="I227" s="33"/>
      <c r="J227" s="33"/>
      <c r="K227" s="42"/>
      <c r="L227" s="44"/>
      <c r="M227" s="33"/>
      <c r="N227" s="33"/>
      <c r="P227" s="42"/>
      <c r="Q227" s="44"/>
      <c r="R227" s="44"/>
      <c r="S227" s="33"/>
    </row>
    <row r="228" spans="4:19" ht="15" hidden="1" x14ac:dyDescent="0.25">
      <c r="D228" s="46"/>
      <c r="E228" s="44"/>
      <c r="F228" s="52"/>
      <c r="G228" s="49"/>
      <c r="H228" s="33"/>
      <c r="I228" s="33"/>
      <c r="J228" s="33"/>
      <c r="K228" s="42"/>
      <c r="L228" s="44"/>
      <c r="M228" s="33"/>
      <c r="N228" s="33"/>
      <c r="P228" s="42"/>
      <c r="Q228" s="44"/>
      <c r="R228" s="44"/>
      <c r="S228" s="33"/>
    </row>
    <row r="229" spans="4:19" ht="15" hidden="1" x14ac:dyDescent="0.25">
      <c r="D229" s="46"/>
      <c r="E229" s="44"/>
      <c r="F229" s="52"/>
      <c r="G229" s="49"/>
      <c r="H229" s="33"/>
      <c r="I229" s="33"/>
      <c r="J229" s="33"/>
      <c r="K229" s="42"/>
      <c r="L229" s="44"/>
      <c r="M229" s="33"/>
      <c r="N229" s="33"/>
      <c r="P229" s="42"/>
      <c r="Q229" s="44"/>
      <c r="R229" s="44"/>
      <c r="S229" s="33"/>
    </row>
    <row r="230" spans="4:19" ht="15" hidden="1" x14ac:dyDescent="0.25">
      <c r="D230" s="46"/>
      <c r="E230" s="44"/>
      <c r="F230" s="52"/>
      <c r="G230" s="49"/>
      <c r="H230" s="33"/>
      <c r="I230" s="33"/>
      <c r="J230" s="33"/>
      <c r="K230" s="42"/>
      <c r="L230" s="44"/>
      <c r="M230" s="33"/>
      <c r="N230" s="33"/>
      <c r="P230" s="42"/>
      <c r="Q230" s="44"/>
      <c r="R230" s="44"/>
      <c r="S230" s="33"/>
    </row>
    <row r="231" spans="4:19" ht="15" hidden="1" x14ac:dyDescent="0.25">
      <c r="D231" s="46"/>
      <c r="E231" s="44"/>
      <c r="F231" s="52"/>
      <c r="G231" s="49"/>
      <c r="H231" s="33"/>
      <c r="I231" s="33"/>
      <c r="J231" s="33"/>
      <c r="K231" s="42"/>
      <c r="L231" s="44"/>
      <c r="M231" s="33"/>
      <c r="N231" s="33"/>
      <c r="P231" s="42"/>
      <c r="Q231" s="44"/>
      <c r="R231" s="44"/>
      <c r="S231" s="33"/>
    </row>
    <row r="232" spans="4:19" ht="15" hidden="1" x14ac:dyDescent="0.25">
      <c r="D232" s="46"/>
      <c r="E232" s="44"/>
      <c r="F232" s="52"/>
      <c r="G232" s="49"/>
      <c r="H232" s="33"/>
      <c r="I232" s="33"/>
      <c r="J232" s="33"/>
      <c r="K232" s="42"/>
      <c r="L232" s="44"/>
      <c r="M232" s="33"/>
      <c r="N232" s="33"/>
      <c r="P232" s="42"/>
      <c r="Q232" s="44"/>
      <c r="R232" s="44"/>
      <c r="S232" s="33"/>
    </row>
    <row r="233" spans="4:19" ht="15" hidden="1" x14ac:dyDescent="0.25">
      <c r="D233" s="46"/>
      <c r="E233" s="44"/>
      <c r="F233" s="52"/>
      <c r="G233" s="49"/>
      <c r="H233" s="33"/>
      <c r="I233" s="33"/>
      <c r="J233" s="33"/>
      <c r="K233" s="42"/>
      <c r="L233" s="44"/>
      <c r="M233" s="33"/>
      <c r="N233" s="33"/>
      <c r="P233" s="42"/>
      <c r="Q233" s="44"/>
      <c r="R233" s="44"/>
      <c r="S233" s="33"/>
    </row>
    <row r="234" spans="4:19" ht="15" hidden="1" x14ac:dyDescent="0.25">
      <c r="D234" s="46"/>
      <c r="E234" s="44"/>
      <c r="F234" s="52"/>
      <c r="G234" s="49"/>
      <c r="H234" s="33"/>
      <c r="I234" s="33"/>
      <c r="J234" s="33"/>
      <c r="K234" s="42"/>
      <c r="L234" s="44"/>
      <c r="M234" s="33"/>
      <c r="N234" s="33"/>
      <c r="P234" s="42"/>
      <c r="Q234" s="44"/>
      <c r="R234" s="44"/>
      <c r="S234" s="33"/>
    </row>
    <row r="235" spans="4:19" ht="15" hidden="1" x14ac:dyDescent="0.25">
      <c r="D235" s="46"/>
      <c r="E235" s="44"/>
      <c r="F235" s="52"/>
      <c r="G235" s="49"/>
      <c r="H235" s="33"/>
      <c r="I235" s="33"/>
      <c r="J235" s="33"/>
      <c r="K235" s="42"/>
      <c r="L235" s="44"/>
      <c r="M235" s="33"/>
      <c r="N235" s="33"/>
      <c r="P235" s="42"/>
      <c r="Q235" s="44"/>
      <c r="R235" s="44"/>
      <c r="S235" s="33"/>
    </row>
    <row r="236" spans="4:19" ht="15" hidden="1" x14ac:dyDescent="0.25">
      <c r="D236" s="46"/>
      <c r="E236" s="44"/>
      <c r="F236" s="52"/>
      <c r="G236" s="49"/>
      <c r="H236" s="33"/>
      <c r="I236" s="33"/>
      <c r="J236" s="33"/>
      <c r="K236" s="42"/>
      <c r="L236" s="44"/>
      <c r="M236" s="33"/>
      <c r="N236" s="33"/>
      <c r="P236" s="42"/>
      <c r="Q236" s="44"/>
      <c r="R236" s="44"/>
      <c r="S236" s="33"/>
    </row>
    <row r="237" spans="4:19" ht="15" hidden="1" x14ac:dyDescent="0.25">
      <c r="D237" s="46"/>
      <c r="E237" s="44"/>
      <c r="F237" s="52"/>
      <c r="G237" s="49"/>
      <c r="H237" s="33"/>
      <c r="I237" s="33"/>
      <c r="J237" s="33"/>
      <c r="K237" s="42"/>
      <c r="L237" s="44"/>
      <c r="M237" s="33"/>
      <c r="N237" s="33"/>
      <c r="P237" s="42"/>
      <c r="Q237" s="44"/>
      <c r="R237" s="44"/>
      <c r="S237" s="33"/>
    </row>
    <row r="238" spans="4:19" ht="15" hidden="1" x14ac:dyDescent="0.25">
      <c r="D238" s="46"/>
      <c r="E238" s="44"/>
      <c r="F238" s="52"/>
      <c r="G238" s="49"/>
      <c r="H238" s="33"/>
      <c r="I238" s="33"/>
      <c r="J238" s="33"/>
      <c r="K238" s="42"/>
      <c r="L238" s="44"/>
      <c r="M238" s="33"/>
      <c r="N238" s="33"/>
      <c r="P238" s="42"/>
      <c r="Q238" s="44"/>
      <c r="R238" s="44"/>
      <c r="S238" s="33"/>
    </row>
    <row r="239" spans="4:19" ht="15" hidden="1" x14ac:dyDescent="0.25">
      <c r="D239" s="46"/>
      <c r="E239" s="44"/>
      <c r="F239" s="52"/>
      <c r="G239" s="49"/>
      <c r="H239" s="33"/>
      <c r="I239" s="33"/>
      <c r="J239" s="33"/>
      <c r="K239" s="42"/>
      <c r="L239" s="44"/>
      <c r="M239" s="33"/>
      <c r="N239" s="33"/>
      <c r="P239" s="42"/>
      <c r="Q239" s="44"/>
      <c r="R239" s="44"/>
      <c r="S239" s="33"/>
    </row>
    <row r="240" spans="4:19" ht="15" hidden="1" x14ac:dyDescent="0.25">
      <c r="D240" s="46"/>
      <c r="E240" s="44"/>
      <c r="F240" s="52"/>
      <c r="G240" s="49"/>
      <c r="H240" s="33"/>
      <c r="I240" s="33"/>
      <c r="J240" s="33"/>
      <c r="K240" s="42"/>
      <c r="L240" s="44"/>
      <c r="M240" s="33"/>
      <c r="N240" s="33"/>
      <c r="P240" s="42"/>
      <c r="Q240" s="44"/>
      <c r="R240" s="44"/>
      <c r="S240" s="33"/>
    </row>
    <row r="241" spans="4:19" ht="15" hidden="1" x14ac:dyDescent="0.25">
      <c r="D241" s="46"/>
      <c r="E241" s="44"/>
      <c r="F241" s="52"/>
      <c r="G241" s="49"/>
      <c r="H241" s="33"/>
      <c r="I241" s="33"/>
      <c r="J241" s="33"/>
      <c r="K241" s="42"/>
      <c r="L241" s="44"/>
      <c r="M241" s="33"/>
      <c r="N241" s="33"/>
      <c r="P241" s="42"/>
      <c r="Q241" s="44"/>
      <c r="R241" s="44"/>
      <c r="S241" s="33"/>
    </row>
    <row r="242" spans="4:19" ht="15" hidden="1" x14ac:dyDescent="0.25">
      <c r="D242" s="46"/>
      <c r="E242" s="44"/>
      <c r="F242" s="52"/>
      <c r="G242" s="49"/>
      <c r="H242" s="33"/>
      <c r="I242" s="33"/>
      <c r="J242" s="33"/>
      <c r="K242" s="42"/>
      <c r="L242" s="44"/>
      <c r="M242" s="33"/>
      <c r="N242" s="33"/>
      <c r="P242" s="42"/>
      <c r="Q242" s="44"/>
      <c r="R242" s="44"/>
      <c r="S242" s="33"/>
    </row>
    <row r="243" spans="4:19" ht="15" hidden="1" x14ac:dyDescent="0.25">
      <c r="D243" s="46"/>
      <c r="E243" s="44"/>
      <c r="F243" s="52"/>
      <c r="G243" s="49"/>
      <c r="H243" s="33"/>
      <c r="I243" s="33"/>
      <c r="J243" s="33"/>
      <c r="K243" s="42"/>
      <c r="L243" s="44"/>
      <c r="M243" s="33"/>
      <c r="N243" s="33"/>
      <c r="P243" s="42"/>
      <c r="Q243" s="44"/>
      <c r="R243" s="44"/>
      <c r="S243" s="33"/>
    </row>
    <row r="244" spans="4:19" ht="15" hidden="1" x14ac:dyDescent="0.25">
      <c r="D244" s="46"/>
      <c r="E244" s="44"/>
      <c r="F244" s="52"/>
      <c r="G244" s="49"/>
      <c r="H244" s="33"/>
      <c r="I244" s="33"/>
      <c r="J244" s="33"/>
      <c r="K244" s="42"/>
      <c r="L244" s="44"/>
      <c r="M244" s="33"/>
      <c r="N244" s="33"/>
      <c r="P244" s="42"/>
      <c r="Q244" s="44"/>
      <c r="R244" s="44"/>
      <c r="S244" s="33"/>
    </row>
    <row r="245" spans="4:19" ht="15" hidden="1" x14ac:dyDescent="0.25">
      <c r="D245" s="46"/>
      <c r="E245" s="44"/>
      <c r="F245" s="52"/>
      <c r="G245" s="49"/>
      <c r="H245" s="33"/>
      <c r="I245" s="33"/>
      <c r="J245" s="33"/>
      <c r="K245" s="42"/>
      <c r="L245" s="44"/>
      <c r="M245" s="33"/>
      <c r="N245" s="33"/>
      <c r="P245" s="42"/>
      <c r="Q245" s="44"/>
      <c r="R245" s="44"/>
      <c r="S245" s="33"/>
    </row>
    <row r="246" spans="4:19" ht="15" hidden="1" x14ac:dyDescent="0.25">
      <c r="D246" s="46"/>
      <c r="E246" s="44"/>
      <c r="F246" s="52"/>
      <c r="G246" s="49"/>
      <c r="H246" s="33"/>
      <c r="I246" s="33"/>
      <c r="J246" s="33"/>
      <c r="K246" s="42"/>
      <c r="L246" s="44"/>
      <c r="M246" s="33"/>
      <c r="N246" s="33"/>
      <c r="P246" s="42"/>
      <c r="Q246" s="44"/>
      <c r="R246" s="44"/>
      <c r="S246" s="33"/>
    </row>
    <row r="247" spans="4:19" ht="15" hidden="1" x14ac:dyDescent="0.25">
      <c r="D247" s="46"/>
      <c r="E247" s="44"/>
      <c r="F247" s="52"/>
      <c r="G247" s="49"/>
      <c r="H247" s="33"/>
      <c r="I247" s="33"/>
      <c r="J247" s="33"/>
      <c r="K247" s="42"/>
      <c r="L247" s="44"/>
      <c r="M247" s="33"/>
      <c r="N247" s="33"/>
      <c r="P247" s="42"/>
      <c r="Q247" s="44"/>
      <c r="R247" s="44"/>
      <c r="S247" s="33"/>
    </row>
    <row r="248" spans="4:19" ht="15" hidden="1" x14ac:dyDescent="0.25">
      <c r="D248" s="46"/>
      <c r="E248" s="44"/>
      <c r="F248" s="52"/>
      <c r="G248" s="49"/>
      <c r="H248" s="33"/>
      <c r="I248" s="33"/>
      <c r="J248" s="33"/>
      <c r="K248" s="42"/>
      <c r="L248" s="44"/>
      <c r="M248" s="33"/>
      <c r="N248" s="33"/>
      <c r="P248" s="42"/>
      <c r="Q248" s="44"/>
      <c r="R248" s="44"/>
      <c r="S248" s="33"/>
    </row>
    <row r="249" spans="4:19" ht="15" hidden="1" x14ac:dyDescent="0.25">
      <c r="D249" s="46"/>
      <c r="E249" s="44"/>
      <c r="F249" s="52"/>
      <c r="G249" s="49"/>
      <c r="H249" s="33"/>
      <c r="I249" s="33"/>
      <c r="J249" s="33"/>
      <c r="K249" s="42"/>
      <c r="L249" s="44"/>
      <c r="M249" s="33"/>
      <c r="N249" s="33"/>
      <c r="P249" s="42"/>
      <c r="Q249" s="44"/>
      <c r="R249" s="44"/>
      <c r="S249" s="33"/>
    </row>
    <row r="250" spans="4:19" ht="15" hidden="1" x14ac:dyDescent="0.25">
      <c r="D250" s="46"/>
      <c r="E250" s="44"/>
      <c r="F250" s="52"/>
      <c r="G250" s="49"/>
      <c r="H250" s="33"/>
      <c r="I250" s="33"/>
      <c r="J250" s="33"/>
      <c r="K250" s="42"/>
      <c r="L250" s="44"/>
      <c r="M250" s="33"/>
      <c r="N250" s="33"/>
      <c r="P250" s="42"/>
      <c r="Q250" s="44"/>
      <c r="R250" s="44"/>
      <c r="S250" s="33"/>
    </row>
    <row r="251" spans="4:19" ht="15" hidden="1" x14ac:dyDescent="0.25">
      <c r="D251" s="46"/>
      <c r="E251" s="44"/>
      <c r="F251" s="52"/>
      <c r="G251" s="49"/>
      <c r="H251" s="33"/>
      <c r="I251" s="33"/>
      <c r="J251" s="33"/>
      <c r="K251" s="42"/>
      <c r="L251" s="44"/>
      <c r="M251" s="33"/>
      <c r="N251" s="33"/>
      <c r="P251" s="42"/>
      <c r="Q251" s="44"/>
      <c r="R251" s="44"/>
      <c r="S251" s="33"/>
    </row>
    <row r="252" spans="4:19" ht="15" hidden="1" x14ac:dyDescent="0.25">
      <c r="D252" s="46"/>
      <c r="E252" s="44"/>
      <c r="F252" s="52"/>
      <c r="G252" s="49"/>
      <c r="H252" s="33"/>
      <c r="I252" s="33"/>
      <c r="J252" s="33"/>
      <c r="K252" s="42"/>
      <c r="L252" s="44"/>
      <c r="M252" s="33"/>
      <c r="N252" s="33"/>
      <c r="P252" s="42"/>
      <c r="Q252" s="44"/>
      <c r="R252" s="44"/>
      <c r="S252" s="33"/>
    </row>
    <row r="253" spans="4:19" ht="15" hidden="1" x14ac:dyDescent="0.25">
      <c r="D253" s="46"/>
      <c r="E253" s="44"/>
      <c r="F253" s="52"/>
      <c r="G253" s="49"/>
      <c r="H253" s="33"/>
      <c r="I253" s="33"/>
      <c r="J253" s="33"/>
      <c r="K253" s="42"/>
      <c r="L253" s="44"/>
      <c r="M253" s="33"/>
      <c r="N253" s="33"/>
      <c r="P253" s="42"/>
      <c r="Q253" s="44"/>
      <c r="R253" s="44"/>
      <c r="S253" s="33"/>
    </row>
    <row r="254" spans="4:19" ht="15" hidden="1" x14ac:dyDescent="0.25">
      <c r="D254" s="46"/>
      <c r="E254" s="44"/>
      <c r="F254" s="52"/>
      <c r="G254" s="49"/>
      <c r="H254" s="33"/>
      <c r="I254" s="33"/>
      <c r="J254" s="33"/>
      <c r="K254" s="42"/>
      <c r="L254" s="44"/>
      <c r="M254" s="33"/>
      <c r="N254" s="33"/>
      <c r="P254" s="42"/>
      <c r="Q254" s="44"/>
      <c r="R254" s="44"/>
      <c r="S254" s="33"/>
    </row>
    <row r="255" spans="4:19" ht="15" hidden="1" x14ac:dyDescent="0.25">
      <c r="D255" s="46"/>
      <c r="E255" s="44"/>
      <c r="F255" s="52"/>
      <c r="G255" s="49"/>
      <c r="H255" s="33"/>
      <c r="I255" s="33"/>
      <c r="J255" s="33"/>
      <c r="K255" s="42"/>
      <c r="L255" s="44"/>
      <c r="M255" s="33"/>
      <c r="N255" s="33"/>
      <c r="P255" s="42"/>
      <c r="Q255" s="44"/>
      <c r="R255" s="44"/>
      <c r="S255" s="33"/>
    </row>
    <row r="256" spans="4:19" ht="15" hidden="1" x14ac:dyDescent="0.25">
      <c r="D256" s="46"/>
      <c r="E256" s="44"/>
      <c r="F256" s="52"/>
      <c r="G256" s="49"/>
      <c r="H256" s="33"/>
      <c r="I256" s="33"/>
      <c r="J256" s="33"/>
      <c r="K256" s="42"/>
      <c r="L256" s="44"/>
      <c r="M256" s="33"/>
      <c r="N256" s="33"/>
      <c r="P256" s="42"/>
      <c r="Q256" s="44"/>
      <c r="R256" s="44"/>
      <c r="S256" s="33"/>
    </row>
    <row r="257" spans="1:19" ht="15" hidden="1" x14ac:dyDescent="0.25">
      <c r="D257" s="46"/>
      <c r="E257" s="44"/>
      <c r="F257" s="52"/>
      <c r="G257" s="49"/>
      <c r="H257" s="33"/>
      <c r="I257" s="33"/>
      <c r="J257" s="33"/>
      <c r="K257" s="42"/>
      <c r="L257" s="44"/>
      <c r="M257" s="33"/>
      <c r="N257" s="33"/>
      <c r="P257" s="42"/>
      <c r="Q257" s="44"/>
      <c r="R257" s="44"/>
      <c r="S257" s="33"/>
    </row>
    <row r="258" spans="1:19" ht="15" hidden="1" x14ac:dyDescent="0.25">
      <c r="D258" s="46"/>
      <c r="E258" s="44"/>
      <c r="F258" s="52"/>
      <c r="G258" s="49"/>
      <c r="H258" s="33"/>
      <c r="I258" s="33"/>
      <c r="J258" s="33"/>
      <c r="K258" s="42"/>
      <c r="L258" s="44"/>
      <c r="M258" s="33"/>
      <c r="N258" s="33"/>
      <c r="P258" s="42"/>
      <c r="Q258" s="44"/>
      <c r="R258" s="44"/>
      <c r="S258" s="33"/>
    </row>
    <row r="259" spans="1:19" ht="15" hidden="1" x14ac:dyDescent="0.25">
      <c r="D259" s="46"/>
      <c r="E259" s="44"/>
      <c r="F259" s="52"/>
      <c r="G259" s="49"/>
      <c r="H259" s="33"/>
      <c r="I259" s="33"/>
      <c r="J259" s="33"/>
      <c r="K259" s="42"/>
      <c r="L259" s="44"/>
      <c r="M259" s="33"/>
      <c r="N259" s="33"/>
      <c r="P259" s="42"/>
      <c r="Q259" s="44"/>
      <c r="R259" s="44"/>
      <c r="S259" s="33"/>
    </row>
    <row r="260" spans="1:19" ht="15" hidden="1" x14ac:dyDescent="0.25">
      <c r="D260" s="46"/>
      <c r="E260" s="44"/>
      <c r="F260" s="52"/>
      <c r="G260" s="49"/>
      <c r="H260" s="33"/>
      <c r="I260" s="33"/>
      <c r="J260" s="33"/>
      <c r="K260" s="42"/>
      <c r="L260" s="44"/>
      <c r="M260" s="33"/>
      <c r="N260" s="33"/>
      <c r="P260" s="42"/>
      <c r="Q260" s="44"/>
      <c r="R260" s="44"/>
      <c r="S260" s="33"/>
    </row>
    <row r="261" spans="1:19" ht="15" hidden="1" x14ac:dyDescent="0.25">
      <c r="D261" s="46"/>
      <c r="E261" s="44"/>
      <c r="F261" s="52"/>
      <c r="G261" s="49"/>
      <c r="H261" s="33"/>
      <c r="I261" s="33"/>
      <c r="J261" s="33"/>
      <c r="K261" s="42"/>
      <c r="L261" s="44"/>
      <c r="M261" s="33"/>
      <c r="N261" s="33"/>
      <c r="P261" s="42"/>
      <c r="Q261" s="44"/>
      <c r="R261" s="44"/>
      <c r="S261" s="33"/>
    </row>
    <row r="262" spans="1:19" ht="15" hidden="1" x14ac:dyDescent="0.25">
      <c r="D262" s="46"/>
      <c r="E262" s="44"/>
      <c r="F262" s="52"/>
      <c r="G262" s="49"/>
      <c r="H262" s="33"/>
      <c r="I262" s="33"/>
      <c r="J262" s="33"/>
      <c r="K262" s="42"/>
      <c r="L262" s="44"/>
      <c r="M262" s="33"/>
      <c r="N262" s="33"/>
      <c r="P262" s="42"/>
      <c r="Q262" s="44"/>
      <c r="R262" s="44"/>
      <c r="S262" s="33"/>
    </row>
    <row r="263" spans="1:19" ht="15" hidden="1" x14ac:dyDescent="0.25">
      <c r="D263" s="46"/>
      <c r="E263" s="44"/>
      <c r="F263" s="52"/>
      <c r="G263" s="49"/>
      <c r="H263" s="33"/>
      <c r="I263" s="33"/>
      <c r="J263" s="33"/>
      <c r="K263" s="42"/>
      <c r="L263" s="44"/>
      <c r="M263" s="33"/>
      <c r="N263" s="33"/>
      <c r="P263" s="42"/>
      <c r="Q263" s="44"/>
      <c r="R263" s="44"/>
      <c r="S263" s="33"/>
    </row>
    <row r="264" spans="1:19" ht="15" hidden="1" x14ac:dyDescent="0.25">
      <c r="D264" s="46"/>
      <c r="E264" s="44"/>
      <c r="F264" s="52"/>
      <c r="G264" s="49"/>
      <c r="H264" s="33"/>
      <c r="I264" s="33"/>
      <c r="J264" s="33"/>
      <c r="K264" s="42"/>
      <c r="L264" s="44"/>
      <c r="M264" s="33"/>
      <c r="N264" s="33"/>
      <c r="P264" s="42"/>
      <c r="Q264" s="44"/>
      <c r="R264" s="44"/>
      <c r="S264" s="33"/>
    </row>
    <row r="265" spans="1:19" ht="15" hidden="1" x14ac:dyDescent="0.25">
      <c r="D265" s="46"/>
      <c r="E265" s="44"/>
      <c r="F265" s="52"/>
      <c r="G265" s="49"/>
      <c r="H265" s="33"/>
      <c r="I265" s="33"/>
      <c r="J265" s="33"/>
      <c r="K265" s="42"/>
      <c r="L265" s="44"/>
      <c r="M265" s="33"/>
      <c r="N265" s="33"/>
      <c r="P265" s="42"/>
      <c r="Q265" s="44"/>
      <c r="R265" s="44"/>
      <c r="S265" s="33"/>
    </row>
    <row r="266" spans="1:19" ht="15" hidden="1" x14ac:dyDescent="0.25">
      <c r="D266" s="46"/>
      <c r="E266" s="44"/>
      <c r="F266" s="52"/>
      <c r="G266" s="49"/>
      <c r="H266" s="33"/>
      <c r="I266" s="33"/>
      <c r="J266" s="33"/>
      <c r="K266" s="42"/>
      <c r="L266" s="44"/>
      <c r="M266" s="33"/>
      <c r="N266" s="33"/>
      <c r="P266" s="42"/>
      <c r="Q266" s="44"/>
      <c r="R266" s="44"/>
      <c r="S266" s="33"/>
    </row>
    <row r="267" spans="1:19" ht="15" hidden="1" x14ac:dyDescent="0.25">
      <c r="D267" s="46"/>
      <c r="E267" s="44"/>
      <c r="F267" s="52"/>
      <c r="G267" s="49"/>
      <c r="H267" s="33"/>
      <c r="I267" s="33"/>
      <c r="J267" s="33"/>
      <c r="K267" s="42"/>
      <c r="L267" s="44"/>
      <c r="M267" s="33"/>
      <c r="N267" s="33"/>
      <c r="P267" s="42"/>
      <c r="Q267" s="44"/>
      <c r="R267" s="44"/>
      <c r="S267" s="33"/>
    </row>
    <row r="268" spans="1:19" hidden="1" x14ac:dyDescent="0.2">
      <c r="I268" s="32"/>
      <c r="K268" s="41"/>
      <c r="N268" s="32"/>
      <c r="P268" s="41"/>
      <c r="S268" s="32"/>
    </row>
    <row r="269" spans="1:19" s="73" customFormat="1" ht="15.75" x14ac:dyDescent="0.25">
      <c r="A269" s="137" t="s">
        <v>5</v>
      </c>
      <c r="B269" s="137"/>
      <c r="C269" s="137"/>
      <c r="D269" s="137"/>
      <c r="E269" s="72"/>
      <c r="F269" s="137" t="s">
        <v>5</v>
      </c>
      <c r="G269" s="137"/>
      <c r="H269" s="137"/>
      <c r="I269" s="137"/>
      <c r="K269" s="137" t="s">
        <v>5</v>
      </c>
      <c r="L269" s="137"/>
      <c r="M269" s="137"/>
      <c r="N269" s="137"/>
      <c r="P269" s="137" t="s">
        <v>5</v>
      </c>
      <c r="Q269" s="137"/>
      <c r="R269" s="137"/>
      <c r="S269" s="137"/>
    </row>
    <row r="270" spans="1:19" ht="15" x14ac:dyDescent="0.25">
      <c r="A270" s="39" t="s">
        <v>1</v>
      </c>
      <c r="B270"/>
      <c r="C270"/>
      <c r="D270"/>
      <c r="E270" s="44"/>
      <c r="F270" s="39" t="s">
        <v>1</v>
      </c>
      <c r="G270"/>
      <c r="H270"/>
      <c r="I270"/>
      <c r="K270" s="39" t="s">
        <v>1</v>
      </c>
      <c r="L270" s="34" t="s">
        <v>2</v>
      </c>
      <c r="M270"/>
      <c r="N270"/>
      <c r="O270" s="33"/>
      <c r="P270" s="39" t="s">
        <v>1</v>
      </c>
      <c r="Q270"/>
      <c r="R270"/>
      <c r="S270"/>
    </row>
    <row r="271" spans="1:19" ht="15" x14ac:dyDescent="0.25">
      <c r="A271" s="16">
        <v>44562</v>
      </c>
      <c r="B271"/>
      <c r="C271"/>
      <c r="D271"/>
      <c r="E271" s="44"/>
      <c r="F271" s="16">
        <v>44562</v>
      </c>
      <c r="G271"/>
      <c r="H271"/>
      <c r="I271"/>
      <c r="K271" s="16">
        <v>44562</v>
      </c>
      <c r="L271" s="36">
        <v>99</v>
      </c>
      <c r="M271"/>
      <c r="N271"/>
      <c r="O271" s="33"/>
      <c r="P271" s="16">
        <v>44562</v>
      </c>
      <c r="Q271"/>
      <c r="R271"/>
      <c r="S271"/>
    </row>
    <row r="272" spans="1:19" ht="15" x14ac:dyDescent="0.25">
      <c r="A272" s="16">
        <v>44593</v>
      </c>
      <c r="B272"/>
      <c r="C272"/>
      <c r="D272"/>
      <c r="E272" s="44"/>
      <c r="F272" s="16">
        <v>44593</v>
      </c>
      <c r="G272"/>
      <c r="H272"/>
      <c r="I272"/>
      <c r="K272" s="16">
        <v>44593</v>
      </c>
      <c r="L272" s="36">
        <v>99</v>
      </c>
      <c r="M272"/>
      <c r="N272"/>
      <c r="O272" s="33"/>
      <c r="P272" s="16">
        <v>44593</v>
      </c>
      <c r="Q272"/>
      <c r="R272"/>
      <c r="S272"/>
    </row>
    <row r="273" spans="1:19" ht="15" x14ac:dyDescent="0.25">
      <c r="A273" s="16">
        <v>44621</v>
      </c>
      <c r="B273"/>
      <c r="C273"/>
      <c r="D273"/>
      <c r="E273" s="44"/>
      <c r="F273" s="16">
        <v>44621</v>
      </c>
      <c r="G273"/>
      <c r="H273"/>
      <c r="I273"/>
      <c r="K273" s="16">
        <v>44621</v>
      </c>
      <c r="L273" s="36">
        <v>99</v>
      </c>
      <c r="M273"/>
      <c r="N273"/>
      <c r="O273" s="33"/>
      <c r="P273" s="16">
        <v>44621</v>
      </c>
      <c r="Q273"/>
      <c r="R273"/>
      <c r="S273"/>
    </row>
    <row r="274" spans="1:19" ht="15" x14ac:dyDescent="0.25">
      <c r="A274" s="16">
        <v>44652</v>
      </c>
      <c r="B274"/>
      <c r="C274"/>
      <c r="D274"/>
      <c r="E274" s="44"/>
      <c r="F274" s="16">
        <v>44652</v>
      </c>
      <c r="G274"/>
      <c r="H274"/>
      <c r="I274"/>
      <c r="K274" s="16">
        <v>44652</v>
      </c>
      <c r="L274" s="36">
        <v>99</v>
      </c>
      <c r="M274"/>
      <c r="N274"/>
      <c r="O274" s="33"/>
      <c r="P274" s="16">
        <v>44652</v>
      </c>
      <c r="Q274"/>
      <c r="R274"/>
      <c r="S274"/>
    </row>
    <row r="275" spans="1:19" ht="15" x14ac:dyDescent="0.25">
      <c r="A275" s="16">
        <v>44682</v>
      </c>
      <c r="B275"/>
      <c r="C275"/>
      <c r="D275"/>
      <c r="E275" s="44"/>
      <c r="F275" s="16">
        <v>44682</v>
      </c>
      <c r="G275"/>
      <c r="H275"/>
      <c r="I275"/>
      <c r="K275" s="16">
        <v>44682</v>
      </c>
      <c r="L275" s="36">
        <v>99</v>
      </c>
      <c r="M275"/>
      <c r="N275"/>
      <c r="P275" s="16">
        <v>44682</v>
      </c>
      <c r="Q275"/>
      <c r="R275"/>
      <c r="S275"/>
    </row>
    <row r="276" spans="1:19" ht="15" x14ac:dyDescent="0.25">
      <c r="A276" s="16">
        <v>44713</v>
      </c>
      <c r="B276"/>
      <c r="C276"/>
      <c r="D276"/>
      <c r="E276" s="44"/>
      <c r="F276" s="16">
        <v>44713</v>
      </c>
      <c r="G276"/>
      <c r="H276"/>
      <c r="I276"/>
      <c r="K276" s="16">
        <v>44713</v>
      </c>
      <c r="L276" s="36">
        <v>99</v>
      </c>
      <c r="M276"/>
      <c r="N276"/>
      <c r="P276" s="16">
        <v>44713</v>
      </c>
      <c r="Q276"/>
      <c r="R276"/>
      <c r="S276"/>
    </row>
    <row r="277" spans="1:19" ht="15" x14ac:dyDescent="0.25">
      <c r="A277" s="16">
        <v>44743</v>
      </c>
      <c r="B277"/>
      <c r="C277"/>
      <c r="D277"/>
      <c r="E277" s="44"/>
      <c r="F277" s="16">
        <v>44743</v>
      </c>
      <c r="G277"/>
      <c r="H277"/>
      <c r="I277"/>
      <c r="K277" s="16">
        <v>44743</v>
      </c>
      <c r="L277" s="36">
        <v>99</v>
      </c>
      <c r="M277"/>
      <c r="N277"/>
      <c r="P277" s="16">
        <v>44743</v>
      </c>
      <c r="Q277"/>
      <c r="R277"/>
      <c r="S277"/>
    </row>
    <row r="278" spans="1:19" ht="15" x14ac:dyDescent="0.25">
      <c r="A278" s="16">
        <v>44774</v>
      </c>
      <c r="B278"/>
      <c r="C278"/>
      <c r="D278"/>
      <c r="E278" s="44"/>
      <c r="F278" s="16">
        <v>44774</v>
      </c>
      <c r="G278"/>
      <c r="H278"/>
      <c r="I278"/>
      <c r="K278" s="16">
        <v>44774</v>
      </c>
      <c r="L278" s="36">
        <v>99</v>
      </c>
      <c r="M278"/>
      <c r="N278"/>
      <c r="P278" s="16">
        <v>44774</v>
      </c>
      <c r="Q278"/>
      <c r="R278"/>
      <c r="S278"/>
    </row>
    <row r="279" spans="1:19" ht="15" hidden="1" x14ac:dyDescent="0.25">
      <c r="A279" s="16" t="s">
        <v>3</v>
      </c>
      <c r="B279"/>
      <c r="C279"/>
      <c r="D279"/>
      <c r="E279" s="44"/>
      <c r="F279" s="16" t="s">
        <v>3</v>
      </c>
      <c r="G279"/>
      <c r="H279"/>
      <c r="I279"/>
      <c r="K279" s="16" t="s">
        <v>3</v>
      </c>
      <c r="L279" s="36">
        <v>99</v>
      </c>
      <c r="M279"/>
      <c r="N279"/>
      <c r="P279" s="16" t="s">
        <v>3</v>
      </c>
      <c r="Q279"/>
      <c r="R279"/>
      <c r="S279"/>
    </row>
    <row r="280" spans="1:19" ht="15" hidden="1" x14ac:dyDescent="0.25">
      <c r="A280"/>
      <c r="B280"/>
      <c r="C280"/>
      <c r="D280"/>
      <c r="E280" s="44"/>
      <c r="F280"/>
      <c r="G280"/>
      <c r="H280"/>
      <c r="I280"/>
      <c r="K280"/>
      <c r="L280"/>
      <c r="M280"/>
      <c r="N280"/>
      <c r="P280"/>
      <c r="Q280"/>
      <c r="R280"/>
      <c r="S280"/>
    </row>
    <row r="281" spans="1:19" ht="15" hidden="1" x14ac:dyDescent="0.25">
      <c r="A281"/>
      <c r="B281"/>
      <c r="C281"/>
      <c r="D281"/>
      <c r="E281" s="44"/>
      <c r="F281"/>
      <c r="G281"/>
      <c r="H281"/>
      <c r="I281"/>
      <c r="K281"/>
      <c r="L281"/>
      <c r="M281"/>
      <c r="N281"/>
      <c r="P281"/>
      <c r="Q281"/>
      <c r="R281"/>
      <c r="S281"/>
    </row>
    <row r="282" spans="1:19" ht="15" hidden="1" x14ac:dyDescent="0.25">
      <c r="A282"/>
      <c r="B282"/>
      <c r="C282"/>
      <c r="D282"/>
      <c r="E282" s="44"/>
      <c r="F282"/>
      <c r="G282"/>
      <c r="H282"/>
      <c r="I282"/>
      <c r="K282"/>
      <c r="L282"/>
      <c r="M282"/>
      <c r="N282"/>
      <c r="P282"/>
      <c r="Q282"/>
      <c r="R282"/>
      <c r="S282"/>
    </row>
    <row r="283" spans="1:19" ht="15" hidden="1" x14ac:dyDescent="0.25">
      <c r="A283"/>
      <c r="B283"/>
      <c r="C283"/>
      <c r="D283"/>
      <c r="E283" s="44"/>
      <c r="F283"/>
      <c r="G283"/>
      <c r="H283"/>
      <c r="I283"/>
      <c r="K283"/>
      <c r="L283"/>
      <c r="M283"/>
      <c r="N283"/>
      <c r="P283"/>
      <c r="Q283"/>
      <c r="R283"/>
      <c r="S283"/>
    </row>
    <row r="284" spans="1:19" ht="15" hidden="1" x14ac:dyDescent="0.25">
      <c r="A284"/>
      <c r="B284"/>
      <c r="C284"/>
      <c r="D284"/>
      <c r="E284" s="44"/>
      <c r="F284"/>
      <c r="G284"/>
      <c r="H284"/>
      <c r="I284"/>
      <c r="K284"/>
      <c r="L284"/>
      <c r="M284"/>
      <c r="N284"/>
      <c r="P284"/>
      <c r="Q284"/>
      <c r="R284"/>
      <c r="S284"/>
    </row>
    <row r="285" spans="1:19" ht="15" hidden="1" x14ac:dyDescent="0.25">
      <c r="A285"/>
      <c r="B285"/>
      <c r="C285"/>
      <c r="D285"/>
      <c r="E285" s="44"/>
      <c r="F285"/>
      <c r="G285"/>
      <c r="H285"/>
      <c r="I285"/>
      <c r="K285"/>
      <c r="L285"/>
      <c r="M285"/>
      <c r="N285"/>
      <c r="P285"/>
      <c r="Q285"/>
      <c r="R285"/>
      <c r="S285"/>
    </row>
    <row r="286" spans="1:19" ht="15" hidden="1" x14ac:dyDescent="0.25">
      <c r="A286"/>
      <c r="B286"/>
      <c r="C286"/>
      <c r="D286"/>
      <c r="E286" s="44"/>
      <c r="F286"/>
      <c r="G286"/>
      <c r="H286"/>
      <c r="I286"/>
      <c r="K286"/>
      <c r="L286"/>
      <c r="M286"/>
      <c r="N286"/>
      <c r="P286"/>
      <c r="Q286"/>
      <c r="R286"/>
      <c r="S286"/>
    </row>
    <row r="287" spans="1:19" ht="15" hidden="1" x14ac:dyDescent="0.25">
      <c r="A287"/>
      <c r="B287"/>
      <c r="C287"/>
      <c r="D287"/>
      <c r="E287" s="44"/>
      <c r="F287"/>
      <c r="G287"/>
      <c r="H287"/>
      <c r="I287"/>
      <c r="K287"/>
      <c r="L287"/>
      <c r="M287"/>
      <c r="N287"/>
      <c r="P287"/>
      <c r="Q287"/>
      <c r="R287"/>
      <c r="S287"/>
    </row>
    <row r="288" spans="1:19" ht="15" hidden="1" x14ac:dyDescent="0.25">
      <c r="A288"/>
      <c r="B288"/>
      <c r="C288"/>
      <c r="D288"/>
      <c r="E288" s="44"/>
      <c r="F288"/>
      <c r="G288"/>
      <c r="H288"/>
      <c r="I288"/>
      <c r="K288"/>
      <c r="L288"/>
      <c r="M288"/>
      <c r="N288"/>
      <c r="P288"/>
      <c r="Q288"/>
      <c r="R288"/>
      <c r="S288"/>
    </row>
    <row r="289" spans="1:19" ht="15" hidden="1" x14ac:dyDescent="0.25">
      <c r="A289"/>
      <c r="B289"/>
      <c r="C289"/>
      <c r="D289"/>
      <c r="E289" s="44"/>
      <c r="F289"/>
      <c r="G289"/>
      <c r="H289"/>
      <c r="I289"/>
      <c r="K289"/>
      <c r="L289"/>
      <c r="M289"/>
      <c r="N289"/>
      <c r="P289"/>
      <c r="Q289"/>
      <c r="R289"/>
      <c r="S289"/>
    </row>
    <row r="290" spans="1:19" ht="15" hidden="1" x14ac:dyDescent="0.25">
      <c r="A290"/>
      <c r="B290"/>
      <c r="C290"/>
      <c r="D290"/>
      <c r="E290" s="44"/>
      <c r="F290"/>
      <c r="G290"/>
      <c r="H290"/>
      <c r="I290"/>
      <c r="K290"/>
      <c r="L290"/>
      <c r="M290"/>
      <c r="N290"/>
      <c r="P290"/>
      <c r="Q290"/>
      <c r="R290"/>
      <c r="S290"/>
    </row>
    <row r="291" spans="1:19" ht="15" hidden="1" x14ac:dyDescent="0.25">
      <c r="D291" s="46"/>
      <c r="E291" s="44"/>
      <c r="F291" s="52"/>
      <c r="G291" s="49"/>
      <c r="H291" s="33"/>
      <c r="I291" s="33"/>
      <c r="K291"/>
      <c r="L291"/>
      <c r="M291"/>
      <c r="N291"/>
      <c r="P291"/>
      <c r="Q291"/>
      <c r="R291"/>
      <c r="S291"/>
    </row>
    <row r="292" spans="1:19" ht="15" hidden="1" x14ac:dyDescent="0.25">
      <c r="D292" s="46"/>
      <c r="E292" s="44"/>
      <c r="F292" s="52"/>
      <c r="G292" s="49"/>
      <c r="H292" s="33"/>
      <c r="I292" s="33"/>
      <c r="K292"/>
      <c r="L292"/>
      <c r="M292"/>
      <c r="N292"/>
      <c r="P292"/>
      <c r="Q292"/>
      <c r="R292"/>
      <c r="S292"/>
    </row>
    <row r="293" spans="1:19" ht="15" hidden="1" x14ac:dyDescent="0.25">
      <c r="D293" s="46"/>
      <c r="E293" s="44"/>
      <c r="F293" s="52"/>
      <c r="G293" s="49"/>
      <c r="H293" s="33"/>
      <c r="I293" s="33"/>
      <c r="K293"/>
      <c r="L293"/>
      <c r="M293"/>
      <c r="N293"/>
      <c r="P293"/>
      <c r="Q293"/>
      <c r="R293"/>
      <c r="S293"/>
    </row>
    <row r="294" spans="1:19" ht="15" hidden="1" x14ac:dyDescent="0.25">
      <c r="D294" s="46"/>
      <c r="E294" s="44"/>
      <c r="F294" s="52"/>
      <c r="G294" s="49"/>
      <c r="H294" s="33"/>
      <c r="I294" s="33"/>
      <c r="K294"/>
      <c r="L294"/>
      <c r="M294"/>
      <c r="N294"/>
      <c r="P294"/>
      <c r="Q294"/>
      <c r="R294"/>
      <c r="S294"/>
    </row>
    <row r="295" spans="1:19" ht="15" hidden="1" x14ac:dyDescent="0.25">
      <c r="D295" s="46"/>
      <c r="E295" s="44"/>
      <c r="F295" s="52"/>
      <c r="G295" s="49"/>
      <c r="H295" s="33"/>
      <c r="I295" s="33"/>
      <c r="K295"/>
      <c r="L295"/>
      <c r="M295"/>
      <c r="N295"/>
      <c r="P295"/>
      <c r="Q295"/>
      <c r="R295"/>
      <c r="S295"/>
    </row>
    <row r="296" spans="1:19" ht="15" hidden="1" x14ac:dyDescent="0.25">
      <c r="D296" s="46"/>
      <c r="E296" s="44"/>
      <c r="F296" s="52"/>
      <c r="G296" s="49"/>
      <c r="H296" s="33"/>
      <c r="I296" s="33"/>
      <c r="K296"/>
      <c r="L296"/>
      <c r="M296"/>
      <c r="N296"/>
      <c r="P296"/>
      <c r="Q296"/>
      <c r="R296"/>
      <c r="S296"/>
    </row>
    <row r="297" spans="1:19" ht="15" hidden="1" x14ac:dyDescent="0.25">
      <c r="D297" s="46"/>
      <c r="E297" s="44"/>
      <c r="F297" s="52"/>
      <c r="G297" s="49"/>
      <c r="H297" s="33"/>
      <c r="I297" s="33"/>
      <c r="K297"/>
      <c r="L297"/>
      <c r="M297"/>
      <c r="N297"/>
      <c r="P297"/>
      <c r="Q297"/>
      <c r="R297"/>
      <c r="S297"/>
    </row>
    <row r="298" spans="1:19" ht="15" hidden="1" x14ac:dyDescent="0.25">
      <c r="D298" s="46"/>
      <c r="E298" s="44"/>
      <c r="F298" s="52"/>
      <c r="G298" s="49"/>
      <c r="H298" s="33"/>
      <c r="I298" s="33"/>
      <c r="K298"/>
      <c r="L298"/>
      <c r="M298"/>
      <c r="N298"/>
      <c r="P298"/>
      <c r="Q298"/>
      <c r="R298"/>
      <c r="S298"/>
    </row>
    <row r="299" spans="1:19" ht="15" hidden="1" x14ac:dyDescent="0.25">
      <c r="D299" s="46"/>
      <c r="E299" s="44"/>
      <c r="F299" s="52"/>
      <c r="G299" s="49"/>
      <c r="H299" s="33"/>
      <c r="I299" s="33"/>
      <c r="K299"/>
      <c r="L299"/>
      <c r="M299"/>
      <c r="N299"/>
      <c r="P299"/>
      <c r="Q299"/>
      <c r="R299"/>
      <c r="S299"/>
    </row>
    <row r="300" spans="1:19" ht="15" hidden="1" x14ac:dyDescent="0.25">
      <c r="D300" s="46"/>
      <c r="E300" s="44"/>
      <c r="F300" s="52"/>
      <c r="G300" s="49"/>
      <c r="H300" s="33"/>
      <c r="I300" s="33"/>
      <c r="K300"/>
      <c r="L300"/>
      <c r="M300"/>
      <c r="N300"/>
      <c r="P300"/>
      <c r="Q300"/>
      <c r="R300"/>
      <c r="S300"/>
    </row>
    <row r="301" spans="1:19" ht="15" hidden="1" x14ac:dyDescent="0.25">
      <c r="D301" s="46"/>
      <c r="E301" s="44"/>
      <c r="F301" s="52"/>
      <c r="G301" s="49"/>
      <c r="H301" s="33"/>
      <c r="I301" s="33"/>
      <c r="K301"/>
      <c r="L301"/>
      <c r="M301"/>
      <c r="N301"/>
      <c r="P301"/>
      <c r="Q301"/>
      <c r="R301"/>
      <c r="S301"/>
    </row>
    <row r="302" spans="1:19" ht="15" hidden="1" x14ac:dyDescent="0.25">
      <c r="D302" s="46"/>
      <c r="E302" s="44"/>
      <c r="F302" s="52"/>
      <c r="G302" s="49"/>
      <c r="H302" s="33"/>
      <c r="I302" s="33"/>
      <c r="K302"/>
      <c r="L302"/>
      <c r="M302"/>
      <c r="N302"/>
      <c r="P302"/>
      <c r="Q302"/>
      <c r="R302"/>
      <c r="S302"/>
    </row>
    <row r="303" spans="1:19" ht="15" hidden="1" x14ac:dyDescent="0.25">
      <c r="D303" s="46"/>
      <c r="E303" s="44"/>
      <c r="F303" s="52"/>
      <c r="G303" s="49"/>
      <c r="H303" s="33"/>
      <c r="I303" s="33"/>
      <c r="K303"/>
      <c r="L303"/>
      <c r="M303"/>
      <c r="N303"/>
      <c r="P303"/>
      <c r="Q303"/>
      <c r="R303"/>
      <c r="S303"/>
    </row>
    <row r="304" spans="1:19" ht="15" hidden="1" x14ac:dyDescent="0.25">
      <c r="D304" s="46"/>
      <c r="E304" s="44"/>
      <c r="F304" s="52"/>
      <c r="G304" s="49"/>
      <c r="H304" s="33"/>
      <c r="I304" s="33"/>
      <c r="K304"/>
      <c r="L304"/>
      <c r="M304"/>
      <c r="N304"/>
      <c r="P304"/>
      <c r="Q304"/>
      <c r="R304"/>
      <c r="S304"/>
    </row>
    <row r="305" spans="4:19" ht="15" hidden="1" x14ac:dyDescent="0.25">
      <c r="D305" s="46"/>
      <c r="E305" s="44"/>
      <c r="F305" s="52"/>
      <c r="G305" s="49"/>
      <c r="H305" s="33"/>
      <c r="I305" s="33"/>
      <c r="K305"/>
      <c r="L305"/>
      <c r="M305"/>
      <c r="N305"/>
      <c r="P305"/>
      <c r="Q305"/>
      <c r="R305"/>
      <c r="S305"/>
    </row>
    <row r="306" spans="4:19" ht="15" hidden="1" x14ac:dyDescent="0.25">
      <c r="D306" s="46"/>
      <c r="E306" s="44"/>
      <c r="F306" s="52"/>
      <c r="G306" s="49"/>
      <c r="H306" s="33"/>
      <c r="I306" s="33"/>
      <c r="K306"/>
      <c r="L306"/>
      <c r="M306"/>
      <c r="N306"/>
      <c r="P306"/>
      <c r="Q306"/>
      <c r="R306"/>
      <c r="S306"/>
    </row>
    <row r="307" spans="4:19" ht="15" hidden="1" x14ac:dyDescent="0.25">
      <c r="D307" s="46"/>
      <c r="E307" s="44"/>
      <c r="F307" s="52"/>
      <c r="G307" s="49"/>
      <c r="H307" s="33"/>
      <c r="I307" s="33"/>
      <c r="K307" s="42"/>
      <c r="L307" s="44"/>
      <c r="M307" s="33"/>
      <c r="N307" s="33"/>
      <c r="P307" s="42"/>
      <c r="Q307" s="44"/>
      <c r="R307" s="44"/>
      <c r="S307" s="33"/>
    </row>
    <row r="308" spans="4:19" ht="15" hidden="1" x14ac:dyDescent="0.25">
      <c r="D308" s="46"/>
      <c r="E308" s="44"/>
      <c r="F308" s="52"/>
      <c r="G308" s="49"/>
      <c r="H308" s="33"/>
      <c r="I308" s="33"/>
      <c r="K308" s="42"/>
      <c r="L308" s="44"/>
      <c r="M308" s="33"/>
      <c r="N308" s="33"/>
      <c r="P308" s="42"/>
      <c r="Q308" s="44"/>
      <c r="R308" s="44"/>
      <c r="S308" s="33"/>
    </row>
    <row r="309" spans="4:19" ht="15" hidden="1" x14ac:dyDescent="0.25">
      <c r="D309" s="46"/>
      <c r="E309" s="44"/>
      <c r="F309" s="52"/>
      <c r="G309" s="49"/>
      <c r="H309" s="33"/>
      <c r="I309" s="33"/>
      <c r="K309" s="42"/>
      <c r="L309" s="44"/>
      <c r="M309" s="33"/>
      <c r="N309" s="33"/>
      <c r="P309" s="42"/>
      <c r="Q309" s="44"/>
      <c r="R309" s="44"/>
      <c r="S309" s="33"/>
    </row>
    <row r="310" spans="4:19" ht="15" hidden="1" x14ac:dyDescent="0.25">
      <c r="D310" s="46"/>
      <c r="E310" s="44"/>
      <c r="F310" s="52"/>
      <c r="G310" s="49"/>
      <c r="H310" s="33"/>
      <c r="I310" s="33"/>
      <c r="K310" s="42"/>
      <c r="L310" s="44"/>
      <c r="M310" s="33"/>
      <c r="N310" s="33"/>
      <c r="P310" s="42"/>
      <c r="Q310" s="44"/>
      <c r="R310" s="44"/>
      <c r="S310" s="33"/>
    </row>
    <row r="311" spans="4:19" ht="15" hidden="1" x14ac:dyDescent="0.25">
      <c r="D311" s="46"/>
      <c r="E311" s="44"/>
      <c r="F311" s="52"/>
      <c r="G311" s="49"/>
      <c r="H311" s="33"/>
      <c r="I311" s="33"/>
      <c r="K311" s="42"/>
      <c r="L311" s="44"/>
      <c r="M311" s="33"/>
      <c r="N311" s="33"/>
      <c r="P311" s="42"/>
      <c r="Q311" s="44"/>
      <c r="R311" s="44"/>
      <c r="S311" s="33"/>
    </row>
    <row r="312" spans="4:19" ht="15" hidden="1" x14ac:dyDescent="0.25">
      <c r="D312" s="46"/>
      <c r="E312" s="44"/>
      <c r="F312" s="52"/>
      <c r="G312" s="49"/>
      <c r="H312" s="33"/>
      <c r="I312" s="33"/>
      <c r="K312" s="42"/>
      <c r="L312" s="44"/>
      <c r="M312" s="33"/>
      <c r="N312" s="33"/>
      <c r="P312" s="42"/>
      <c r="Q312" s="44"/>
      <c r="R312" s="44"/>
      <c r="S312" s="33"/>
    </row>
    <row r="313" spans="4:19" ht="15" hidden="1" x14ac:dyDescent="0.25">
      <c r="D313" s="46"/>
      <c r="E313" s="44"/>
      <c r="F313" s="52"/>
      <c r="G313" s="49"/>
      <c r="H313" s="33"/>
      <c r="I313" s="33"/>
      <c r="K313" s="42"/>
      <c r="L313" s="44"/>
      <c r="M313" s="33"/>
      <c r="N313" s="33"/>
      <c r="P313" s="42"/>
      <c r="Q313" s="44"/>
      <c r="R313" s="44"/>
      <c r="S313" s="33"/>
    </row>
    <row r="314" spans="4:19" ht="15" hidden="1" x14ac:dyDescent="0.25">
      <c r="D314" s="46"/>
      <c r="E314" s="44"/>
      <c r="F314" s="52"/>
      <c r="G314" s="49"/>
      <c r="H314" s="33"/>
      <c r="I314" s="33"/>
      <c r="K314" s="42"/>
      <c r="L314" s="44"/>
      <c r="M314" s="33"/>
      <c r="N314" s="33"/>
      <c r="P314" s="42"/>
      <c r="Q314" s="44"/>
      <c r="R314" s="44"/>
      <c r="S314" s="33"/>
    </row>
    <row r="315" spans="4:19" ht="15" hidden="1" x14ac:dyDescent="0.25">
      <c r="D315" s="46"/>
      <c r="E315" s="44"/>
      <c r="F315" s="52"/>
      <c r="G315" s="49"/>
      <c r="H315" s="33"/>
      <c r="I315" s="33"/>
      <c r="K315" s="42"/>
      <c r="L315" s="44"/>
      <c r="M315" s="33"/>
      <c r="N315" s="33"/>
      <c r="P315" s="42"/>
      <c r="Q315" s="44"/>
      <c r="R315" s="44"/>
      <c r="S315" s="33"/>
    </row>
    <row r="316" spans="4:19" ht="15" hidden="1" x14ac:dyDescent="0.25">
      <c r="D316" s="46"/>
      <c r="E316" s="44"/>
      <c r="F316" s="52"/>
      <c r="G316" s="49"/>
      <c r="H316" s="33"/>
      <c r="I316" s="33"/>
      <c r="K316" s="42"/>
      <c r="L316" s="44"/>
      <c r="M316" s="33"/>
      <c r="N316" s="33"/>
      <c r="P316" s="42"/>
      <c r="Q316" s="44"/>
      <c r="R316" s="44"/>
      <c r="S316" s="33"/>
    </row>
    <row r="317" spans="4:19" ht="15" hidden="1" x14ac:dyDescent="0.25">
      <c r="D317" s="46"/>
      <c r="E317" s="44"/>
      <c r="F317" s="52"/>
      <c r="G317" s="49"/>
      <c r="H317" s="33"/>
      <c r="I317" s="33"/>
      <c r="K317" s="42"/>
      <c r="L317" s="44"/>
      <c r="M317" s="33"/>
      <c r="N317" s="33"/>
      <c r="P317" s="42"/>
      <c r="Q317" s="44"/>
      <c r="R317" s="44"/>
      <c r="S317" s="33"/>
    </row>
    <row r="318" spans="4:19" ht="15" hidden="1" x14ac:dyDescent="0.25">
      <c r="D318" s="46"/>
      <c r="E318" s="44"/>
      <c r="F318" s="52"/>
      <c r="G318" s="49"/>
      <c r="H318" s="33"/>
      <c r="I318" s="33"/>
      <c r="K318" s="42"/>
      <c r="L318" s="44"/>
      <c r="M318" s="33"/>
      <c r="N318" s="33"/>
      <c r="P318" s="42"/>
      <c r="Q318" s="44"/>
      <c r="R318" s="44"/>
      <c r="S318" s="33"/>
    </row>
    <row r="319" spans="4:19" ht="15" hidden="1" x14ac:dyDescent="0.25">
      <c r="D319" s="46"/>
      <c r="E319" s="44"/>
      <c r="F319" s="52"/>
      <c r="G319" s="49"/>
      <c r="H319" s="33"/>
      <c r="I319" s="33"/>
      <c r="K319" s="42"/>
      <c r="L319" s="44"/>
      <c r="M319" s="33"/>
      <c r="N319" s="33"/>
      <c r="P319" s="42"/>
      <c r="Q319" s="44"/>
      <c r="R319" s="44"/>
      <c r="S319" s="33"/>
    </row>
    <row r="320" spans="4:19" ht="15" hidden="1" x14ac:dyDescent="0.25">
      <c r="D320" s="46"/>
      <c r="E320" s="44"/>
      <c r="F320" s="52"/>
      <c r="G320" s="49"/>
      <c r="H320" s="33"/>
      <c r="I320" s="33"/>
      <c r="K320" s="42"/>
      <c r="L320" s="44"/>
      <c r="M320" s="33"/>
      <c r="N320" s="33"/>
      <c r="P320" s="42"/>
      <c r="Q320" s="44"/>
      <c r="R320" s="44"/>
      <c r="S320" s="33"/>
    </row>
    <row r="321" spans="4:19" ht="15" hidden="1" x14ac:dyDescent="0.25">
      <c r="D321" s="46"/>
      <c r="E321" s="44"/>
      <c r="F321" s="52"/>
      <c r="G321" s="49"/>
      <c r="H321" s="33"/>
      <c r="I321" s="33"/>
      <c r="K321" s="42"/>
      <c r="L321" s="44"/>
      <c r="M321" s="33"/>
      <c r="N321" s="33"/>
      <c r="P321" s="42"/>
      <c r="Q321" s="44"/>
      <c r="R321" s="44"/>
      <c r="S321" s="33"/>
    </row>
    <row r="322" spans="4:19" ht="15" hidden="1" x14ac:dyDescent="0.25">
      <c r="D322" s="46"/>
      <c r="E322" s="44"/>
      <c r="F322" s="52"/>
      <c r="G322" s="49"/>
      <c r="H322" s="33"/>
      <c r="I322" s="33"/>
      <c r="K322" s="42"/>
      <c r="L322" s="44"/>
      <c r="M322" s="33"/>
      <c r="N322" s="33"/>
      <c r="P322" s="42"/>
      <c r="Q322" s="44"/>
      <c r="R322" s="44"/>
      <c r="S322" s="33"/>
    </row>
    <row r="323" spans="4:19" ht="15" hidden="1" x14ac:dyDescent="0.25">
      <c r="D323" s="46"/>
      <c r="E323" s="44"/>
      <c r="F323" s="52"/>
      <c r="G323" s="49"/>
      <c r="H323" s="33"/>
      <c r="I323" s="33"/>
      <c r="K323" s="42"/>
      <c r="L323" s="44"/>
      <c r="M323" s="33"/>
      <c r="N323" s="33"/>
      <c r="P323" s="42"/>
      <c r="Q323" s="44"/>
      <c r="R323" s="44"/>
      <c r="S323" s="33"/>
    </row>
    <row r="324" spans="4:19" ht="15" hidden="1" x14ac:dyDescent="0.25">
      <c r="D324" s="46"/>
      <c r="E324" s="44"/>
      <c r="F324" s="52"/>
      <c r="G324" s="49"/>
      <c r="H324" s="33"/>
      <c r="I324" s="33"/>
      <c r="K324" s="42"/>
      <c r="L324" s="44"/>
      <c r="M324" s="33"/>
      <c r="N324" s="33"/>
      <c r="P324" s="42"/>
      <c r="Q324" s="44"/>
      <c r="R324" s="44"/>
      <c r="S324" s="33"/>
    </row>
    <row r="325" spans="4:19" ht="15" hidden="1" x14ac:dyDescent="0.25">
      <c r="D325" s="46"/>
      <c r="E325" s="44"/>
      <c r="F325" s="52"/>
      <c r="G325" s="49"/>
      <c r="H325" s="33"/>
      <c r="I325" s="33"/>
      <c r="K325" s="42"/>
      <c r="L325" s="44"/>
      <c r="M325" s="33"/>
      <c r="N325" s="33"/>
      <c r="P325" s="42"/>
      <c r="Q325" s="44"/>
      <c r="R325" s="44"/>
      <c r="S325" s="33"/>
    </row>
    <row r="326" spans="4:19" ht="15" hidden="1" x14ac:dyDescent="0.25">
      <c r="D326" s="46"/>
      <c r="E326" s="44"/>
      <c r="F326" s="52"/>
      <c r="G326" s="49"/>
      <c r="H326" s="33"/>
      <c r="I326" s="33"/>
      <c r="K326" s="42"/>
      <c r="L326" s="44"/>
      <c r="M326" s="33"/>
      <c r="N326" s="33"/>
      <c r="P326" s="42"/>
      <c r="Q326" s="44"/>
      <c r="R326" s="44"/>
      <c r="S326" s="33"/>
    </row>
    <row r="327" spans="4:19" ht="15" hidden="1" x14ac:dyDescent="0.25">
      <c r="D327" s="46"/>
      <c r="E327" s="44"/>
      <c r="F327" s="52"/>
      <c r="G327" s="49"/>
      <c r="H327" s="33"/>
      <c r="I327" s="33"/>
      <c r="K327" s="42"/>
      <c r="L327" s="44"/>
      <c r="M327" s="33"/>
      <c r="N327" s="33"/>
      <c r="P327" s="42"/>
      <c r="Q327" s="44"/>
      <c r="R327" s="44"/>
      <c r="S327" s="33"/>
    </row>
    <row r="328" spans="4:19" ht="15" hidden="1" x14ac:dyDescent="0.25">
      <c r="D328" s="46"/>
      <c r="E328" s="44"/>
      <c r="F328" s="52"/>
      <c r="G328" s="49"/>
      <c r="H328" s="33"/>
      <c r="I328" s="33"/>
      <c r="K328" s="42"/>
      <c r="L328" s="44"/>
      <c r="M328" s="33"/>
      <c r="N328" s="33"/>
      <c r="P328" s="42"/>
      <c r="Q328" s="44"/>
      <c r="R328" s="44"/>
      <c r="S328" s="33"/>
    </row>
    <row r="329" spans="4:19" ht="15" hidden="1" x14ac:dyDescent="0.25">
      <c r="D329" s="46"/>
      <c r="E329" s="44"/>
      <c r="F329" s="52"/>
      <c r="G329" s="49"/>
      <c r="H329" s="33"/>
      <c r="I329" s="33"/>
      <c r="K329" s="42"/>
      <c r="L329" s="44"/>
      <c r="M329" s="33"/>
      <c r="N329" s="33"/>
      <c r="P329" s="42"/>
      <c r="Q329" s="44"/>
      <c r="R329" s="44"/>
      <c r="S329" s="33"/>
    </row>
    <row r="330" spans="4:19" ht="15" hidden="1" x14ac:dyDescent="0.25">
      <c r="D330" s="46"/>
      <c r="E330" s="44"/>
      <c r="F330" s="52"/>
      <c r="G330" s="49"/>
      <c r="H330" s="33"/>
      <c r="I330" s="33"/>
      <c r="K330" s="42"/>
      <c r="L330" s="44"/>
      <c r="M330" s="33"/>
      <c r="N330" s="33"/>
      <c r="P330" s="42"/>
      <c r="Q330" s="44"/>
      <c r="R330" s="44"/>
      <c r="S330" s="33"/>
    </row>
    <row r="331" spans="4:19" ht="15" hidden="1" x14ac:dyDescent="0.25">
      <c r="D331" s="46"/>
      <c r="E331" s="44"/>
      <c r="F331" s="52"/>
      <c r="G331" s="49"/>
      <c r="H331" s="33"/>
      <c r="I331" s="33"/>
      <c r="K331" s="42"/>
      <c r="L331" s="44"/>
      <c r="M331" s="33"/>
      <c r="N331" s="33"/>
      <c r="P331" s="42"/>
      <c r="Q331" s="44"/>
      <c r="R331" s="44"/>
      <c r="S331" s="33"/>
    </row>
    <row r="332" spans="4:19" ht="15" hidden="1" x14ac:dyDescent="0.25">
      <c r="D332" s="46"/>
      <c r="E332" s="44"/>
      <c r="F332" s="52"/>
      <c r="G332" s="49"/>
      <c r="H332" s="33"/>
      <c r="I332" s="33"/>
      <c r="K332" s="42"/>
      <c r="L332" s="44"/>
      <c r="M332" s="33"/>
      <c r="N332" s="33"/>
      <c r="P332" s="42"/>
      <c r="Q332" s="44"/>
      <c r="R332" s="44"/>
      <c r="S332" s="33"/>
    </row>
    <row r="333" spans="4:19" ht="15" hidden="1" x14ac:dyDescent="0.25">
      <c r="D333" s="46"/>
      <c r="E333" s="44"/>
      <c r="F333" s="52"/>
      <c r="G333" s="49"/>
      <c r="H333" s="33"/>
      <c r="I333" s="33"/>
      <c r="K333" s="42"/>
      <c r="L333" s="44"/>
      <c r="M333" s="33"/>
      <c r="N333" s="33"/>
      <c r="P333" s="42"/>
      <c r="Q333" s="44"/>
      <c r="R333" s="44"/>
      <c r="S333" s="33"/>
    </row>
    <row r="334" spans="4:19" ht="15" hidden="1" x14ac:dyDescent="0.25">
      <c r="D334" s="46"/>
      <c r="E334" s="44"/>
      <c r="F334" s="52"/>
      <c r="G334" s="49"/>
      <c r="H334" s="33"/>
      <c r="I334" s="33"/>
      <c r="K334" s="42"/>
      <c r="L334" s="44"/>
      <c r="M334" s="33"/>
      <c r="N334" s="33"/>
      <c r="P334" s="42"/>
      <c r="Q334" s="44"/>
      <c r="R334" s="44"/>
      <c r="S334" s="33"/>
    </row>
    <row r="335" spans="4:19" ht="15" hidden="1" x14ac:dyDescent="0.25">
      <c r="D335" s="46"/>
      <c r="E335" s="44"/>
      <c r="F335" s="52"/>
      <c r="G335" s="49"/>
      <c r="H335" s="33"/>
      <c r="I335" s="33"/>
      <c r="K335" s="42"/>
      <c r="L335" s="44"/>
      <c r="M335" s="33"/>
      <c r="N335" s="33"/>
      <c r="P335" s="42"/>
      <c r="Q335" s="44"/>
      <c r="R335" s="44"/>
      <c r="S335" s="33"/>
    </row>
    <row r="336" spans="4:19" ht="15" hidden="1" x14ac:dyDescent="0.25">
      <c r="D336" s="46"/>
      <c r="E336" s="44"/>
      <c r="F336" s="52"/>
      <c r="G336" s="49"/>
      <c r="H336" s="33"/>
      <c r="I336" s="33"/>
      <c r="K336" s="42"/>
      <c r="L336" s="44"/>
      <c r="M336" s="33"/>
      <c r="N336" s="33"/>
      <c r="P336" s="42"/>
      <c r="Q336" s="44"/>
      <c r="R336" s="44"/>
      <c r="S336" s="33"/>
    </row>
    <row r="337" spans="1:19" ht="15" hidden="1" x14ac:dyDescent="0.25">
      <c r="D337" s="46"/>
      <c r="E337" s="44"/>
      <c r="F337" s="52"/>
      <c r="G337" s="49"/>
      <c r="H337" s="33"/>
      <c r="I337" s="33"/>
      <c r="K337" s="42"/>
      <c r="L337" s="44"/>
      <c r="M337" s="33"/>
      <c r="N337" s="33"/>
      <c r="P337" s="42"/>
      <c r="Q337" s="44"/>
      <c r="R337" s="44"/>
      <c r="S337" s="33"/>
    </row>
    <row r="338" spans="1:19" ht="15" hidden="1" x14ac:dyDescent="0.25">
      <c r="D338" s="46"/>
      <c r="E338" s="44"/>
      <c r="F338" s="52"/>
      <c r="G338" s="49"/>
      <c r="H338" s="33"/>
      <c r="I338" s="33"/>
      <c r="K338" s="42"/>
      <c r="L338" s="44"/>
      <c r="M338" s="33"/>
      <c r="N338" s="33"/>
      <c r="P338" s="42"/>
      <c r="Q338" s="44"/>
      <c r="R338" s="44"/>
      <c r="S338" s="33"/>
    </row>
    <row r="339" spans="1:19" ht="15" hidden="1" x14ac:dyDescent="0.25">
      <c r="D339" s="46"/>
      <c r="E339" s="44"/>
      <c r="F339" s="52"/>
      <c r="G339" s="49"/>
      <c r="H339" s="33"/>
      <c r="I339" s="33"/>
      <c r="K339" s="42"/>
      <c r="L339" s="44"/>
      <c r="M339" s="33"/>
      <c r="N339" s="33"/>
      <c r="P339" s="42"/>
      <c r="Q339" s="44"/>
      <c r="R339" s="44"/>
      <c r="S339" s="33"/>
    </row>
    <row r="340" spans="1:19" ht="24.75" hidden="1" customHeight="1" x14ac:dyDescent="0.25">
      <c r="D340" s="46"/>
      <c r="E340" s="44"/>
      <c r="F340" s="52"/>
      <c r="G340" s="49"/>
      <c r="H340" s="33"/>
      <c r="I340" s="33"/>
      <c r="K340" s="42"/>
      <c r="L340" s="44"/>
      <c r="M340" s="33"/>
      <c r="N340" s="33"/>
      <c r="P340" s="42"/>
      <c r="Q340" s="44"/>
      <c r="R340" s="44"/>
      <c r="S340" s="33"/>
    </row>
    <row r="341" spans="1:19" ht="29.25" hidden="1" customHeight="1" x14ac:dyDescent="0.25">
      <c r="D341" s="46"/>
      <c r="E341" s="44"/>
      <c r="F341" s="52"/>
      <c r="G341" s="49"/>
      <c r="H341" s="33"/>
      <c r="I341" s="33"/>
      <c r="K341" s="42"/>
      <c r="L341" s="44"/>
      <c r="M341" s="33"/>
      <c r="N341" s="33"/>
      <c r="P341" s="42"/>
      <c r="Q341" s="44"/>
      <c r="R341" s="44"/>
      <c r="S341" s="33"/>
    </row>
    <row r="342" spans="1:19" ht="17.25" hidden="1" customHeight="1" x14ac:dyDescent="0.25">
      <c r="A342" s="42"/>
      <c r="B342" s="44"/>
      <c r="C342" s="44"/>
      <c r="D342" s="33"/>
      <c r="E342" s="44"/>
      <c r="F342" s="52"/>
      <c r="G342" s="49"/>
      <c r="H342" s="33"/>
      <c r="I342" s="33"/>
      <c r="K342" s="42"/>
      <c r="L342" s="44"/>
      <c r="M342" s="33"/>
      <c r="N342" s="33"/>
      <c r="P342" s="42"/>
      <c r="Q342" s="44"/>
      <c r="R342" s="44"/>
      <c r="S342" s="33"/>
    </row>
    <row r="343" spans="1:19" s="73" customFormat="1" ht="15.75" x14ac:dyDescent="0.25">
      <c r="A343" s="137" t="s">
        <v>10</v>
      </c>
      <c r="B343" s="137"/>
      <c r="C343" s="137"/>
      <c r="D343" s="137"/>
      <c r="E343" s="72"/>
      <c r="F343" s="137" t="s">
        <v>10</v>
      </c>
      <c r="G343" s="137"/>
      <c r="H343" s="137"/>
      <c r="I343" s="137"/>
      <c r="K343" s="137" t="s">
        <v>10</v>
      </c>
      <c r="L343" s="137"/>
      <c r="M343" s="137"/>
      <c r="N343" s="137"/>
      <c r="P343" s="137" t="s">
        <v>10</v>
      </c>
      <c r="Q343" s="137"/>
      <c r="R343" s="137"/>
      <c r="S343" s="137"/>
    </row>
    <row r="344" spans="1:19" ht="15" x14ac:dyDescent="0.25">
      <c r="A344" s="39" t="s">
        <v>1</v>
      </c>
      <c r="B344"/>
      <c r="C344"/>
      <c r="D344"/>
      <c r="E344" s="44"/>
      <c r="F344" s="39" t="s">
        <v>1</v>
      </c>
      <c r="G344"/>
      <c r="H344"/>
      <c r="I344"/>
      <c r="J344" s="33"/>
      <c r="K344" s="39" t="s">
        <v>1</v>
      </c>
      <c r="L344" s="34" t="s">
        <v>2</v>
      </c>
      <c r="M344"/>
      <c r="N344"/>
      <c r="O344" s="33"/>
      <c r="P344" s="39" t="s">
        <v>1</v>
      </c>
      <c r="Q344"/>
      <c r="R344"/>
      <c r="S344"/>
    </row>
    <row r="345" spans="1:19" ht="15" x14ac:dyDescent="0.25">
      <c r="A345" s="16">
        <v>44470</v>
      </c>
      <c r="B345"/>
      <c r="C345"/>
      <c r="D345"/>
      <c r="E345" s="44"/>
      <c r="F345" s="16">
        <v>44652</v>
      </c>
      <c r="G345"/>
      <c r="H345"/>
      <c r="I345"/>
      <c r="J345" s="33"/>
      <c r="K345" s="16">
        <v>44562</v>
      </c>
      <c r="L345" s="36">
        <v>99</v>
      </c>
      <c r="M345"/>
      <c r="N345"/>
      <c r="O345" s="33"/>
      <c r="P345" s="16">
        <v>44562</v>
      </c>
      <c r="Q345"/>
      <c r="R345"/>
      <c r="S345"/>
    </row>
    <row r="346" spans="1:19" ht="15" x14ac:dyDescent="0.25">
      <c r="A346" s="16">
        <v>44501</v>
      </c>
      <c r="B346"/>
      <c r="C346"/>
      <c r="D346"/>
      <c r="E346" s="44"/>
      <c r="F346" s="16">
        <v>44682</v>
      </c>
      <c r="G346"/>
      <c r="H346"/>
      <c r="I346"/>
      <c r="J346" s="33"/>
      <c r="K346" s="16">
        <v>44593</v>
      </c>
      <c r="L346" s="36">
        <v>99</v>
      </c>
      <c r="M346"/>
      <c r="N346"/>
      <c r="O346" s="33"/>
      <c r="P346" s="16">
        <v>44593</v>
      </c>
      <c r="Q346"/>
      <c r="R346"/>
      <c r="S346"/>
    </row>
    <row r="347" spans="1:19" ht="15" x14ac:dyDescent="0.25">
      <c r="A347" s="16">
        <v>44531</v>
      </c>
      <c r="B347"/>
      <c r="C347"/>
      <c r="D347"/>
      <c r="E347" s="44"/>
      <c r="F347" s="16">
        <v>44713</v>
      </c>
      <c r="G347"/>
      <c r="H347"/>
      <c r="I347"/>
      <c r="J347" s="33"/>
      <c r="K347" s="16">
        <v>44621</v>
      </c>
      <c r="L347" s="36">
        <v>99</v>
      </c>
      <c r="M347"/>
      <c r="N347"/>
      <c r="O347" s="33"/>
      <c r="P347" s="16">
        <v>44621</v>
      </c>
      <c r="Q347"/>
      <c r="R347"/>
      <c r="S347"/>
    </row>
    <row r="348" spans="1:19" ht="15" x14ac:dyDescent="0.25">
      <c r="A348" s="16">
        <v>44562</v>
      </c>
      <c r="B348"/>
      <c r="C348"/>
      <c r="D348"/>
      <c r="E348" s="44"/>
      <c r="F348" s="16">
        <v>44743</v>
      </c>
      <c r="G348"/>
      <c r="H348"/>
      <c r="I348"/>
      <c r="J348" s="33"/>
      <c r="K348" s="16">
        <v>44652</v>
      </c>
      <c r="L348" s="36">
        <v>99</v>
      </c>
      <c r="M348"/>
      <c r="N348"/>
      <c r="O348" s="33"/>
      <c r="P348" s="16">
        <v>44652</v>
      </c>
      <c r="Q348"/>
      <c r="R348"/>
      <c r="S348"/>
    </row>
    <row r="349" spans="1:19" ht="15" x14ac:dyDescent="0.25">
      <c r="A349" s="16">
        <v>44593</v>
      </c>
      <c r="B349"/>
      <c r="C349"/>
      <c r="D349"/>
      <c r="E349" s="44"/>
      <c r="F349" s="16">
        <v>44774</v>
      </c>
      <c r="G349"/>
      <c r="H349"/>
      <c r="I349"/>
      <c r="J349" s="33"/>
      <c r="K349" s="16">
        <v>44682</v>
      </c>
      <c r="L349" s="36">
        <v>99</v>
      </c>
      <c r="M349"/>
      <c r="N349"/>
      <c r="O349" s="33"/>
      <c r="P349" s="16">
        <v>44682</v>
      </c>
      <c r="Q349"/>
      <c r="R349"/>
      <c r="S349"/>
    </row>
    <row r="350" spans="1:19" ht="15" x14ac:dyDescent="0.25">
      <c r="A350" s="16">
        <v>44621</v>
      </c>
      <c r="B350"/>
      <c r="C350"/>
      <c r="D350"/>
      <c r="E350" s="44"/>
      <c r="F350" s="16">
        <v>44805</v>
      </c>
      <c r="G350"/>
      <c r="H350"/>
      <c r="I350"/>
      <c r="J350" s="33"/>
      <c r="K350" s="16">
        <v>44713</v>
      </c>
      <c r="L350" s="36">
        <v>99</v>
      </c>
      <c r="M350"/>
      <c r="N350"/>
      <c r="O350" s="33"/>
      <c r="P350" s="16">
        <v>44713</v>
      </c>
      <c r="Q350"/>
      <c r="R350"/>
      <c r="S350"/>
    </row>
    <row r="351" spans="1:19" ht="15" x14ac:dyDescent="0.25">
      <c r="A351" s="16">
        <v>44652</v>
      </c>
      <c r="B351"/>
      <c r="C351"/>
      <c r="D351"/>
      <c r="E351" s="44"/>
      <c r="F351" s="16">
        <v>44835</v>
      </c>
      <c r="G351"/>
      <c r="H351"/>
      <c r="I351"/>
      <c r="K351" s="16">
        <v>44743</v>
      </c>
      <c r="L351" s="36">
        <v>99</v>
      </c>
      <c r="M351"/>
      <c r="N351"/>
      <c r="P351" s="16">
        <v>44743</v>
      </c>
      <c r="Q351"/>
      <c r="R351"/>
      <c r="S351"/>
    </row>
    <row r="352" spans="1:19" ht="15" x14ac:dyDescent="0.25">
      <c r="A352" s="16">
        <v>44682</v>
      </c>
      <c r="B352"/>
      <c r="C352"/>
      <c r="D352"/>
      <c r="E352" s="44"/>
      <c r="F352" s="16">
        <v>44866</v>
      </c>
      <c r="G352"/>
      <c r="H352"/>
      <c r="I352"/>
      <c r="K352" s="16">
        <v>44774</v>
      </c>
      <c r="L352" s="36">
        <v>99</v>
      </c>
      <c r="M352"/>
      <c r="N352"/>
      <c r="P352" s="16">
        <v>44774</v>
      </c>
      <c r="Q352"/>
      <c r="R352"/>
      <c r="S352"/>
    </row>
    <row r="353" spans="1:19" ht="15" x14ac:dyDescent="0.25">
      <c r="A353" s="16">
        <v>44713</v>
      </c>
      <c r="B353"/>
      <c r="C353"/>
      <c r="D353"/>
      <c r="E353" s="44"/>
      <c r="F353" s="16">
        <v>44896</v>
      </c>
      <c r="G353"/>
      <c r="H353"/>
      <c r="I353"/>
      <c r="K353" s="16" t="s">
        <v>3</v>
      </c>
      <c r="L353" s="36">
        <v>99</v>
      </c>
      <c r="M353"/>
      <c r="N353"/>
      <c r="P353" s="16" t="s">
        <v>3</v>
      </c>
      <c r="Q353"/>
      <c r="R353"/>
      <c r="S353"/>
    </row>
    <row r="354" spans="1:19" ht="15" x14ac:dyDescent="0.25">
      <c r="A354" s="16">
        <v>44743</v>
      </c>
      <c r="B354"/>
      <c r="C354"/>
      <c r="D354"/>
      <c r="E354" s="44"/>
      <c r="F354" s="16">
        <v>44927</v>
      </c>
      <c r="G354"/>
      <c r="H354"/>
      <c r="I354"/>
      <c r="K354"/>
      <c r="L354"/>
      <c r="M354"/>
      <c r="N354"/>
      <c r="P354"/>
      <c r="Q354"/>
      <c r="R354"/>
      <c r="S354"/>
    </row>
    <row r="355" spans="1:19" ht="15" x14ac:dyDescent="0.25">
      <c r="A355" s="16">
        <v>44774</v>
      </c>
      <c r="B355"/>
      <c r="C355"/>
      <c r="D355"/>
      <c r="E355" s="44"/>
      <c r="F355" s="16">
        <v>44958</v>
      </c>
      <c r="G355"/>
      <c r="H355"/>
      <c r="I355"/>
      <c r="K355"/>
      <c r="L355"/>
      <c r="M355"/>
      <c r="N355"/>
      <c r="P355"/>
      <c r="Q355"/>
      <c r="R355"/>
      <c r="S355"/>
    </row>
    <row r="356" spans="1:19" ht="15" hidden="1" x14ac:dyDescent="0.25">
      <c r="A356" s="16">
        <v>44805</v>
      </c>
      <c r="B356"/>
      <c r="C356"/>
      <c r="D356"/>
      <c r="E356" s="44"/>
      <c r="F356" s="16">
        <v>44986</v>
      </c>
      <c r="G356"/>
      <c r="H356"/>
      <c r="I356"/>
      <c r="K356"/>
      <c r="L356"/>
      <c r="M356"/>
      <c r="N356"/>
      <c r="P356"/>
      <c r="Q356"/>
      <c r="R356"/>
      <c r="S356"/>
    </row>
    <row r="357" spans="1:19" ht="15" hidden="1" x14ac:dyDescent="0.25">
      <c r="A357" s="16">
        <v>44835</v>
      </c>
      <c r="B357"/>
      <c r="C357"/>
      <c r="D357"/>
      <c r="E357" s="44"/>
      <c r="F357" s="16">
        <v>45017</v>
      </c>
      <c r="G357"/>
      <c r="H357"/>
      <c r="I357"/>
      <c r="K357"/>
      <c r="L357"/>
      <c r="M357"/>
      <c r="N357"/>
      <c r="P357"/>
      <c r="Q357"/>
      <c r="R357"/>
      <c r="S357"/>
    </row>
    <row r="358" spans="1:19" ht="15" hidden="1" x14ac:dyDescent="0.25">
      <c r="A358" s="16">
        <v>44866</v>
      </c>
      <c r="B358"/>
      <c r="C358"/>
      <c r="D358"/>
      <c r="E358" s="44"/>
      <c r="F358" s="16">
        <v>45047</v>
      </c>
      <c r="G358"/>
      <c r="H358"/>
      <c r="I358"/>
      <c r="K358"/>
      <c r="L358"/>
      <c r="M358"/>
      <c r="N358"/>
      <c r="P358"/>
      <c r="Q358"/>
      <c r="R358"/>
      <c r="S358"/>
    </row>
    <row r="359" spans="1:19" ht="15" hidden="1" x14ac:dyDescent="0.25">
      <c r="A359" s="16">
        <v>44896</v>
      </c>
      <c r="B359"/>
      <c r="C359"/>
      <c r="D359"/>
      <c r="E359" s="44"/>
      <c r="F359" s="16">
        <v>45078</v>
      </c>
      <c r="G359"/>
      <c r="H359"/>
      <c r="I359"/>
      <c r="K359"/>
      <c r="L359"/>
      <c r="M359"/>
      <c r="N359"/>
      <c r="P359"/>
      <c r="Q359"/>
      <c r="R359"/>
      <c r="S359"/>
    </row>
    <row r="360" spans="1:19" ht="15" hidden="1" x14ac:dyDescent="0.25">
      <c r="A360" s="16">
        <v>44927</v>
      </c>
      <c r="B360"/>
      <c r="C360"/>
      <c r="D360"/>
      <c r="E360" s="44"/>
      <c r="F360" s="16">
        <v>45108</v>
      </c>
      <c r="G360"/>
      <c r="H360"/>
      <c r="I360"/>
      <c r="K360"/>
      <c r="L360"/>
      <c r="M360"/>
      <c r="N360"/>
      <c r="P360"/>
      <c r="Q360"/>
      <c r="R360"/>
      <c r="S360"/>
    </row>
    <row r="361" spans="1:19" ht="15" hidden="1" x14ac:dyDescent="0.25">
      <c r="A361" s="16">
        <v>44958</v>
      </c>
      <c r="B361"/>
      <c r="C361"/>
      <c r="D361"/>
      <c r="E361" s="44"/>
      <c r="F361" s="16">
        <v>45139</v>
      </c>
      <c r="G361"/>
      <c r="H361"/>
      <c r="I361"/>
      <c r="K361"/>
      <c r="L361"/>
      <c r="M361"/>
      <c r="N361"/>
      <c r="P361"/>
      <c r="Q361"/>
      <c r="R361"/>
      <c r="S361"/>
    </row>
    <row r="362" spans="1:19" ht="15" hidden="1" x14ac:dyDescent="0.25">
      <c r="A362" s="16">
        <v>44986</v>
      </c>
      <c r="B362"/>
      <c r="C362"/>
      <c r="D362"/>
      <c r="E362" s="44"/>
      <c r="F362" s="16">
        <v>45170</v>
      </c>
      <c r="G362"/>
      <c r="H362"/>
      <c r="I362"/>
      <c r="K362"/>
      <c r="L362"/>
      <c r="M362"/>
      <c r="N362"/>
      <c r="P362"/>
      <c r="Q362"/>
      <c r="R362"/>
      <c r="S362"/>
    </row>
    <row r="363" spans="1:19" ht="15" hidden="1" x14ac:dyDescent="0.25">
      <c r="A363" s="16">
        <v>45017</v>
      </c>
      <c r="B363"/>
      <c r="C363"/>
      <c r="D363"/>
      <c r="E363" s="44"/>
      <c r="F363" s="16">
        <v>45200</v>
      </c>
      <c r="G363"/>
      <c r="H363"/>
      <c r="I363"/>
      <c r="K363"/>
      <c r="L363"/>
      <c r="M363"/>
      <c r="N363"/>
      <c r="P363"/>
      <c r="Q363"/>
      <c r="R363"/>
      <c r="S363"/>
    </row>
    <row r="364" spans="1:19" ht="15" hidden="1" x14ac:dyDescent="0.25">
      <c r="A364" s="16">
        <v>45047</v>
      </c>
      <c r="B364"/>
      <c r="C364"/>
      <c r="D364"/>
      <c r="E364" s="44"/>
      <c r="F364" s="16">
        <v>45231</v>
      </c>
      <c r="G364"/>
      <c r="H364"/>
      <c r="I364"/>
      <c r="K364"/>
      <c r="L364"/>
      <c r="M364"/>
      <c r="N364"/>
      <c r="P364"/>
      <c r="Q364"/>
      <c r="R364"/>
      <c r="S364"/>
    </row>
    <row r="365" spans="1:19" ht="15" hidden="1" x14ac:dyDescent="0.25">
      <c r="A365" s="16">
        <v>45078</v>
      </c>
      <c r="B365" s="44"/>
      <c r="C365" s="44"/>
      <c r="D365" s="33"/>
      <c r="E365" s="44"/>
      <c r="F365" s="16" t="s">
        <v>3</v>
      </c>
      <c r="K365"/>
      <c r="L365"/>
      <c r="M365"/>
      <c r="N365"/>
      <c r="P365"/>
      <c r="Q365"/>
      <c r="R365"/>
      <c r="S365"/>
    </row>
    <row r="366" spans="1:19" ht="15" hidden="1" x14ac:dyDescent="0.25">
      <c r="A366" s="16">
        <v>45108</v>
      </c>
      <c r="B366" s="44"/>
      <c r="C366" s="44"/>
      <c r="D366" s="33"/>
      <c r="E366" s="44"/>
      <c r="F366" s="52"/>
      <c r="K366"/>
      <c r="L366"/>
      <c r="M366"/>
      <c r="N366"/>
      <c r="P366"/>
      <c r="Q366"/>
      <c r="R366"/>
      <c r="S366"/>
    </row>
    <row r="367" spans="1:19" ht="15" hidden="1" x14ac:dyDescent="0.25">
      <c r="A367" s="16">
        <v>45139</v>
      </c>
      <c r="B367" s="44"/>
      <c r="C367" s="44"/>
      <c r="D367" s="33"/>
      <c r="E367" s="44"/>
      <c r="F367" s="52"/>
      <c r="K367"/>
      <c r="L367"/>
      <c r="M367"/>
      <c r="N367"/>
      <c r="P367"/>
      <c r="Q367"/>
      <c r="R367"/>
      <c r="S367"/>
    </row>
    <row r="368" spans="1:19" ht="15" hidden="1" x14ac:dyDescent="0.25">
      <c r="A368" s="16">
        <v>45170</v>
      </c>
      <c r="B368" s="44"/>
      <c r="C368" s="44"/>
      <c r="D368" s="33"/>
      <c r="E368" s="44"/>
      <c r="F368" s="52"/>
      <c r="K368"/>
      <c r="L368"/>
      <c r="M368"/>
      <c r="N368"/>
      <c r="P368"/>
      <c r="Q368"/>
      <c r="R368"/>
      <c r="S368"/>
    </row>
    <row r="369" spans="1:19" ht="15" hidden="1" x14ac:dyDescent="0.25">
      <c r="A369" s="16">
        <v>45200</v>
      </c>
      <c r="B369" s="44"/>
      <c r="C369" s="44"/>
      <c r="D369" s="33"/>
      <c r="E369" s="44"/>
      <c r="F369" s="52"/>
      <c r="K369"/>
      <c r="L369"/>
      <c r="M369"/>
      <c r="N369"/>
      <c r="P369"/>
      <c r="Q369"/>
      <c r="R369"/>
      <c r="S369"/>
    </row>
    <row r="370" spans="1:19" ht="15" hidden="1" x14ac:dyDescent="0.25">
      <c r="A370" s="16">
        <v>45231</v>
      </c>
      <c r="B370" s="44"/>
      <c r="C370" s="44"/>
      <c r="D370" s="33"/>
      <c r="E370" s="44"/>
      <c r="F370" s="52"/>
      <c r="K370"/>
      <c r="L370"/>
      <c r="M370"/>
      <c r="N370"/>
      <c r="P370"/>
      <c r="Q370"/>
      <c r="R370"/>
      <c r="S370"/>
    </row>
    <row r="371" spans="1:19" ht="15" hidden="1" x14ac:dyDescent="0.25">
      <c r="A371" s="16" t="s">
        <v>3</v>
      </c>
      <c r="B371" s="44"/>
      <c r="C371" s="44"/>
      <c r="D371" s="33"/>
      <c r="E371" s="44"/>
      <c r="F371" s="52"/>
      <c r="K371"/>
      <c r="L371"/>
      <c r="M371"/>
      <c r="N371"/>
      <c r="P371"/>
      <c r="Q371"/>
      <c r="R371"/>
      <c r="S371"/>
    </row>
    <row r="372" spans="1:19" ht="15" hidden="1" x14ac:dyDescent="0.25">
      <c r="A372" s="42"/>
      <c r="B372" s="44"/>
      <c r="C372" s="44"/>
      <c r="D372" s="33"/>
      <c r="E372" s="44"/>
      <c r="F372" s="52"/>
      <c r="K372"/>
      <c r="L372"/>
      <c r="M372"/>
      <c r="N372"/>
      <c r="P372"/>
      <c r="Q372"/>
      <c r="R372"/>
      <c r="S372"/>
    </row>
    <row r="373" spans="1:19" ht="15" hidden="1" x14ac:dyDescent="0.25">
      <c r="A373" s="42"/>
      <c r="B373" s="44"/>
      <c r="C373" s="44"/>
      <c r="D373" s="33"/>
      <c r="E373" s="44"/>
      <c r="F373" s="52"/>
      <c r="K373"/>
      <c r="L373"/>
      <c r="M373"/>
      <c r="N373"/>
      <c r="P373"/>
      <c r="Q373"/>
      <c r="R373"/>
      <c r="S373"/>
    </row>
    <row r="374" spans="1:19" ht="15" hidden="1" x14ac:dyDescent="0.25">
      <c r="A374" s="42"/>
      <c r="B374" s="44"/>
      <c r="C374" s="44"/>
      <c r="D374" s="33"/>
      <c r="E374" s="44"/>
      <c r="F374" s="52"/>
      <c r="K374"/>
      <c r="L374"/>
      <c r="M374"/>
      <c r="N374"/>
      <c r="P374"/>
      <c r="Q374"/>
      <c r="R374"/>
      <c r="S374"/>
    </row>
    <row r="375" spans="1:19" ht="15" hidden="1" x14ac:dyDescent="0.25">
      <c r="A375" s="42"/>
      <c r="B375" s="44"/>
      <c r="C375" s="44"/>
      <c r="D375" s="33"/>
      <c r="E375" s="44"/>
      <c r="F375" s="52"/>
      <c r="K375"/>
      <c r="L375"/>
      <c r="M375"/>
      <c r="N375"/>
      <c r="P375"/>
      <c r="Q375"/>
      <c r="R375"/>
      <c r="S375"/>
    </row>
    <row r="376" spans="1:19" ht="15" hidden="1" x14ac:dyDescent="0.25">
      <c r="A376" s="42"/>
      <c r="B376" s="44"/>
      <c r="C376" s="44"/>
      <c r="D376" s="33"/>
      <c r="E376" s="44"/>
      <c r="F376" s="52"/>
      <c r="K376"/>
      <c r="L376"/>
      <c r="M376"/>
      <c r="N376"/>
      <c r="P376"/>
      <c r="Q376"/>
      <c r="R376"/>
      <c r="S376"/>
    </row>
    <row r="377" spans="1:19" ht="15" hidden="1" x14ac:dyDescent="0.25">
      <c r="A377" s="42"/>
      <c r="B377" s="44"/>
      <c r="C377" s="44"/>
      <c r="D377" s="33"/>
      <c r="E377" s="44"/>
      <c r="F377" s="52"/>
      <c r="K377"/>
      <c r="L377"/>
      <c r="M377"/>
      <c r="N377"/>
      <c r="P377"/>
      <c r="Q377"/>
      <c r="R377"/>
      <c r="S377"/>
    </row>
    <row r="378" spans="1:19" ht="15" hidden="1" x14ac:dyDescent="0.25">
      <c r="A378" s="42"/>
      <c r="B378" s="44"/>
      <c r="C378" s="44"/>
      <c r="D378" s="33"/>
      <c r="E378" s="44"/>
      <c r="F378" s="52"/>
      <c r="K378"/>
      <c r="L378"/>
      <c r="M378"/>
      <c r="N378"/>
      <c r="P378"/>
      <c r="Q378"/>
      <c r="R378"/>
      <c r="S378"/>
    </row>
    <row r="379" spans="1:19" ht="15" hidden="1" x14ac:dyDescent="0.25">
      <c r="A379" s="42"/>
      <c r="B379" s="44"/>
      <c r="C379" s="44"/>
      <c r="D379" s="33"/>
      <c r="E379" s="44"/>
      <c r="F379" s="52"/>
      <c r="K379"/>
      <c r="L379"/>
      <c r="M379"/>
      <c r="N379"/>
      <c r="P379"/>
      <c r="Q379"/>
      <c r="R379"/>
      <c r="S379"/>
    </row>
    <row r="380" spans="1:19" ht="15" hidden="1" x14ac:dyDescent="0.25">
      <c r="A380" s="42"/>
      <c r="B380" s="44"/>
      <c r="C380" s="44"/>
      <c r="D380" s="33"/>
      <c r="E380" s="44"/>
      <c r="F380" s="52"/>
      <c r="K380"/>
      <c r="L380"/>
      <c r="M380"/>
      <c r="N380"/>
      <c r="P380"/>
      <c r="Q380"/>
      <c r="R380"/>
      <c r="S380"/>
    </row>
    <row r="381" spans="1:19" ht="15" hidden="1" x14ac:dyDescent="0.25">
      <c r="A381" s="42"/>
      <c r="B381" s="44"/>
      <c r="C381" s="44"/>
      <c r="D381" s="33"/>
      <c r="E381" s="44"/>
      <c r="F381" s="52"/>
      <c r="K381"/>
      <c r="L381"/>
      <c r="M381"/>
      <c r="N381"/>
    </row>
    <row r="382" spans="1:19" ht="15" hidden="1" x14ac:dyDescent="0.25">
      <c r="A382" s="42"/>
      <c r="B382" s="44"/>
      <c r="C382" s="44"/>
      <c r="D382" s="33"/>
      <c r="E382" s="44"/>
      <c r="F382" s="52"/>
      <c r="K382"/>
      <c r="L382"/>
      <c r="M382"/>
      <c r="N382"/>
    </row>
    <row r="383" spans="1:19" ht="15" hidden="1" x14ac:dyDescent="0.25">
      <c r="A383" s="42"/>
      <c r="B383" s="44"/>
      <c r="C383" s="44"/>
      <c r="D383" s="33"/>
      <c r="E383" s="44"/>
      <c r="F383" s="52"/>
      <c r="K383"/>
      <c r="L383"/>
      <c r="M383"/>
      <c r="N383"/>
    </row>
    <row r="384" spans="1:19" ht="15" hidden="1" x14ac:dyDescent="0.25">
      <c r="A384" s="42"/>
      <c r="B384" s="44"/>
      <c r="C384" s="44"/>
      <c r="D384" s="33"/>
      <c r="E384" s="44"/>
      <c r="F384" s="52"/>
      <c r="K384"/>
      <c r="L384"/>
      <c r="M384"/>
      <c r="N384"/>
    </row>
    <row r="385" spans="1:14" ht="15" hidden="1" x14ac:dyDescent="0.25">
      <c r="A385" s="42"/>
      <c r="B385" s="44"/>
      <c r="C385" s="44"/>
      <c r="D385" s="33"/>
      <c r="E385" s="44"/>
      <c r="F385" s="52"/>
      <c r="K385"/>
      <c r="L385"/>
      <c r="M385"/>
      <c r="N385"/>
    </row>
    <row r="386" spans="1:14" ht="15" hidden="1" x14ac:dyDescent="0.25">
      <c r="A386" s="42"/>
      <c r="B386" s="44"/>
      <c r="C386" s="44"/>
      <c r="D386" s="33"/>
      <c r="E386" s="44"/>
      <c r="F386" s="52"/>
      <c r="K386"/>
      <c r="L386"/>
      <c r="M386"/>
      <c r="N386"/>
    </row>
    <row r="387" spans="1:14" ht="15" hidden="1" x14ac:dyDescent="0.25">
      <c r="A387" s="42"/>
      <c r="B387" s="44"/>
      <c r="C387" s="44"/>
      <c r="D387" s="33"/>
      <c r="E387" s="44"/>
      <c r="F387" s="52"/>
      <c r="K387"/>
      <c r="L387"/>
      <c r="M387"/>
      <c r="N387"/>
    </row>
    <row r="388" spans="1:14" ht="15" hidden="1" x14ac:dyDescent="0.25">
      <c r="A388" s="42"/>
      <c r="B388" s="44"/>
      <c r="C388" s="44"/>
      <c r="D388" s="33"/>
      <c r="E388" s="44"/>
      <c r="F388" s="52"/>
      <c r="K388"/>
      <c r="L388"/>
      <c r="M388"/>
      <c r="N388"/>
    </row>
    <row r="389" spans="1:14" ht="15" hidden="1" x14ac:dyDescent="0.25">
      <c r="A389" s="42"/>
      <c r="B389" s="44"/>
      <c r="C389" s="44"/>
      <c r="D389" s="33"/>
      <c r="E389" s="44"/>
      <c r="F389" s="52"/>
      <c r="K389"/>
      <c r="L389"/>
      <c r="M389"/>
      <c r="N389"/>
    </row>
    <row r="390" spans="1:14" ht="15" hidden="1" x14ac:dyDescent="0.25">
      <c r="A390" s="42"/>
      <c r="B390" s="44"/>
      <c r="C390" s="44"/>
      <c r="D390" s="33"/>
      <c r="E390" s="44"/>
      <c r="F390" s="52"/>
      <c r="K390"/>
      <c r="L390"/>
      <c r="M390"/>
      <c r="N390"/>
    </row>
    <row r="391" spans="1:14" ht="15" hidden="1" x14ac:dyDescent="0.25">
      <c r="A391" s="42"/>
      <c r="B391" s="44"/>
      <c r="C391" s="44"/>
      <c r="D391" s="33"/>
      <c r="E391" s="44"/>
      <c r="F391" s="52"/>
      <c r="K391"/>
      <c r="L391"/>
      <c r="M391"/>
      <c r="N391"/>
    </row>
    <row r="392" spans="1:14" ht="15" hidden="1" x14ac:dyDescent="0.25">
      <c r="A392" s="42"/>
      <c r="B392" s="44"/>
      <c r="C392" s="44"/>
      <c r="D392" s="33"/>
      <c r="E392" s="44"/>
      <c r="F392" s="52"/>
      <c r="K392"/>
      <c r="L392"/>
      <c r="M392"/>
      <c r="N392"/>
    </row>
    <row r="393" spans="1:14" ht="15" hidden="1" x14ac:dyDescent="0.25">
      <c r="A393" s="42"/>
      <c r="B393" s="44"/>
      <c r="C393" s="44"/>
      <c r="D393" s="33"/>
      <c r="E393" s="44"/>
      <c r="F393" s="52"/>
      <c r="K393"/>
      <c r="L393"/>
      <c r="M393"/>
      <c r="N393"/>
    </row>
    <row r="394" spans="1:14" ht="15" hidden="1" x14ac:dyDescent="0.25">
      <c r="A394" s="42"/>
      <c r="B394" s="44"/>
      <c r="C394" s="44"/>
      <c r="D394" s="33"/>
      <c r="E394" s="44"/>
      <c r="F394" s="52"/>
      <c r="K394"/>
      <c r="L394"/>
      <c r="M394"/>
      <c r="N394"/>
    </row>
    <row r="395" spans="1:14" ht="15" hidden="1" x14ac:dyDescent="0.25">
      <c r="A395" s="42"/>
      <c r="B395" s="44"/>
      <c r="C395" s="44"/>
      <c r="D395" s="33"/>
      <c r="E395" s="44"/>
      <c r="F395" s="52"/>
      <c r="K395"/>
      <c r="L395"/>
      <c r="M395"/>
      <c r="N395"/>
    </row>
    <row r="396" spans="1:14" ht="15" hidden="1" x14ac:dyDescent="0.25">
      <c r="A396" s="42"/>
      <c r="B396" s="44"/>
      <c r="C396" s="44"/>
      <c r="D396" s="33"/>
      <c r="E396" s="44"/>
      <c r="F396" s="52"/>
      <c r="K396"/>
      <c r="L396"/>
      <c r="M396"/>
      <c r="N396"/>
    </row>
    <row r="397" spans="1:14" ht="15" hidden="1" x14ac:dyDescent="0.25">
      <c r="A397" s="42"/>
      <c r="B397" s="44"/>
      <c r="C397" s="44"/>
      <c r="D397" s="33"/>
      <c r="E397" s="44"/>
      <c r="F397" s="52"/>
      <c r="K397"/>
      <c r="L397"/>
      <c r="M397"/>
      <c r="N397"/>
    </row>
    <row r="398" spans="1:14" ht="15" hidden="1" x14ac:dyDescent="0.25">
      <c r="A398" s="42"/>
      <c r="B398" s="44"/>
      <c r="C398" s="44"/>
      <c r="D398" s="33"/>
      <c r="E398" s="44"/>
      <c r="F398" s="52"/>
      <c r="K398"/>
      <c r="L398"/>
      <c r="M398"/>
      <c r="N398"/>
    </row>
    <row r="399" spans="1:14" ht="15" hidden="1" x14ac:dyDescent="0.25">
      <c r="A399" s="42"/>
      <c r="B399" s="44"/>
      <c r="C399" s="44"/>
      <c r="D399" s="33"/>
      <c r="E399" s="44"/>
      <c r="F399" s="52"/>
      <c r="K399"/>
      <c r="L399"/>
      <c r="M399"/>
      <c r="N399"/>
    </row>
    <row r="400" spans="1:14" ht="15" hidden="1" x14ac:dyDescent="0.25">
      <c r="A400" s="42"/>
      <c r="B400" s="44"/>
      <c r="C400" s="44"/>
      <c r="D400" s="33"/>
      <c r="E400" s="44"/>
      <c r="F400" s="52"/>
      <c r="K400"/>
      <c r="L400"/>
      <c r="M400"/>
      <c r="N400"/>
    </row>
    <row r="401" spans="1:14" ht="15" hidden="1" x14ac:dyDescent="0.25">
      <c r="A401" s="42"/>
      <c r="B401" s="44"/>
      <c r="C401" s="44"/>
      <c r="D401" s="33"/>
      <c r="E401" s="44"/>
      <c r="F401" s="52"/>
      <c r="K401"/>
      <c r="L401"/>
      <c r="M401"/>
      <c r="N401"/>
    </row>
    <row r="402" spans="1:14" ht="15" hidden="1" x14ac:dyDescent="0.25">
      <c r="A402" s="42"/>
      <c r="B402" s="44"/>
      <c r="C402" s="44"/>
      <c r="D402" s="33"/>
      <c r="E402" s="44"/>
      <c r="F402" s="52"/>
      <c r="K402"/>
      <c r="L402"/>
      <c r="M402"/>
      <c r="N402"/>
    </row>
    <row r="403" spans="1:14" ht="15" hidden="1" x14ac:dyDescent="0.25">
      <c r="A403" s="42"/>
      <c r="B403" s="44"/>
      <c r="C403" s="44"/>
      <c r="D403" s="33"/>
      <c r="E403" s="44"/>
      <c r="F403" s="52"/>
      <c r="K403"/>
      <c r="L403"/>
      <c r="M403"/>
      <c r="N403"/>
    </row>
    <row r="404" spans="1:14" ht="15" hidden="1" x14ac:dyDescent="0.25">
      <c r="A404" s="42"/>
      <c r="B404" s="44"/>
      <c r="C404" s="44"/>
      <c r="D404" s="33"/>
      <c r="E404" s="44"/>
      <c r="F404" s="52"/>
      <c r="K404"/>
      <c r="L404"/>
      <c r="M404"/>
      <c r="N404"/>
    </row>
    <row r="405" spans="1:14" ht="15" hidden="1" x14ac:dyDescent="0.25">
      <c r="A405" s="42"/>
      <c r="B405" s="44"/>
      <c r="C405" s="44"/>
      <c r="D405" s="33"/>
      <c r="E405" s="44"/>
      <c r="F405" s="52"/>
      <c r="K405"/>
      <c r="L405"/>
      <c r="M405"/>
      <c r="N405"/>
    </row>
    <row r="406" spans="1:14" ht="15" hidden="1" x14ac:dyDescent="0.25">
      <c r="A406" s="42"/>
      <c r="B406" s="44"/>
      <c r="C406" s="44"/>
      <c r="D406" s="33"/>
      <c r="E406" s="44"/>
      <c r="F406" s="52"/>
      <c r="K406"/>
      <c r="L406"/>
      <c r="M406"/>
      <c r="N406"/>
    </row>
    <row r="407" spans="1:14" ht="15" hidden="1" x14ac:dyDescent="0.25">
      <c r="A407" s="42"/>
      <c r="B407" s="44"/>
      <c r="C407" s="44"/>
      <c r="D407" s="33"/>
      <c r="E407" s="44"/>
      <c r="F407" s="52"/>
      <c r="K407"/>
      <c r="L407"/>
      <c r="M407"/>
      <c r="N407"/>
    </row>
    <row r="408" spans="1:14" ht="15" hidden="1" x14ac:dyDescent="0.25">
      <c r="A408" s="42"/>
      <c r="B408" s="44"/>
      <c r="C408" s="44"/>
      <c r="D408" s="33"/>
      <c r="E408" s="44"/>
      <c r="F408" s="52"/>
      <c r="K408"/>
      <c r="L408"/>
      <c r="M408"/>
      <c r="N408"/>
    </row>
    <row r="409" spans="1:14" ht="15" hidden="1" x14ac:dyDescent="0.25">
      <c r="A409" s="42"/>
      <c r="B409" s="44"/>
      <c r="C409" s="44"/>
      <c r="D409" s="33"/>
      <c r="E409" s="44"/>
      <c r="F409" s="52"/>
      <c r="K409"/>
      <c r="L409"/>
      <c r="M409"/>
      <c r="N409"/>
    </row>
    <row r="410" spans="1:14" ht="90" hidden="1" customHeight="1" x14ac:dyDescent="0.25">
      <c r="A410" s="42"/>
      <c r="B410" s="44"/>
      <c r="C410" s="44"/>
      <c r="D410" s="33"/>
      <c r="E410" s="44"/>
      <c r="F410" s="52"/>
      <c r="K410"/>
      <c r="L410"/>
      <c r="M410"/>
      <c r="N410"/>
    </row>
    <row r="411" spans="1:14" ht="49.5" hidden="1" customHeight="1" x14ac:dyDescent="0.25">
      <c r="A411" s="42"/>
      <c r="B411" s="44"/>
      <c r="C411" s="44"/>
      <c r="D411" s="33"/>
      <c r="E411" s="44"/>
      <c r="F411" s="52"/>
      <c r="K411"/>
      <c r="L411"/>
      <c r="M411"/>
      <c r="N411"/>
    </row>
    <row r="412" spans="1:14" ht="69.75" hidden="1" customHeight="1" x14ac:dyDescent="0.25">
      <c r="A412" s="42"/>
      <c r="B412" s="44"/>
      <c r="C412" s="44"/>
      <c r="D412" s="33"/>
      <c r="E412" s="44"/>
      <c r="F412" s="52"/>
      <c r="K412"/>
      <c r="L412"/>
      <c r="M412"/>
      <c r="N412"/>
    </row>
    <row r="413" spans="1:14" ht="15" hidden="1" x14ac:dyDescent="0.25">
      <c r="A413" s="42"/>
      <c r="B413" s="44"/>
      <c r="C413" s="44"/>
      <c r="D413" s="33"/>
      <c r="E413" s="44"/>
      <c r="F413" s="52"/>
      <c r="K413"/>
      <c r="L413"/>
      <c r="M413"/>
      <c r="N413"/>
    </row>
    <row r="414" spans="1:14" ht="26.25" hidden="1" customHeight="1" x14ac:dyDescent="0.25">
      <c r="A414" s="42"/>
      <c r="B414" s="44"/>
      <c r="C414" s="44"/>
      <c r="D414" s="33"/>
      <c r="E414" s="44"/>
      <c r="F414" s="52"/>
      <c r="K414"/>
      <c r="L414"/>
      <c r="M414"/>
      <c r="N414"/>
    </row>
    <row r="415" spans="1:14" ht="21.75" hidden="1" customHeight="1" x14ac:dyDescent="0.25">
      <c r="A415" s="42"/>
      <c r="B415" s="44"/>
      <c r="C415" s="44"/>
      <c r="D415" s="33"/>
      <c r="E415" s="44"/>
      <c r="F415" s="52"/>
      <c r="K415"/>
      <c r="L415"/>
      <c r="M415"/>
      <c r="N415"/>
    </row>
    <row r="416" spans="1:14" ht="47.25" hidden="1" customHeight="1" x14ac:dyDescent="0.25">
      <c r="A416" s="42"/>
      <c r="B416" s="44"/>
      <c r="C416" s="44"/>
      <c r="D416" s="33"/>
      <c r="E416" s="44"/>
      <c r="F416" s="52"/>
      <c r="K416"/>
      <c r="L416"/>
      <c r="M416"/>
      <c r="N416"/>
    </row>
    <row r="417" spans="1:19" ht="53.25" hidden="1" customHeight="1" x14ac:dyDescent="0.25">
      <c r="A417" s="42"/>
      <c r="B417" s="44"/>
      <c r="C417" s="44"/>
      <c r="D417" s="33"/>
      <c r="E417" s="44"/>
      <c r="F417" s="52"/>
      <c r="K417"/>
      <c r="L417"/>
      <c r="M417"/>
      <c r="N417"/>
    </row>
    <row r="418" spans="1:19" ht="33.75" hidden="1" customHeight="1" x14ac:dyDescent="0.25">
      <c r="A418" s="42"/>
      <c r="B418" s="44"/>
      <c r="C418" s="44"/>
      <c r="D418" s="33"/>
      <c r="E418" s="44"/>
      <c r="F418" s="52"/>
      <c r="K418"/>
      <c r="L418"/>
      <c r="M418"/>
      <c r="N418"/>
    </row>
    <row r="419" spans="1:19" ht="45" hidden="1" customHeight="1" x14ac:dyDescent="0.25">
      <c r="A419" s="42"/>
      <c r="B419" s="44"/>
      <c r="C419" s="44"/>
      <c r="D419" s="33"/>
      <c r="E419" s="44"/>
      <c r="F419" s="52"/>
      <c r="K419"/>
      <c r="L419"/>
      <c r="M419"/>
      <c r="N419"/>
    </row>
    <row r="420" spans="1:19" ht="36" hidden="1" customHeight="1" x14ac:dyDescent="0.25">
      <c r="A420" s="42"/>
      <c r="B420" s="44"/>
      <c r="C420" s="44"/>
      <c r="D420" s="33"/>
      <c r="E420" s="44"/>
      <c r="F420" s="52"/>
      <c r="K420"/>
      <c r="L420"/>
      <c r="M420"/>
      <c r="N420"/>
    </row>
    <row r="421" spans="1:19" ht="24" hidden="1" customHeight="1" x14ac:dyDescent="0.25">
      <c r="A421" s="42"/>
      <c r="B421" s="44"/>
      <c r="C421" s="44"/>
      <c r="D421" s="33"/>
      <c r="E421" s="44"/>
      <c r="F421" s="52"/>
      <c r="K421"/>
      <c r="L421"/>
      <c r="M421"/>
      <c r="N421"/>
    </row>
    <row r="422" spans="1:19" ht="21" hidden="1" customHeight="1" x14ac:dyDescent="0.25">
      <c r="A422" s="42"/>
      <c r="B422" s="44"/>
      <c r="C422" s="44"/>
      <c r="D422" s="33"/>
      <c r="E422" s="44"/>
      <c r="F422" s="52"/>
      <c r="K422"/>
      <c r="L422"/>
      <c r="M422"/>
      <c r="N422"/>
    </row>
    <row r="423" spans="1:19" ht="27.75" hidden="1" customHeight="1" x14ac:dyDescent="0.25">
      <c r="A423" s="42"/>
      <c r="B423" s="44"/>
      <c r="C423" s="44"/>
      <c r="D423" s="33"/>
      <c r="E423" s="44"/>
      <c r="F423" s="52"/>
    </row>
    <row r="424" spans="1:19" ht="54" hidden="1" customHeight="1" x14ac:dyDescent="0.25">
      <c r="A424" s="42"/>
      <c r="B424" s="44"/>
      <c r="C424" s="44"/>
      <c r="D424" s="33"/>
      <c r="E424" s="44"/>
      <c r="F424" s="52"/>
    </row>
    <row r="425" spans="1:19" ht="15" hidden="1" x14ac:dyDescent="0.25">
      <c r="A425" s="42"/>
      <c r="B425" s="44"/>
      <c r="C425" s="44"/>
      <c r="D425" s="33"/>
      <c r="E425" s="44"/>
      <c r="F425" s="52"/>
    </row>
    <row r="426" spans="1:19" ht="16.5" customHeight="1" x14ac:dyDescent="0.2"/>
    <row r="427" spans="1:19" ht="7.5" customHeight="1" x14ac:dyDescent="0.2"/>
    <row r="428" spans="1:19" s="73" customFormat="1" ht="15.75" x14ac:dyDescent="0.25">
      <c r="A428" s="137" t="s">
        <v>29</v>
      </c>
      <c r="B428" s="137"/>
      <c r="C428" s="137"/>
      <c r="D428" s="137"/>
      <c r="E428" s="72"/>
      <c r="F428" s="137" t="s">
        <v>29</v>
      </c>
      <c r="G428" s="137"/>
      <c r="H428" s="137"/>
      <c r="I428" s="137"/>
      <c r="K428" s="137" t="s">
        <v>29</v>
      </c>
      <c r="L428" s="137"/>
      <c r="M428" s="137"/>
      <c r="N428" s="137"/>
      <c r="P428" s="137" t="s">
        <v>29</v>
      </c>
      <c r="Q428" s="137"/>
      <c r="R428" s="137"/>
      <c r="S428" s="137"/>
    </row>
    <row r="429" spans="1:19" ht="15" x14ac:dyDescent="0.25">
      <c r="A429" s="39" t="s">
        <v>1</v>
      </c>
      <c r="B429" s="43" t="s">
        <v>12</v>
      </c>
      <c r="C429" s="43" t="s">
        <v>13</v>
      </c>
      <c r="D429" s="18" t="s">
        <v>36</v>
      </c>
      <c r="E429" s="44"/>
      <c r="F429" s="39" t="s">
        <v>1</v>
      </c>
      <c r="G429" s="43" t="s">
        <v>8</v>
      </c>
      <c r="H429" s="18" t="s">
        <v>9</v>
      </c>
      <c r="I429" s="18" t="s">
        <v>37</v>
      </c>
      <c r="J429" s="33"/>
      <c r="K429" s="39" t="s">
        <v>1</v>
      </c>
      <c r="L429" s="34" t="s">
        <v>2</v>
      </c>
      <c r="M429"/>
      <c r="N429"/>
      <c r="O429" s="33"/>
      <c r="P429" s="39" t="s">
        <v>1</v>
      </c>
      <c r="Q429"/>
      <c r="R429"/>
      <c r="S429"/>
    </row>
    <row r="430" spans="1:19" ht="15" x14ac:dyDescent="0.25">
      <c r="A430" s="16">
        <v>44562</v>
      </c>
      <c r="B430" s="36">
        <v>0</v>
      </c>
      <c r="C430" s="36">
        <v>40931.67</v>
      </c>
      <c r="D430" s="38">
        <v>-1</v>
      </c>
      <c r="E430" s="44"/>
      <c r="F430" s="16">
        <v>44682</v>
      </c>
      <c r="G430" s="36">
        <v>138.66206939935</v>
      </c>
      <c r="H430" s="34">
        <v>155.19999999999999</v>
      </c>
      <c r="I430" s="35">
        <v>-0.10655883118975507</v>
      </c>
      <c r="J430" s="33"/>
      <c r="K430" s="16">
        <v>44562</v>
      </c>
      <c r="L430" s="36">
        <v>99</v>
      </c>
      <c r="M430"/>
      <c r="N430"/>
      <c r="O430" s="33"/>
      <c r="P430" s="16">
        <v>44562</v>
      </c>
      <c r="Q430"/>
      <c r="R430"/>
      <c r="S430"/>
    </row>
    <row r="431" spans="1:19" ht="15" x14ac:dyDescent="0.25">
      <c r="A431" s="16">
        <v>44593</v>
      </c>
      <c r="B431" s="36">
        <v>0</v>
      </c>
      <c r="C431" s="36">
        <v>35932.82</v>
      </c>
      <c r="D431" s="38">
        <v>-1</v>
      </c>
      <c r="E431" s="44"/>
      <c r="F431" s="16">
        <v>44562</v>
      </c>
      <c r="G431" s="36">
        <v>0</v>
      </c>
      <c r="H431" s="34">
        <v>200.9</v>
      </c>
      <c r="I431" s="35">
        <v>-1</v>
      </c>
      <c r="J431" s="33"/>
      <c r="K431" s="16">
        <v>44593</v>
      </c>
      <c r="L431" s="36">
        <v>99</v>
      </c>
      <c r="M431"/>
      <c r="N431"/>
      <c r="O431" s="33"/>
      <c r="P431" s="16">
        <v>44593</v>
      </c>
      <c r="Q431"/>
      <c r="R431"/>
      <c r="S431"/>
    </row>
    <row r="432" spans="1:19" ht="15" x14ac:dyDescent="0.25">
      <c r="A432" s="16">
        <v>44621</v>
      </c>
      <c r="B432" s="36">
        <v>0</v>
      </c>
      <c r="C432" s="36">
        <v>38047.269999999997</v>
      </c>
      <c r="D432" s="38">
        <v>-1</v>
      </c>
      <c r="E432" s="44"/>
      <c r="F432" s="16">
        <v>44593</v>
      </c>
      <c r="G432" s="36">
        <v>0</v>
      </c>
      <c r="H432" s="34">
        <v>176</v>
      </c>
      <c r="I432" s="35">
        <v>-1</v>
      </c>
      <c r="J432" s="33"/>
      <c r="K432" s="16">
        <v>44621</v>
      </c>
      <c r="L432" s="36">
        <v>99</v>
      </c>
      <c r="M432"/>
      <c r="N432"/>
      <c r="O432" s="33"/>
      <c r="P432" s="16">
        <v>44621</v>
      </c>
      <c r="Q432"/>
      <c r="R432"/>
      <c r="S432"/>
    </row>
    <row r="433" spans="1:19" ht="15" x14ac:dyDescent="0.25">
      <c r="A433" s="78">
        <v>44652</v>
      </c>
      <c r="B433" s="79">
        <v>21643.97</v>
      </c>
      <c r="C433" s="79">
        <v>32408.21</v>
      </c>
      <c r="D433" s="80">
        <v>-0.33214546560886882</v>
      </c>
      <c r="E433" s="44"/>
      <c r="F433" s="16">
        <v>44621</v>
      </c>
      <c r="G433" s="36">
        <v>0</v>
      </c>
      <c r="H433" s="34">
        <v>186</v>
      </c>
      <c r="I433" s="35">
        <v>-1</v>
      </c>
      <c r="K433" s="16">
        <v>44652</v>
      </c>
      <c r="L433" s="36">
        <v>99</v>
      </c>
      <c r="M433"/>
      <c r="N433"/>
      <c r="P433" s="16">
        <v>44652</v>
      </c>
      <c r="Q433"/>
      <c r="R433"/>
      <c r="S433"/>
    </row>
    <row r="434" spans="1:19" ht="15" x14ac:dyDescent="0.25">
      <c r="A434" s="16">
        <v>44682</v>
      </c>
      <c r="B434" s="36">
        <v>28195.21</v>
      </c>
      <c r="C434" s="36">
        <v>32007.52</v>
      </c>
      <c r="D434" s="38">
        <v>-0.1191066974261049</v>
      </c>
      <c r="E434" s="44"/>
      <c r="F434" s="16">
        <v>44652</v>
      </c>
      <c r="G434" s="36">
        <v>51.630656604854003</v>
      </c>
      <c r="H434" s="34">
        <v>156.19999999999999</v>
      </c>
      <c r="I434" s="35">
        <v>-0.66945802429670931</v>
      </c>
      <c r="K434" s="16">
        <v>44682</v>
      </c>
      <c r="L434" s="36">
        <v>99</v>
      </c>
      <c r="M434"/>
      <c r="N434"/>
      <c r="P434" s="16">
        <v>44682</v>
      </c>
      <c r="Q434"/>
      <c r="R434"/>
      <c r="S434"/>
    </row>
    <row r="435" spans="1:19" ht="15" x14ac:dyDescent="0.25">
      <c r="A435" s="16">
        <v>44713</v>
      </c>
      <c r="B435" s="36">
        <v>13021.790999999999</v>
      </c>
      <c r="C435" s="36">
        <v>29209.23</v>
      </c>
      <c r="D435" s="38">
        <v>-0.55418917239516419</v>
      </c>
      <c r="E435" s="44"/>
      <c r="F435" s="16">
        <v>44713</v>
      </c>
      <c r="G435" s="36">
        <v>16.689054092262001</v>
      </c>
      <c r="H435" s="34">
        <v>141.30000000000001</v>
      </c>
      <c r="I435" s="35">
        <v>-0.8818892137844162</v>
      </c>
      <c r="K435" s="16">
        <v>44713</v>
      </c>
      <c r="L435" s="36">
        <v>99</v>
      </c>
      <c r="M435"/>
      <c r="N435"/>
      <c r="P435" s="16">
        <v>44713</v>
      </c>
      <c r="Q435"/>
      <c r="R435"/>
      <c r="S435"/>
    </row>
    <row r="436" spans="1:19" ht="15" x14ac:dyDescent="0.25">
      <c r="A436" s="16" t="s">
        <v>3</v>
      </c>
      <c r="B436" s="36">
        <v>62860.970999999998</v>
      </c>
      <c r="C436" s="36">
        <v>208536.71999999997</v>
      </c>
      <c r="D436" s="56">
        <v>-0.69856162022688384</v>
      </c>
      <c r="E436" s="44"/>
      <c r="F436" s="16" t="s">
        <v>3</v>
      </c>
      <c r="G436" s="36">
        <v>206.98178009646603</v>
      </c>
      <c r="H436" s="34">
        <v>1015.5999999999999</v>
      </c>
      <c r="I436" s="55">
        <v>-0.79619753830596096</v>
      </c>
      <c r="K436" s="16">
        <v>44743</v>
      </c>
      <c r="L436" s="36">
        <v>99</v>
      </c>
      <c r="M436"/>
      <c r="N436"/>
      <c r="P436" s="16">
        <v>44743</v>
      </c>
      <c r="Q436"/>
      <c r="R436"/>
      <c r="S436"/>
    </row>
    <row r="437" spans="1:19" ht="15" x14ac:dyDescent="0.25">
      <c r="A437" s="42"/>
      <c r="B437" s="44"/>
      <c r="C437" s="44"/>
      <c r="D437" s="33"/>
      <c r="E437" s="44"/>
      <c r="F437" s="52"/>
      <c r="K437" s="16">
        <v>44774</v>
      </c>
      <c r="L437" s="36">
        <v>99</v>
      </c>
      <c r="M437"/>
      <c r="N437"/>
      <c r="P437" s="16">
        <v>44774</v>
      </c>
      <c r="Q437"/>
      <c r="R437"/>
      <c r="S437"/>
    </row>
    <row r="438" spans="1:19" s="69" customFormat="1" ht="15.75" x14ac:dyDescent="0.25">
      <c r="A438" s="137" t="s">
        <v>40</v>
      </c>
      <c r="B438" s="137"/>
      <c r="C438" s="137"/>
      <c r="D438" s="137"/>
      <c r="E438" s="137"/>
      <c r="F438" s="137"/>
      <c r="G438" s="74"/>
      <c r="K438" s="16" t="s">
        <v>3</v>
      </c>
      <c r="L438" s="36">
        <v>99</v>
      </c>
      <c r="M438"/>
      <c r="N438"/>
      <c r="P438" s="16" t="s">
        <v>3</v>
      </c>
      <c r="Q438"/>
      <c r="R438"/>
      <c r="S438"/>
    </row>
    <row r="439" spans="1:19" s="22" customFormat="1" ht="25.5" x14ac:dyDescent="0.25">
      <c r="A439" s="76" t="s">
        <v>1</v>
      </c>
      <c r="B439"/>
      <c r="C439"/>
      <c r="D439"/>
      <c r="E439"/>
      <c r="F439"/>
      <c r="G439" s="67"/>
      <c r="H439" s="68"/>
      <c r="K439"/>
      <c r="L439"/>
      <c r="M439"/>
      <c r="N439"/>
      <c r="P439"/>
      <c r="Q439"/>
      <c r="R439"/>
      <c r="S439"/>
    </row>
    <row r="440" spans="1:19" ht="15" x14ac:dyDescent="0.25">
      <c r="A440" s="16">
        <v>44562</v>
      </c>
      <c r="B440"/>
      <c r="C440"/>
      <c r="D440"/>
      <c r="E440"/>
      <c r="F440"/>
      <c r="G440" s="31"/>
      <c r="H440"/>
      <c r="K440"/>
      <c r="L440"/>
      <c r="M440"/>
      <c r="N440"/>
      <c r="P440"/>
      <c r="Q440"/>
      <c r="R440"/>
      <c r="S440"/>
    </row>
    <row r="441" spans="1:19" ht="15" x14ac:dyDescent="0.25">
      <c r="A441" s="16">
        <v>44593</v>
      </c>
      <c r="B441"/>
      <c r="C441"/>
      <c r="D441"/>
      <c r="E441"/>
      <c r="F441"/>
      <c r="G441" s="31"/>
      <c r="H441"/>
      <c r="K441"/>
      <c r="L441"/>
      <c r="M441"/>
      <c r="N441"/>
      <c r="P441"/>
      <c r="Q441"/>
      <c r="R441"/>
      <c r="S441"/>
    </row>
    <row r="442" spans="1:19" ht="15" x14ac:dyDescent="0.25">
      <c r="A442" s="16">
        <v>44621</v>
      </c>
      <c r="B442"/>
      <c r="C442"/>
      <c r="D442"/>
      <c r="E442"/>
      <c r="F442"/>
      <c r="G442" s="31"/>
      <c r="H442"/>
      <c r="K442"/>
      <c r="L442"/>
      <c r="M442"/>
      <c r="N442"/>
      <c r="P442"/>
      <c r="Q442"/>
      <c r="R442"/>
      <c r="S442"/>
    </row>
    <row r="443" spans="1:19" ht="15" x14ac:dyDescent="0.25">
      <c r="A443" s="16">
        <v>44652</v>
      </c>
      <c r="B443"/>
      <c r="C443"/>
      <c r="D443"/>
      <c r="E443"/>
      <c r="F443"/>
      <c r="K443"/>
      <c r="L443"/>
      <c r="M443"/>
      <c r="N443"/>
      <c r="P443"/>
      <c r="Q443"/>
      <c r="R443"/>
      <c r="S443"/>
    </row>
    <row r="444" spans="1:19" ht="15" x14ac:dyDescent="0.25">
      <c r="A444" s="16">
        <v>44682</v>
      </c>
      <c r="B444"/>
      <c r="C444"/>
      <c r="D444"/>
      <c r="E444"/>
      <c r="F444"/>
      <c r="K444"/>
      <c r="L444"/>
      <c r="M444"/>
      <c r="N444"/>
      <c r="P444"/>
      <c r="Q444"/>
      <c r="R444"/>
      <c r="S444"/>
    </row>
    <row r="445" spans="1:19" ht="15" x14ac:dyDescent="0.25">
      <c r="A445" s="16">
        <v>44713</v>
      </c>
      <c r="B445"/>
      <c r="C445"/>
      <c r="D445"/>
      <c r="E445"/>
      <c r="F445"/>
      <c r="K445"/>
      <c r="L445"/>
      <c r="M445"/>
      <c r="N445"/>
      <c r="P445"/>
      <c r="Q445"/>
      <c r="R445"/>
      <c r="S445"/>
    </row>
    <row r="446" spans="1:19" ht="15" x14ac:dyDescent="0.25">
      <c r="A446" s="16">
        <v>44743</v>
      </c>
      <c r="B446"/>
      <c r="C446"/>
      <c r="D446"/>
      <c r="E446"/>
      <c r="F446"/>
      <c r="K446"/>
      <c r="L446"/>
      <c r="M446"/>
      <c r="N446"/>
      <c r="P446"/>
      <c r="Q446"/>
      <c r="R446"/>
      <c r="S446"/>
    </row>
    <row r="447" spans="1:19" ht="15" x14ac:dyDescent="0.25">
      <c r="A447" s="16">
        <v>44774</v>
      </c>
      <c r="B447"/>
      <c r="C447"/>
      <c r="D447"/>
      <c r="E447"/>
      <c r="F447"/>
      <c r="K447"/>
      <c r="L447"/>
      <c r="M447"/>
      <c r="N447"/>
      <c r="P447"/>
      <c r="Q447"/>
      <c r="R447"/>
      <c r="S447"/>
    </row>
    <row r="448" spans="1:19" ht="15" x14ac:dyDescent="0.25">
      <c r="A448" s="16" t="s">
        <v>3</v>
      </c>
      <c r="B448"/>
      <c r="C448"/>
      <c r="D448"/>
      <c r="E448"/>
      <c r="F448"/>
      <c r="K448"/>
      <c r="L448"/>
      <c r="M448"/>
      <c r="N448"/>
      <c r="P448"/>
      <c r="Q448"/>
      <c r="R448"/>
      <c r="S448"/>
    </row>
    <row r="449" spans="1:19" ht="15" x14ac:dyDescent="0.25">
      <c r="A449"/>
      <c r="B449"/>
      <c r="C449"/>
      <c r="D449"/>
      <c r="E449" s="51"/>
      <c r="F449" s="14"/>
      <c r="K449"/>
      <c r="L449"/>
      <c r="M449"/>
      <c r="N449"/>
      <c r="P449"/>
      <c r="Q449"/>
      <c r="R449"/>
      <c r="S449"/>
    </row>
    <row r="450" spans="1:19" ht="15" x14ac:dyDescent="0.25">
      <c r="A450"/>
      <c r="B450"/>
      <c r="C450"/>
      <c r="D450"/>
      <c r="E450" s="51"/>
      <c r="F450" s="14"/>
      <c r="K450"/>
      <c r="L450"/>
      <c r="M450"/>
      <c r="N450"/>
      <c r="P450"/>
      <c r="Q450"/>
      <c r="R450"/>
      <c r="S450"/>
    </row>
    <row r="451" spans="1:19" ht="15" x14ac:dyDescent="0.25">
      <c r="A451"/>
      <c r="B451"/>
      <c r="C451"/>
      <c r="D451"/>
      <c r="E451" s="51"/>
      <c r="F451" s="14"/>
      <c r="K451"/>
      <c r="L451"/>
      <c r="M451"/>
      <c r="N451"/>
      <c r="P451"/>
      <c r="Q451"/>
      <c r="R451"/>
      <c r="S451"/>
    </row>
    <row r="452" spans="1:19" ht="15" x14ac:dyDescent="0.25">
      <c r="A452"/>
      <c r="B452"/>
      <c r="C452"/>
      <c r="D452"/>
      <c r="E452" s="51"/>
      <c r="F452" s="14"/>
      <c r="K452"/>
      <c r="L452"/>
      <c r="M452"/>
      <c r="N452"/>
      <c r="P452"/>
      <c r="Q452"/>
      <c r="R452"/>
      <c r="S452"/>
    </row>
    <row r="453" spans="1:19" ht="15" x14ac:dyDescent="0.25">
      <c r="A453"/>
      <c r="B453"/>
      <c r="C453"/>
      <c r="D453"/>
      <c r="E453" s="51"/>
      <c r="F453" s="14"/>
      <c r="K453"/>
      <c r="L453"/>
      <c r="M453"/>
      <c r="N453"/>
      <c r="P453"/>
      <c r="Q453"/>
      <c r="R453"/>
      <c r="S453"/>
    </row>
    <row r="454" spans="1:19" ht="15" x14ac:dyDescent="0.25">
      <c r="A454" s="53"/>
      <c r="B454" s="53"/>
      <c r="C454"/>
      <c r="D454"/>
      <c r="E454" s="51"/>
      <c r="F454" s="14"/>
      <c r="K454"/>
      <c r="L454"/>
      <c r="M454"/>
      <c r="N454"/>
      <c r="P454"/>
      <c r="Q454"/>
      <c r="R454"/>
      <c r="S454"/>
    </row>
    <row r="455" spans="1:19" ht="15" x14ac:dyDescent="0.25">
      <c r="A455" s="102" t="s">
        <v>46</v>
      </c>
      <c r="B455" s="100" t="s" vm="2">
        <v>47</v>
      </c>
      <c r="C455" s="54"/>
      <c r="D455" s="20"/>
      <c r="E455" s="51"/>
      <c r="F455" s="14"/>
      <c r="K455"/>
      <c r="L455"/>
      <c r="M455"/>
      <c r="N455"/>
      <c r="P455"/>
      <c r="Q455"/>
      <c r="R455"/>
      <c r="S455"/>
    </row>
    <row r="456" spans="1:19" ht="15" x14ac:dyDescent="0.25">
      <c r="A456" s="57"/>
      <c r="B456" s="57"/>
      <c r="C456"/>
      <c r="D456"/>
      <c r="E456" s="51"/>
      <c r="F456" s="14"/>
      <c r="K456"/>
      <c r="L456"/>
      <c r="M456"/>
      <c r="N456"/>
      <c r="P456"/>
      <c r="Q456"/>
      <c r="R456"/>
      <c r="S456"/>
    </row>
    <row r="457" spans="1:19" ht="15" x14ac:dyDescent="0.25">
      <c r="A457"/>
      <c r="B457"/>
      <c r="C457" s="81"/>
      <c r="D457" s="81"/>
      <c r="E457" s="82"/>
      <c r="F457" s="83"/>
      <c r="G457" s="81"/>
      <c r="H457"/>
      <c r="I457"/>
      <c r="K457"/>
      <c r="L457"/>
      <c r="M457"/>
      <c r="N457"/>
      <c r="P457"/>
      <c r="Q457"/>
      <c r="R457"/>
      <c r="S457"/>
    </row>
    <row r="458" spans="1:19" ht="15" x14ac:dyDescent="0.25">
      <c r="A458"/>
      <c r="B458"/>
      <c r="C458" s="81"/>
      <c r="D458" s="81"/>
      <c r="E458" s="82"/>
      <c r="F458" s="83"/>
      <c r="G458" s="81"/>
      <c r="H458"/>
      <c r="I458"/>
      <c r="K458"/>
      <c r="L458"/>
      <c r="M458"/>
      <c r="N458"/>
      <c r="P458"/>
      <c r="Q458"/>
      <c r="R458"/>
      <c r="S458"/>
    </row>
    <row r="459" spans="1:19" ht="15" x14ac:dyDescent="0.25">
      <c r="A459"/>
      <c r="B459"/>
      <c r="C459" s="81"/>
      <c r="D459" s="81" t="s">
        <v>49</v>
      </c>
      <c r="E459" s="82"/>
      <c r="F459" s="83"/>
      <c r="G459" s="81"/>
      <c r="H459"/>
      <c r="I459"/>
      <c r="K459"/>
      <c r="L459"/>
      <c r="M459"/>
      <c r="N459"/>
      <c r="P459"/>
      <c r="Q459"/>
      <c r="R459"/>
      <c r="S459"/>
    </row>
    <row r="460" spans="1:19" ht="15" x14ac:dyDescent="0.25">
      <c r="A460" s="57"/>
      <c r="B460" s="57"/>
      <c r="C460" s="81"/>
      <c r="D460" s="81"/>
      <c r="E460" s="82"/>
      <c r="F460" s="83"/>
      <c r="G460" s="84"/>
      <c r="H460" s="50"/>
      <c r="K460"/>
      <c r="L460"/>
      <c r="M460"/>
      <c r="N460"/>
      <c r="P460"/>
      <c r="Q460"/>
      <c r="R460"/>
      <c r="S460"/>
    </row>
    <row r="461" spans="1:19" ht="15" x14ac:dyDescent="0.25">
      <c r="A461" s="57"/>
      <c r="B461" s="57"/>
      <c r="C461" s="81"/>
      <c r="D461" s="81"/>
      <c r="E461" s="85" t="s">
        <v>44</v>
      </c>
      <c r="F461" s="83" t="s">
        <v>48</v>
      </c>
      <c r="G461" s="84"/>
      <c r="H461" s="50"/>
      <c r="K461"/>
      <c r="L461"/>
      <c r="M461"/>
      <c r="N461"/>
      <c r="P461"/>
      <c r="Q461"/>
      <c r="R461"/>
      <c r="S461"/>
    </row>
    <row r="462" spans="1:19" s="22" customFormat="1" ht="15" x14ac:dyDescent="0.25">
      <c r="A462" s="102" t="s">
        <v>46</v>
      </c>
      <c r="B462" s="100" t="s" vm="2">
        <v>47</v>
      </c>
      <c r="C462" s="86"/>
      <c r="D462" s="86"/>
      <c r="E462" s="87" t="s">
        <v>42</v>
      </c>
      <c r="F462" s="88" t="s">
        <v>50</v>
      </c>
      <c r="G462" s="89"/>
      <c r="H462" s="58"/>
      <c r="K462"/>
      <c r="L462"/>
      <c r="M462"/>
      <c r="N462"/>
      <c r="P462"/>
      <c r="Q462"/>
      <c r="R462"/>
      <c r="S462"/>
    </row>
    <row r="463" spans="1:19" ht="15" x14ac:dyDescent="0.25">
      <c r="A463" s="57"/>
      <c r="B463" s="57"/>
      <c r="C463" s="81"/>
      <c r="D463" s="81"/>
      <c r="E463" s="85" t="s">
        <v>43</v>
      </c>
      <c r="F463" s="83" t="s">
        <v>51</v>
      </c>
      <c r="G463" s="84"/>
      <c r="H463" s="50"/>
      <c r="K463"/>
      <c r="L463"/>
      <c r="M463"/>
      <c r="N463"/>
      <c r="P463"/>
      <c r="Q463"/>
      <c r="R463"/>
      <c r="S463"/>
    </row>
    <row r="464" spans="1:19" ht="15" x14ac:dyDescent="0.25">
      <c r="A464"/>
      <c r="B464"/>
      <c r="C464" s="81"/>
      <c r="D464" s="81"/>
      <c r="E464" s="85" t="s">
        <v>41</v>
      </c>
      <c r="F464" s="83" t="s">
        <v>52</v>
      </c>
      <c r="G464" s="84"/>
      <c r="H464" s="50"/>
      <c r="K464"/>
      <c r="L464"/>
      <c r="M464"/>
      <c r="N464"/>
      <c r="P464"/>
      <c r="Q464"/>
      <c r="R464"/>
      <c r="S464"/>
    </row>
    <row r="465" spans="1:19" ht="15" x14ac:dyDescent="0.25">
      <c r="A465"/>
      <c r="B465"/>
      <c r="C465" s="81"/>
      <c r="D465" s="81"/>
      <c r="E465" s="85" t="s">
        <v>45</v>
      </c>
      <c r="F465" s="83" t="s">
        <v>53</v>
      </c>
      <c r="G465" s="84"/>
      <c r="H465" s="50"/>
      <c r="K465"/>
      <c r="L465"/>
      <c r="M465"/>
      <c r="N465"/>
      <c r="P465"/>
      <c r="Q465"/>
      <c r="R465"/>
      <c r="S465"/>
    </row>
    <row r="466" spans="1:19" ht="15" x14ac:dyDescent="0.25">
      <c r="A466"/>
      <c r="B466"/>
      <c r="C466" s="81"/>
      <c r="D466" s="81"/>
      <c r="E466" s="82"/>
      <c r="F466" s="83"/>
      <c r="G466" s="90"/>
    </row>
    <row r="467" spans="1:19" ht="15" x14ac:dyDescent="0.25">
      <c r="A467" s="57"/>
      <c r="B467" s="57"/>
      <c r="C467" s="85"/>
      <c r="D467" s="91"/>
      <c r="E467" s="85"/>
      <c r="F467" s="92"/>
      <c r="G467" s="90"/>
    </row>
    <row r="468" spans="1:19" s="22" customFormat="1" x14ac:dyDescent="0.2">
      <c r="A468" s="102" t="s">
        <v>46</v>
      </c>
      <c r="B468" s="100" t="s" vm="2">
        <v>47</v>
      </c>
      <c r="C468" s="60"/>
      <c r="D468" s="61" t="s">
        <v>54</v>
      </c>
      <c r="E468" s="62" t="s">
        <v>55</v>
      </c>
      <c r="F468" s="63" t="s">
        <v>56</v>
      </c>
      <c r="G468" s="64" t="s">
        <v>39</v>
      </c>
      <c r="K468" s="59"/>
      <c r="L468" s="60"/>
      <c r="P468" s="59"/>
      <c r="Q468" s="60"/>
      <c r="R468" s="60"/>
    </row>
    <row r="469" spans="1:19" ht="15" x14ac:dyDescent="0.25">
      <c r="A469" s="57"/>
      <c r="B469" s="57"/>
      <c r="D469" s="48" t="s">
        <v>57</v>
      </c>
      <c r="E469" s="36" t="e">
        <f>VLOOKUP(E461,A455:B487,2,FALSE)</f>
        <v>#N/A</v>
      </c>
      <c r="F469" s="36" t="e">
        <f>VLOOKUP(F461,A455:B487,2,FALSE)</f>
        <v>#N/A</v>
      </c>
      <c r="G469" s="75" t="e">
        <f>(E469-F469)/F469</f>
        <v>#N/A</v>
      </c>
    </row>
    <row r="470" spans="1:19" ht="15" x14ac:dyDescent="0.25">
      <c r="A470"/>
      <c r="B470"/>
      <c r="D470" s="48" t="s">
        <v>58</v>
      </c>
      <c r="E470" s="36" t="e">
        <f t="shared" ref="E470:E473" si="0">VLOOKUP(E462,A456:B488,2,)</f>
        <v>#N/A</v>
      </c>
      <c r="F470" s="36" t="e">
        <f t="shared" ref="F470:F473" si="1">VLOOKUP(F462,A456:B488,2,FALSE)</f>
        <v>#N/A</v>
      </c>
      <c r="G470" s="75" t="e">
        <f t="shared" ref="G470:G472" si="2">(E470-F470)/F470</f>
        <v>#N/A</v>
      </c>
    </row>
    <row r="471" spans="1:19" ht="15" x14ac:dyDescent="0.25">
      <c r="A471"/>
      <c r="B471"/>
      <c r="D471" s="48" t="s">
        <v>59</v>
      </c>
      <c r="E471" s="36" t="e">
        <f>VLOOKUP(E463,A457:B489,2,FALSE)</f>
        <v>#N/A</v>
      </c>
      <c r="F471" s="36" t="e">
        <f t="shared" si="1"/>
        <v>#N/A</v>
      </c>
      <c r="G471" s="75" t="e">
        <f t="shared" si="2"/>
        <v>#N/A</v>
      </c>
    </row>
    <row r="472" spans="1:19" ht="15" x14ac:dyDescent="0.25">
      <c r="A472"/>
      <c r="B472"/>
      <c r="D472" s="48" t="s">
        <v>60</v>
      </c>
      <c r="E472" s="36" t="e">
        <f t="shared" si="0"/>
        <v>#N/A</v>
      </c>
      <c r="F472" s="36" t="e">
        <f t="shared" si="1"/>
        <v>#N/A</v>
      </c>
      <c r="G472" s="75" t="e">
        <f t="shared" si="2"/>
        <v>#N/A</v>
      </c>
    </row>
    <row r="473" spans="1:19" ht="15" x14ac:dyDescent="0.25">
      <c r="A473" s="3"/>
      <c r="B473" s="3"/>
      <c r="D473" s="48" t="s">
        <v>61</v>
      </c>
      <c r="E473" s="36" t="e">
        <f t="shared" si="0"/>
        <v>#N/A</v>
      </c>
      <c r="F473" s="36" t="e">
        <f t="shared" si="1"/>
        <v>#N/A</v>
      </c>
      <c r="G473" s="75" t="e">
        <f>(E473-F473)/F473</f>
        <v>#N/A</v>
      </c>
    </row>
    <row r="474" spans="1:19" ht="15" x14ac:dyDescent="0.25">
      <c r="A474" s="3"/>
      <c r="B474" s="3"/>
    </row>
    <row r="475" spans="1:19" ht="15" x14ac:dyDescent="0.25">
      <c r="A475" s="3"/>
      <c r="B475" s="3"/>
      <c r="I475" s="20" t="s">
        <v>62</v>
      </c>
    </row>
    <row r="476" spans="1:19" s="22" customFormat="1" x14ac:dyDescent="0.2">
      <c r="A476" s="39" t="s">
        <v>46</v>
      </c>
      <c r="B476" s="34" t="s" vm="2">
        <v>47</v>
      </c>
      <c r="C476" s="60"/>
      <c r="D476" s="65"/>
      <c r="E476" s="60"/>
      <c r="F476" s="21"/>
      <c r="G476" s="66"/>
      <c r="K476" s="59"/>
      <c r="L476" s="60"/>
      <c r="P476" s="59"/>
      <c r="Q476" s="60"/>
      <c r="R476" s="60"/>
    </row>
    <row r="477" spans="1:19" ht="15" x14ac:dyDescent="0.25">
      <c r="A477" s="3"/>
      <c r="B477" s="3"/>
    </row>
    <row r="478" spans="1:19" ht="15" x14ac:dyDescent="0.25">
      <c r="A478"/>
      <c r="B478"/>
    </row>
    <row r="479" spans="1:19" ht="15" x14ac:dyDescent="0.25">
      <c r="A479"/>
      <c r="B479"/>
    </row>
    <row r="480" spans="1:19" ht="15" x14ac:dyDescent="0.25">
      <c r="A480"/>
      <c r="B480"/>
    </row>
    <row r="481" spans="1:18" ht="15" x14ac:dyDescent="0.25">
      <c r="A481" s="3"/>
      <c r="B481" s="3"/>
    </row>
    <row r="482" spans="1:18" ht="15" x14ac:dyDescent="0.25">
      <c r="A482" s="3"/>
      <c r="B482" s="3"/>
    </row>
    <row r="483" spans="1:18" s="22" customFormat="1" x14ac:dyDescent="0.2">
      <c r="A483" s="39" t="s">
        <v>46</v>
      </c>
      <c r="B483" s="34" t="s" vm="1">
        <v>63</v>
      </c>
      <c r="C483" s="60"/>
      <c r="D483" s="65"/>
      <c r="E483" s="60"/>
      <c r="F483" s="21"/>
      <c r="G483" s="66"/>
      <c r="K483" s="59"/>
      <c r="L483" s="60"/>
      <c r="P483" s="59"/>
      <c r="Q483" s="60"/>
      <c r="R483" s="60"/>
    </row>
    <row r="484" spans="1:18" ht="15" x14ac:dyDescent="0.25">
      <c r="A484" s="3"/>
      <c r="B484" s="3"/>
    </row>
    <row r="485" spans="1:18" ht="15" x14ac:dyDescent="0.25">
      <c r="A485"/>
      <c r="B485"/>
    </row>
    <row r="486" spans="1:18" ht="15" x14ac:dyDescent="0.25">
      <c r="A486"/>
      <c r="B486"/>
    </row>
    <row r="487" spans="1:18" ht="15" x14ac:dyDescent="0.25">
      <c r="A487"/>
      <c r="B487"/>
    </row>
    <row r="488" spans="1:18" ht="15" x14ac:dyDescent="0.25">
      <c r="A488"/>
      <c r="B488"/>
    </row>
    <row r="489" spans="1:18" ht="15" x14ac:dyDescent="0.25">
      <c r="A489"/>
      <c r="B489"/>
    </row>
    <row r="490" spans="1:18" ht="15" x14ac:dyDescent="0.25">
      <c r="A490"/>
      <c r="B490"/>
    </row>
    <row r="491" spans="1:18" ht="15" x14ac:dyDescent="0.25">
      <c r="A491"/>
      <c r="B491"/>
    </row>
    <row r="492" spans="1:18" ht="15" x14ac:dyDescent="0.25">
      <c r="A492"/>
      <c r="B492"/>
    </row>
    <row r="493" spans="1:18" ht="15" x14ac:dyDescent="0.25">
      <c r="A493"/>
      <c r="B493"/>
    </row>
    <row r="494" spans="1:18" ht="15" x14ac:dyDescent="0.25">
      <c r="A494"/>
      <c r="B494"/>
    </row>
    <row r="495" spans="1:18" ht="15" x14ac:dyDescent="0.25">
      <c r="A495"/>
      <c r="B495"/>
    </row>
    <row r="496" spans="1:18" ht="15" x14ac:dyDescent="0.25">
      <c r="A496"/>
      <c r="B496"/>
    </row>
    <row r="497" spans="1:2" ht="15" x14ac:dyDescent="0.25">
      <c r="A497"/>
      <c r="B497"/>
    </row>
    <row r="498" spans="1:2" ht="15" x14ac:dyDescent="0.25">
      <c r="A498"/>
      <c r="B498"/>
    </row>
    <row r="499" spans="1:2" ht="15" x14ac:dyDescent="0.25">
      <c r="A499"/>
      <c r="B499"/>
    </row>
    <row r="500" spans="1:2" ht="15" x14ac:dyDescent="0.25">
      <c r="A500"/>
      <c r="B500"/>
    </row>
    <row r="501" spans="1:2" ht="15" x14ac:dyDescent="0.25">
      <c r="A501"/>
      <c r="B501"/>
    </row>
    <row r="502" spans="1:2" ht="15" x14ac:dyDescent="0.25">
      <c r="A502"/>
      <c r="B502"/>
    </row>
    <row r="503" spans="1:2" ht="15" x14ac:dyDescent="0.25">
      <c r="A503"/>
      <c r="B503"/>
    </row>
    <row r="504" spans="1:2" ht="15" x14ac:dyDescent="0.25">
      <c r="A504"/>
      <c r="B504"/>
    </row>
    <row r="505" spans="1:2" ht="15" x14ac:dyDescent="0.25">
      <c r="A505"/>
      <c r="B505"/>
    </row>
    <row r="506" spans="1:2" ht="15" x14ac:dyDescent="0.25">
      <c r="A506"/>
      <c r="B506"/>
    </row>
    <row r="507" spans="1:2" ht="15" x14ac:dyDescent="0.25">
      <c r="A507"/>
      <c r="B507"/>
    </row>
    <row r="508" spans="1:2" ht="15" x14ac:dyDescent="0.25">
      <c r="A508"/>
      <c r="B508"/>
    </row>
    <row r="509" spans="1:2" ht="15" x14ac:dyDescent="0.25">
      <c r="A509"/>
      <c r="B509"/>
    </row>
    <row r="510" spans="1:2" ht="15" x14ac:dyDescent="0.25">
      <c r="A510"/>
      <c r="B510"/>
    </row>
  </sheetData>
  <mergeCells count="25">
    <mergeCell ref="A438:F438"/>
    <mergeCell ref="P1:S1"/>
    <mergeCell ref="P2:S2"/>
    <mergeCell ref="P110:S110"/>
    <mergeCell ref="P269:S269"/>
    <mergeCell ref="P343:S343"/>
    <mergeCell ref="P428:S428"/>
    <mergeCell ref="K1:N1"/>
    <mergeCell ref="K2:N2"/>
    <mergeCell ref="K110:N110"/>
    <mergeCell ref="K269:N269"/>
    <mergeCell ref="K343:N343"/>
    <mergeCell ref="K428:N428"/>
    <mergeCell ref="F1:I1"/>
    <mergeCell ref="F2:I2"/>
    <mergeCell ref="F110:I110"/>
    <mergeCell ref="F428:I428"/>
    <mergeCell ref="A2:D2"/>
    <mergeCell ref="A1:D1"/>
    <mergeCell ref="A110:D110"/>
    <mergeCell ref="A269:D269"/>
    <mergeCell ref="A428:D428"/>
    <mergeCell ref="A343:D343"/>
    <mergeCell ref="F269:I269"/>
    <mergeCell ref="F343:I343"/>
  </mergeCells>
  <pageMargins left="0.7" right="0.7" top="0.75" bottom="0.75" header="0.3" footer="0.3"/>
  <pageSetup paperSize="9" orientation="portrait" r:id="rId27"/>
  <drawing r:id="rId2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D251E-0F71-4F3D-8385-D44C881A1D18}">
  <sheetPr codeName="Sheet6"/>
  <dimension ref="A3:F32"/>
  <sheetViews>
    <sheetView topLeftCell="A13" workbookViewId="0">
      <selection activeCell="E24" sqref="A24:E26"/>
    </sheetView>
  </sheetViews>
  <sheetFormatPr defaultRowHeight="15" x14ac:dyDescent="0.25"/>
  <cols>
    <col min="1" max="1" width="9" bestFit="1" customWidth="1"/>
    <col min="2" max="2" width="48.85546875" hidden="1" customWidth="1"/>
    <col min="3" max="3" width="29" style="51" customWidth="1"/>
    <col min="4" max="4" width="26.140625" customWidth="1"/>
    <col min="5" max="5" width="42.42578125" bestFit="1" customWidth="1"/>
    <col min="6" max="6" width="41.28515625" bestFit="1" customWidth="1"/>
    <col min="7" max="7" width="42.28515625" bestFit="1" customWidth="1"/>
    <col min="8" max="8" width="9.5703125" bestFit="1" customWidth="1"/>
    <col min="9" max="9" width="9" bestFit="1" customWidth="1"/>
  </cols>
  <sheetData>
    <row r="3" spans="1:5" x14ac:dyDescent="0.25">
      <c r="A3" s="39" t="s">
        <v>1</v>
      </c>
      <c r="C3"/>
    </row>
    <row r="4" spans="1:5" x14ac:dyDescent="0.25">
      <c r="A4" s="16">
        <v>44743</v>
      </c>
      <c r="C4"/>
    </row>
    <row r="5" spans="1:5" x14ac:dyDescent="0.25">
      <c r="A5" s="16" t="s">
        <v>3</v>
      </c>
      <c r="C5"/>
    </row>
    <row r="6" spans="1:5" x14ac:dyDescent="0.25">
      <c r="C6"/>
    </row>
    <row r="10" spans="1:5" s="68" customFormat="1" x14ac:dyDescent="0.25">
      <c r="A10" s="94" t="s">
        <v>69</v>
      </c>
      <c r="B10" s="94"/>
      <c r="C10" s="96" t="s">
        <v>70</v>
      </c>
      <c r="D10" s="94" t="s">
        <v>71</v>
      </c>
      <c r="E10" s="94" t="s">
        <v>72</v>
      </c>
    </row>
    <row r="11" spans="1:5" x14ac:dyDescent="0.25">
      <c r="A11" s="3" t="s">
        <v>73</v>
      </c>
      <c r="B11" s="3" cm="1">
        <f t="array" ref="B11:C15">TRANSPOSE(B3:F4)</f>
        <v>0</v>
      </c>
      <c r="C11" s="97">
        <v>0</v>
      </c>
      <c r="D11" s="3" t="s">
        <v>74</v>
      </c>
      <c r="E11" s="95">
        <f>$A$4</f>
        <v>44743</v>
      </c>
    </row>
    <row r="12" spans="1:5" x14ac:dyDescent="0.25">
      <c r="A12" s="3" t="s">
        <v>75</v>
      </c>
      <c r="B12" s="3">
        <v>0</v>
      </c>
      <c r="C12" s="8">
        <v>0</v>
      </c>
      <c r="D12" s="3" t="s">
        <v>74</v>
      </c>
      <c r="E12" s="95">
        <f t="shared" ref="E12:E15" si="0">$A$4</f>
        <v>44743</v>
      </c>
    </row>
    <row r="13" spans="1:5" x14ac:dyDescent="0.25">
      <c r="A13" s="3" t="s">
        <v>76</v>
      </c>
      <c r="B13" s="3">
        <v>0</v>
      </c>
      <c r="C13" s="8">
        <v>0</v>
      </c>
      <c r="D13" s="3" t="s">
        <v>74</v>
      </c>
      <c r="E13" s="95">
        <f t="shared" si="0"/>
        <v>44743</v>
      </c>
    </row>
    <row r="14" spans="1:5" x14ac:dyDescent="0.25">
      <c r="A14" s="3" t="s">
        <v>77</v>
      </c>
      <c r="B14" s="3">
        <v>0</v>
      </c>
      <c r="C14" s="8">
        <v>0</v>
      </c>
      <c r="D14" s="3" t="s">
        <v>74</v>
      </c>
      <c r="E14" s="95">
        <f t="shared" si="0"/>
        <v>44743</v>
      </c>
    </row>
    <row r="15" spans="1:5" x14ac:dyDescent="0.25">
      <c r="A15" s="3" t="s">
        <v>78</v>
      </c>
      <c r="B15" s="3">
        <v>0</v>
      </c>
      <c r="C15" s="8">
        <v>0</v>
      </c>
      <c r="D15" s="3" t="s">
        <v>74</v>
      </c>
      <c r="E15" s="95">
        <f t="shared" si="0"/>
        <v>44743</v>
      </c>
    </row>
    <row r="19" spans="1:6" x14ac:dyDescent="0.25">
      <c r="A19" t="s">
        <v>69</v>
      </c>
      <c r="C19" s="99" t="s">
        <v>79</v>
      </c>
      <c r="D19" t="s">
        <v>71</v>
      </c>
      <c r="E19" s="98" t="s">
        <v>80</v>
      </c>
      <c r="F19" s="2" t="s">
        <v>81</v>
      </c>
    </row>
    <row r="20" spans="1:6" x14ac:dyDescent="0.25">
      <c r="A20" t="s">
        <v>73</v>
      </c>
      <c r="B20" t="s">
        <v>64</v>
      </c>
      <c r="C20" s="51">
        <v>21763.20299999998</v>
      </c>
      <c r="D20" t="s">
        <v>74</v>
      </c>
      <c r="E20" s="93">
        <v>44713</v>
      </c>
      <c r="F20" s="2" t="s">
        <v>82</v>
      </c>
    </row>
    <row r="21" spans="1:6" x14ac:dyDescent="0.25">
      <c r="A21" t="s">
        <v>75</v>
      </c>
      <c r="B21" t="s">
        <v>65</v>
      </c>
      <c r="C21" s="51">
        <v>39237.9</v>
      </c>
      <c r="D21" t="s">
        <v>74</v>
      </c>
      <c r="E21" s="93">
        <v>44713</v>
      </c>
      <c r="F21" s="2" t="s">
        <v>82</v>
      </c>
    </row>
    <row r="22" spans="1:6" x14ac:dyDescent="0.25">
      <c r="A22" t="s">
        <v>76</v>
      </c>
      <c r="B22" t="s">
        <v>66</v>
      </c>
      <c r="C22" s="51">
        <v>48239.9</v>
      </c>
      <c r="D22" t="s">
        <v>74</v>
      </c>
      <c r="E22" s="93">
        <v>44713</v>
      </c>
      <c r="F22" s="2" t="s">
        <v>82</v>
      </c>
    </row>
    <row r="23" spans="1:6" x14ac:dyDescent="0.25">
      <c r="A23" t="s">
        <v>77</v>
      </c>
      <c r="B23" t="s">
        <v>67</v>
      </c>
      <c r="C23" s="51">
        <v>15026.093999999999</v>
      </c>
      <c r="D23" t="s">
        <v>74</v>
      </c>
      <c r="E23" s="93">
        <v>44713</v>
      </c>
      <c r="F23" s="2" t="s">
        <v>82</v>
      </c>
    </row>
    <row r="24" spans="1:6" x14ac:dyDescent="0.25">
      <c r="A24" t="s">
        <v>78</v>
      </c>
      <c r="B24" t="s">
        <v>68</v>
      </c>
      <c r="C24" s="51">
        <v>13021.790999999999</v>
      </c>
      <c r="D24" t="s">
        <v>74</v>
      </c>
      <c r="E24" s="93">
        <v>44713</v>
      </c>
      <c r="F24" s="2" t="s">
        <v>82</v>
      </c>
    </row>
    <row r="28" spans="1:6" x14ac:dyDescent="0.25">
      <c r="C28" s="51" t="s">
        <v>148</v>
      </c>
      <c r="D28">
        <v>4760118184</v>
      </c>
    </row>
    <row r="29" spans="1:6" x14ac:dyDescent="0.25">
      <c r="C29" s="51" t="s">
        <v>4</v>
      </c>
      <c r="D29">
        <v>4310264652</v>
      </c>
    </row>
    <row r="30" spans="1:6" x14ac:dyDescent="0.25">
      <c r="C30" s="51" t="s">
        <v>34</v>
      </c>
      <c r="D30">
        <v>4760118184</v>
      </c>
    </row>
    <row r="31" spans="1:6" x14ac:dyDescent="0.25">
      <c r="C31" s="51" t="s">
        <v>5</v>
      </c>
      <c r="D31">
        <v>4760118184</v>
      </c>
    </row>
    <row r="32" spans="1:6" x14ac:dyDescent="0.25">
      <c r="C32" s="51" t="s">
        <v>10</v>
      </c>
      <c r="D32">
        <v>4290185687</v>
      </c>
    </row>
  </sheetData>
  <phoneticPr fontId="19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9BCF-31FC-4563-A695-64A57CD509DA}">
  <sheetPr codeName="Sheet8"/>
  <dimension ref="A4:A44"/>
  <sheetViews>
    <sheetView topLeftCell="A22" zoomScaleNormal="100" workbookViewId="0">
      <selection activeCell="E23" sqref="A1:E23"/>
    </sheetView>
  </sheetViews>
  <sheetFormatPr defaultRowHeight="15" x14ac:dyDescent="0.25"/>
  <cols>
    <col min="1" max="1" width="9" bestFit="1" customWidth="1"/>
    <col min="2" max="2" width="8.5703125" bestFit="1" customWidth="1"/>
    <col min="3" max="3" width="13.42578125" bestFit="1" customWidth="1"/>
    <col min="4" max="4" width="7" bestFit="1" customWidth="1"/>
  </cols>
  <sheetData>
    <row r="4" spans="1:1" x14ac:dyDescent="0.25">
      <c r="A4" s="39" t="s">
        <v>1</v>
      </c>
    </row>
    <row r="5" spans="1:1" x14ac:dyDescent="0.25">
      <c r="A5" s="16">
        <v>44470</v>
      </c>
    </row>
    <row r="6" spans="1:1" x14ac:dyDescent="0.25">
      <c r="A6" s="16">
        <v>44501</v>
      </c>
    </row>
    <row r="7" spans="1:1" x14ac:dyDescent="0.25">
      <c r="A7" s="16">
        <v>44531</v>
      </c>
    </row>
    <row r="8" spans="1:1" x14ac:dyDescent="0.25">
      <c r="A8" s="16">
        <v>44562</v>
      </c>
    </row>
    <row r="9" spans="1:1" x14ac:dyDescent="0.25">
      <c r="A9" s="16">
        <v>44593</v>
      </c>
    </row>
    <row r="10" spans="1:1" x14ac:dyDescent="0.25">
      <c r="A10" s="16">
        <v>44621</v>
      </c>
    </row>
    <row r="11" spans="1:1" x14ac:dyDescent="0.25">
      <c r="A11" s="16">
        <v>44652</v>
      </c>
    </row>
    <row r="12" spans="1:1" x14ac:dyDescent="0.25">
      <c r="A12" s="16" t="s">
        <v>3</v>
      </c>
    </row>
    <row r="17" spans="1:1" x14ac:dyDescent="0.25">
      <c r="A17" s="39" t="s">
        <v>1</v>
      </c>
    </row>
    <row r="18" spans="1:1" x14ac:dyDescent="0.25">
      <c r="A18" s="16">
        <v>44470</v>
      </c>
    </row>
    <row r="19" spans="1:1" x14ac:dyDescent="0.25">
      <c r="A19" s="16">
        <v>44501</v>
      </c>
    </row>
    <row r="20" spans="1:1" x14ac:dyDescent="0.25">
      <c r="A20" s="16">
        <v>44531</v>
      </c>
    </row>
    <row r="21" spans="1:1" x14ac:dyDescent="0.25">
      <c r="A21" s="16">
        <v>44562</v>
      </c>
    </row>
    <row r="22" spans="1:1" x14ac:dyDescent="0.25">
      <c r="A22" s="16">
        <v>44593</v>
      </c>
    </row>
    <row r="23" spans="1:1" x14ac:dyDescent="0.25">
      <c r="A23" s="16">
        <v>44621</v>
      </c>
    </row>
    <row r="24" spans="1:1" x14ac:dyDescent="0.25">
      <c r="A24" s="16">
        <v>44652</v>
      </c>
    </row>
    <row r="25" spans="1:1" x14ac:dyDescent="0.25">
      <c r="A25" s="16">
        <v>44682</v>
      </c>
    </row>
    <row r="26" spans="1:1" x14ac:dyDescent="0.25">
      <c r="A26" s="16">
        <v>44713</v>
      </c>
    </row>
    <row r="27" spans="1:1" x14ac:dyDescent="0.25">
      <c r="A27" s="16">
        <v>44743</v>
      </c>
    </row>
    <row r="28" spans="1:1" x14ac:dyDescent="0.25">
      <c r="A28" s="16">
        <v>44774</v>
      </c>
    </row>
    <row r="29" spans="1:1" x14ac:dyDescent="0.25">
      <c r="A29" s="16">
        <v>44805</v>
      </c>
    </row>
    <row r="30" spans="1:1" x14ac:dyDescent="0.25">
      <c r="A30" s="16">
        <v>44835</v>
      </c>
    </row>
    <row r="31" spans="1:1" x14ac:dyDescent="0.25">
      <c r="A31" s="16">
        <v>44866</v>
      </c>
    </row>
    <row r="32" spans="1:1" x14ac:dyDescent="0.25">
      <c r="A32" s="16">
        <v>44896</v>
      </c>
    </row>
    <row r="33" spans="1:1" x14ac:dyDescent="0.25">
      <c r="A33" s="16">
        <v>44927</v>
      </c>
    </row>
    <row r="34" spans="1:1" x14ac:dyDescent="0.25">
      <c r="A34" s="16">
        <v>44958</v>
      </c>
    </row>
    <row r="35" spans="1:1" x14ac:dyDescent="0.25">
      <c r="A35" s="16">
        <v>44986</v>
      </c>
    </row>
    <row r="36" spans="1:1" x14ac:dyDescent="0.25">
      <c r="A36" s="16">
        <v>45017</v>
      </c>
    </row>
    <row r="37" spans="1:1" x14ac:dyDescent="0.25">
      <c r="A37" s="16">
        <v>45047</v>
      </c>
    </row>
    <row r="38" spans="1:1" x14ac:dyDescent="0.25">
      <c r="A38" s="16">
        <v>45078</v>
      </c>
    </row>
    <row r="39" spans="1:1" x14ac:dyDescent="0.25">
      <c r="A39" s="16">
        <v>45108</v>
      </c>
    </row>
    <row r="40" spans="1:1" x14ac:dyDescent="0.25">
      <c r="A40" s="16">
        <v>45139</v>
      </c>
    </row>
    <row r="41" spans="1:1" x14ac:dyDescent="0.25">
      <c r="A41" s="16">
        <v>45170</v>
      </c>
    </row>
    <row r="42" spans="1:1" x14ac:dyDescent="0.25">
      <c r="A42" s="16">
        <v>45200</v>
      </c>
    </row>
    <row r="43" spans="1:1" x14ac:dyDescent="0.25">
      <c r="A43" s="16">
        <v>45231</v>
      </c>
    </row>
    <row r="44" spans="1:1" x14ac:dyDescent="0.25">
      <c r="A44" s="16" t="s">
        <v>3</v>
      </c>
    </row>
  </sheetData>
  <pageMargins left="0.7" right="0.7" top="0.75" bottom="0.75" header="0.3" footer="0.3"/>
  <pageSetup paperSize="9"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BK27"/>
  <sheetViews>
    <sheetView tabSelected="1" topLeftCell="J1" workbookViewId="0">
      <selection activeCell="AR3" sqref="AR3"/>
    </sheetView>
  </sheetViews>
  <sheetFormatPr defaultRowHeight="15" x14ac:dyDescent="0.25"/>
  <cols>
    <col min="1" max="1" width="23.85546875" style="14" customWidth="1"/>
    <col min="2" max="2" width="30.140625" style="11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20.140625" customWidth="1"/>
    <col min="8" max="8" width="23.140625" style="23" customWidth="1"/>
    <col min="9" max="9" width="25" customWidth="1"/>
    <col min="10" max="10" width="9.85546875" customWidth="1"/>
    <col min="11" max="11" width="28.5703125" customWidth="1"/>
    <col min="12" max="12" width="17.5703125" customWidth="1"/>
    <col min="13" max="13" width="13.28515625" customWidth="1"/>
    <col min="14" max="14" width="17" customWidth="1"/>
    <col min="15" max="15" width="9.5703125" style="7" customWidth="1"/>
    <col min="16" max="16" width="25" customWidth="1"/>
    <col min="17" max="17" width="10.85546875" customWidth="1"/>
    <col min="18" max="18" width="29.5703125" customWidth="1"/>
    <col min="19" max="19" width="18.5703125" customWidth="1"/>
    <col min="20" max="20" width="14.28515625" customWidth="1"/>
    <col min="21" max="21" width="18" customWidth="1"/>
    <col min="22" max="22" width="12.42578125" customWidth="1"/>
    <col min="23" max="23" width="26" customWidth="1"/>
    <col min="24" max="24" width="10.85546875" customWidth="1"/>
    <col min="25" max="25" width="29.5703125" customWidth="1"/>
    <col min="26" max="26" width="18.5703125" customWidth="1"/>
    <col min="27" max="27" width="14.28515625" customWidth="1"/>
    <col min="28" max="28" width="18" customWidth="1"/>
    <col min="29" max="29" width="43.140625" customWidth="1"/>
    <col min="30" max="30" width="26" customWidth="1"/>
    <col min="31" max="31" width="13.28515625" customWidth="1"/>
    <col min="32" max="32" width="29.5703125" customWidth="1"/>
    <col min="33" max="33" width="18.5703125" customWidth="1"/>
    <col min="34" max="34" width="13.140625" customWidth="1"/>
    <col min="35" max="35" width="18" customWidth="1"/>
    <col min="36" max="36" width="18" style="51" customWidth="1"/>
    <col min="37" max="37" width="11.85546875" style="9" hidden="1" customWidth="1"/>
    <col min="38" max="38" width="9.140625" hidden="1" customWidth="1"/>
    <col min="39" max="39" width="9.42578125" hidden="1" customWidth="1"/>
    <col min="40" max="40" width="20.42578125" hidden="1" customWidth="1"/>
    <col min="41" max="41" width="25" hidden="1" customWidth="1"/>
    <col min="42" max="42" width="21.5703125" hidden="1" customWidth="1"/>
    <col min="43" max="43" width="17.140625" customWidth="1"/>
    <col min="44" max="44" width="14.5703125" customWidth="1"/>
    <col min="45" max="45" width="13.85546875" customWidth="1"/>
    <col min="46" max="46" width="20.140625" customWidth="1"/>
    <col min="47" max="47" width="12.5703125" customWidth="1"/>
    <col min="48" max="48" width="11.28515625" hidden="1" customWidth="1"/>
    <col min="49" max="49" width="12.28515625" hidden="1" customWidth="1"/>
    <col min="50" max="50" width="11.5703125" hidden="1" customWidth="1"/>
    <col min="51" max="51" width="13.140625" hidden="1" customWidth="1"/>
    <col min="52" max="52" width="21.140625" hidden="1" customWidth="1"/>
    <col min="53" max="53" width="23.28515625" hidden="1" customWidth="1"/>
    <col min="54" max="54" width="0" hidden="1" customWidth="1"/>
    <col min="55" max="55" width="16.140625" hidden="1" customWidth="1"/>
    <col min="56" max="56" width="17.7109375" hidden="1" customWidth="1"/>
    <col min="57" max="58" width="0" hidden="1" customWidth="1"/>
    <col min="59" max="59" width="23.140625" style="23" customWidth="1"/>
    <col min="60" max="60" width="9.5703125" style="7" customWidth="1"/>
    <col min="61" max="61" width="12.42578125" customWidth="1"/>
    <col min="62" max="62" width="23.42578125" customWidth="1"/>
    <col min="63" max="63" width="17.7109375" customWidth="1"/>
  </cols>
  <sheetData>
    <row r="1" spans="1:63" x14ac:dyDescent="0.25">
      <c r="A1" s="109" t="s">
        <v>46</v>
      </c>
      <c r="B1" s="111" t="s">
        <v>172</v>
      </c>
      <c r="C1" s="111" t="s">
        <v>171</v>
      </c>
      <c r="D1" s="111" t="s">
        <v>173</v>
      </c>
      <c r="E1" s="111" t="s">
        <v>174</v>
      </c>
      <c r="F1" s="111" t="s">
        <v>175</v>
      </c>
      <c r="G1" s="111" t="s">
        <v>176</v>
      </c>
      <c r="H1" s="112" t="s">
        <v>177</v>
      </c>
      <c r="I1" s="113" t="s">
        <v>178</v>
      </c>
      <c r="J1" s="113" t="s">
        <v>179</v>
      </c>
      <c r="K1" s="113" t="s">
        <v>180</v>
      </c>
      <c r="L1" s="113" t="s">
        <v>181</v>
      </c>
      <c r="M1" s="113" t="s">
        <v>182</v>
      </c>
      <c r="N1" s="113" t="s">
        <v>183</v>
      </c>
      <c r="O1" s="114" t="s">
        <v>208</v>
      </c>
      <c r="P1" s="115" t="s">
        <v>184</v>
      </c>
      <c r="Q1" s="115" t="s">
        <v>185</v>
      </c>
      <c r="R1" s="115" t="s">
        <v>209</v>
      </c>
      <c r="S1" s="115" t="s">
        <v>186</v>
      </c>
      <c r="T1" s="115" t="s">
        <v>187</v>
      </c>
      <c r="U1" s="115" t="s">
        <v>188</v>
      </c>
      <c r="V1" s="116" t="s">
        <v>189</v>
      </c>
      <c r="W1" s="117" t="s">
        <v>190</v>
      </c>
      <c r="X1" s="117" t="s">
        <v>191</v>
      </c>
      <c r="Y1" s="117" t="s">
        <v>192</v>
      </c>
      <c r="Z1" s="117" t="s">
        <v>194</v>
      </c>
      <c r="AA1" s="117" t="s">
        <v>193</v>
      </c>
      <c r="AB1" s="117" t="s">
        <v>202</v>
      </c>
      <c r="AC1" s="118" t="s">
        <v>195</v>
      </c>
      <c r="AD1" s="99" t="s">
        <v>210</v>
      </c>
      <c r="AE1" s="99" t="s">
        <v>196</v>
      </c>
      <c r="AF1" s="99" t="s">
        <v>197</v>
      </c>
      <c r="AG1" s="99" t="s">
        <v>198</v>
      </c>
      <c r="AH1" s="99" t="s">
        <v>199</v>
      </c>
      <c r="AI1" s="99" t="s">
        <v>200</v>
      </c>
      <c r="AJ1" s="119" t="s">
        <v>201</v>
      </c>
      <c r="AK1" s="120" t="s">
        <v>149</v>
      </c>
      <c r="AL1" s="120" t="s">
        <v>150</v>
      </c>
      <c r="AM1" s="120" t="s">
        <v>151</v>
      </c>
      <c r="AN1" s="120" t="s">
        <v>152</v>
      </c>
      <c r="AO1" s="120" t="s">
        <v>153</v>
      </c>
      <c r="AP1" s="120" t="s">
        <v>154</v>
      </c>
      <c r="AQ1" s="120" t="s">
        <v>155</v>
      </c>
      <c r="AR1" s="120" t="s">
        <v>156</v>
      </c>
      <c r="AS1" s="120" t="s">
        <v>157</v>
      </c>
      <c r="AT1" s="120" t="s">
        <v>158</v>
      </c>
      <c r="AU1" s="120" t="s">
        <v>159</v>
      </c>
      <c r="AV1" s="24" t="s">
        <v>160</v>
      </c>
      <c r="AW1" s="24" t="s">
        <v>161</v>
      </c>
      <c r="AX1" s="24" t="s">
        <v>162</v>
      </c>
      <c r="AY1" s="24" t="s">
        <v>163</v>
      </c>
      <c r="AZ1" s="24" t="s">
        <v>164</v>
      </c>
      <c r="BA1" s="27" t="s">
        <v>165</v>
      </c>
      <c r="BB1" s="27" t="s">
        <v>166</v>
      </c>
      <c r="BC1" s="27" t="s">
        <v>167</v>
      </c>
      <c r="BD1" s="27" t="s">
        <v>168</v>
      </c>
      <c r="BE1" s="27" t="s">
        <v>169</v>
      </c>
      <c r="BF1" s="27" t="s">
        <v>170</v>
      </c>
      <c r="BG1" s="112" t="s">
        <v>205</v>
      </c>
      <c r="BH1" s="114" t="s">
        <v>204</v>
      </c>
      <c r="BI1" s="116" t="s">
        <v>203</v>
      </c>
      <c r="BJ1" s="119" t="s">
        <v>207</v>
      </c>
      <c r="BK1" s="118" t="s">
        <v>206</v>
      </c>
    </row>
    <row r="2" spans="1:63" x14ac:dyDescent="0.25">
      <c r="A2" s="14">
        <v>44470</v>
      </c>
      <c r="B2" s="121">
        <v>15875.7</v>
      </c>
      <c r="C2" s="121">
        <v>0</v>
      </c>
      <c r="D2" s="121">
        <v>0</v>
      </c>
      <c r="E2" s="121">
        <v>15.83</v>
      </c>
      <c r="F2" s="121">
        <v>106909</v>
      </c>
      <c r="G2" s="121">
        <v>192.8</v>
      </c>
      <c r="H2" s="122">
        <v>0</v>
      </c>
      <c r="I2" s="123">
        <v>4349.6000000000004</v>
      </c>
      <c r="J2" s="123">
        <v>0</v>
      </c>
      <c r="K2" s="123">
        <v>0</v>
      </c>
      <c r="L2" s="123">
        <v>100</v>
      </c>
      <c r="M2" s="123">
        <v>35710</v>
      </c>
      <c r="N2" s="123">
        <v>201.1</v>
      </c>
      <c r="O2" s="124">
        <v>0</v>
      </c>
      <c r="P2" s="125">
        <v>0</v>
      </c>
      <c r="Q2" s="125">
        <v>0</v>
      </c>
      <c r="R2" s="125">
        <v>0</v>
      </c>
      <c r="S2" s="125">
        <v>-0.01</v>
      </c>
      <c r="T2" s="125">
        <v>0</v>
      </c>
      <c r="U2" s="125">
        <v>0</v>
      </c>
      <c r="V2" s="126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8">
        <v>0</v>
      </c>
      <c r="AD2" s="51">
        <v>0</v>
      </c>
      <c r="AE2" s="51">
        <v>0</v>
      </c>
      <c r="AF2" s="51">
        <v>0</v>
      </c>
      <c r="AG2" s="51">
        <v>0</v>
      </c>
      <c r="AH2" s="51">
        <v>0</v>
      </c>
      <c r="AI2" s="51">
        <v>0</v>
      </c>
      <c r="AJ2" s="129">
        <v>0</v>
      </c>
      <c r="AK2" s="130">
        <v>0.67410000000000003</v>
      </c>
      <c r="AL2" s="130">
        <v>0.65890000000000004</v>
      </c>
      <c r="AM2" s="130">
        <v>0.61480000000000001</v>
      </c>
      <c r="AN2" s="130">
        <v>0.60660000000000003</v>
      </c>
      <c r="AO2" s="130">
        <v>0.7944</v>
      </c>
      <c r="AP2" s="120">
        <f t="shared" ref="AP2:AP4" si="0">0.15</f>
        <v>0.15</v>
      </c>
      <c r="AQ2" s="120">
        <f>Table1[[#This Row],[Mid_ZAR/kWh]]*Table1[[#This Row],[Mid_(kWh)2]]*(1+0.15)</f>
        <v>3371.8751640000005</v>
      </c>
      <c r="AR2" s="120">
        <f>Table1[[#This Row],[HIG_ZAR/kWh]]*Table1[[#This Row],[Hig_Energy_produced_(kWh)2]]*(1+0.15)</f>
        <v>0</v>
      </c>
      <c r="AS2" s="120">
        <f>Table1[[#This Row],[VER_ZAR/kWh]]*Table1[[#This Row],[Verg_Energy_(kWh)]]*(1+0.15)</f>
        <v>11224.437414</v>
      </c>
      <c r="AT2" s="120">
        <f>Table1[[#This Row],[DUR_ZAR/kWh]]*Table1[[#This Row],[Dur_Energy_produced_(kWh)]]*(1+0.15)</f>
        <v>0</v>
      </c>
      <c r="AU2" s="120">
        <f>Table1[[#This Row],[HER_ZAR/kWh2]]*Table1[[#This Row],[Her_Energy_produced_(kWh)]]*(1+0.15)</f>
        <v>0</v>
      </c>
      <c r="AV2" s="26">
        <f>Table1[[#This Row],[Mid_ZAR/kWh]]*Table1[[#This Row],[Mid_P50_(kWh)]]*(1+0.15)</f>
        <v>27682.927649999998</v>
      </c>
      <c r="AW2" s="26">
        <f>Table1[[#This Row],[HIG_ZAR/kWh]]*Table1[[#This Row],[Hig_P50_(kWh)]]*(1+0.15)</f>
        <v>0</v>
      </c>
      <c r="AX2" s="26">
        <f>Table1[[#This Row],[VER_ZAR/kWh]]*Table1[[#This Row],[Verg_P50_(kWh)]]*(1+0.15)</f>
        <v>75586.801179999995</v>
      </c>
      <c r="AY2" s="26">
        <f>Table1[[#This Row],[DUR_ZAR/kWh]]*Table1[[#This Row],[Dur_P50_(kWh)]]*(1+0.15)</f>
        <v>0</v>
      </c>
      <c r="AZ2" s="26">
        <f>Table1[[#This Row],[HER_ZAR/kWh2]]*Table1[[#This Row],[Her_P50_(kWh)]]*(1+0.15)</f>
        <v>0</v>
      </c>
      <c r="BA2" s="28">
        <f t="shared" ref="BA2:BA27" si="1">H2*100</f>
        <v>0</v>
      </c>
      <c r="BB2" s="28">
        <f t="shared" ref="BB2:BB4" si="2">V2*100</f>
        <v>0</v>
      </c>
      <c r="BC2" s="28">
        <f t="shared" ref="BC2:BC24" si="3">O2*100</f>
        <v>0</v>
      </c>
      <c r="BD2" s="28">
        <f>Table1[[#This Row],[Her_PRP50]]*100</f>
        <v>0</v>
      </c>
      <c r="BE2" s="28" t="e">
        <f>#REF!*100</f>
        <v>#REF!</v>
      </c>
      <c r="BF2" s="28">
        <f>95</f>
        <v>95</v>
      </c>
      <c r="BG2" s="122">
        <v>98</v>
      </c>
      <c r="BH2" s="124">
        <v>98</v>
      </c>
      <c r="BI2" s="126">
        <v>98</v>
      </c>
      <c r="BJ2" s="129">
        <v>98</v>
      </c>
      <c r="BK2" s="128">
        <v>98</v>
      </c>
    </row>
    <row r="3" spans="1:63" x14ac:dyDescent="0.25">
      <c r="A3" s="14">
        <v>44501</v>
      </c>
      <c r="B3" s="121">
        <v>114666.79999999999</v>
      </c>
      <c r="C3" s="121">
        <v>0</v>
      </c>
      <c r="D3" s="121">
        <v>0</v>
      </c>
      <c r="E3" s="121">
        <v>92.2</v>
      </c>
      <c r="F3" s="121">
        <v>124191.3</v>
      </c>
      <c r="G3" s="121">
        <v>227.7</v>
      </c>
      <c r="H3" s="122">
        <v>0</v>
      </c>
      <c r="I3" s="123">
        <v>18453.8</v>
      </c>
      <c r="J3" s="123">
        <v>0</v>
      </c>
      <c r="K3" s="123">
        <v>0</v>
      </c>
      <c r="L3" s="123">
        <v>100</v>
      </c>
      <c r="M3" s="123">
        <v>35427.199999999997</v>
      </c>
      <c r="N3" s="123">
        <v>199.6</v>
      </c>
      <c r="O3" s="124">
        <v>0</v>
      </c>
      <c r="P3" s="125">
        <v>67694.7</v>
      </c>
      <c r="Q3" s="125">
        <v>0</v>
      </c>
      <c r="R3" s="125">
        <v>0</v>
      </c>
      <c r="S3" s="125">
        <v>68.81</v>
      </c>
      <c r="T3" s="125">
        <v>122450</v>
      </c>
      <c r="U3" s="125">
        <v>226.4</v>
      </c>
      <c r="V3" s="126">
        <v>0</v>
      </c>
      <c r="W3" s="127">
        <v>0</v>
      </c>
      <c r="X3" s="127">
        <v>0</v>
      </c>
      <c r="Y3" s="127">
        <v>0</v>
      </c>
      <c r="Z3" s="127">
        <v>0</v>
      </c>
      <c r="AA3" s="127">
        <v>0</v>
      </c>
      <c r="AB3" s="127">
        <v>0</v>
      </c>
      <c r="AC3" s="128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129">
        <v>0</v>
      </c>
      <c r="AK3" s="130">
        <v>0.67410000000000003</v>
      </c>
      <c r="AL3" s="130">
        <v>0.65890000000000004</v>
      </c>
      <c r="AM3" s="130">
        <v>0.61480000000000001</v>
      </c>
      <c r="AN3" s="130">
        <v>0.60660000000000003</v>
      </c>
      <c r="AO3" s="130">
        <v>0.7944</v>
      </c>
      <c r="AP3" s="120">
        <f t="shared" si="0"/>
        <v>0.15</v>
      </c>
      <c r="AQ3" s="120">
        <f>Table1[[#This Row],[Mid_ZAR/kWh]]*Table1[[#This Row],[Mid_(kWh)2]]*(1+0.15)</f>
        <v>14305.662566999999</v>
      </c>
      <c r="AR3" s="120">
        <f>Table1[[#This Row],[HIG_ZAR/kWh]]*Table1[[#This Row],[Hig_Energy_produced_(kWh)2]]*(1+0.15)</f>
        <v>0</v>
      </c>
      <c r="AS3" s="120">
        <f>Table1[[#This Row],[VER_ZAR/kWh]]*Table1[[#This Row],[Verg_Energy_(kWh)]]*(1+0.15)</f>
        <v>81071.720935999998</v>
      </c>
      <c r="AT3" s="120">
        <f>Table1[[#This Row],[DUR_ZAR/kWh]]*Table1[[#This Row],[Dur_Energy_produced_(kWh)]]*(1+0.15)</f>
        <v>47223.145772999997</v>
      </c>
      <c r="AU3" s="120">
        <f>Table1[[#This Row],[HER_ZAR/kWh2]]*Table1[[#This Row],[Her_Energy_produced_(kWh)]]*(1+0.15)</f>
        <v>0</v>
      </c>
      <c r="AV3" s="26">
        <f>Table1[[#This Row],[Mid_ZAR/kWh]]*Table1[[#This Row],[Mid_P50_(kWh)]]*(1+0.15)</f>
        <v>27463.696848</v>
      </c>
      <c r="AW3" s="26">
        <f>Table1[[#This Row],[HIG_ZAR/kWh]]*Table1[[#This Row],[Hig_P50_(kWh)]]*(1+0.15)</f>
        <v>0</v>
      </c>
      <c r="AX3" s="26">
        <f>Table1[[#This Row],[VER_ZAR/kWh]]*Table1[[#This Row],[Verg_P50_(kWh)]]*(1+0.15)</f>
        <v>87805.732926000012</v>
      </c>
      <c r="AY3" s="26">
        <f>Table1[[#This Row],[DUR_ZAR/kWh]]*Table1[[#This Row],[Dur_P50_(kWh)]]*(1+0.15)</f>
        <v>85419.895499999984</v>
      </c>
      <c r="AZ3" s="26">
        <f>Table1[[#This Row],[HER_ZAR/kWh2]]*Table1[[#This Row],[Her_P50_(kWh)]]*(1+0.15)</f>
        <v>0</v>
      </c>
      <c r="BA3" s="28">
        <f t="shared" si="1"/>
        <v>0</v>
      </c>
      <c r="BB3" s="28">
        <f t="shared" si="2"/>
        <v>0</v>
      </c>
      <c r="BC3" s="28">
        <f t="shared" si="3"/>
        <v>0</v>
      </c>
      <c r="BD3" s="28">
        <f>Table1[[#This Row],[Her_PRP50]]*100</f>
        <v>0</v>
      </c>
      <c r="BE3" s="28" t="e">
        <f>#REF!*100</f>
        <v>#REF!</v>
      </c>
      <c r="BF3" s="28">
        <f>95</f>
        <v>95</v>
      </c>
      <c r="BG3" s="122">
        <v>98</v>
      </c>
      <c r="BH3" s="124">
        <v>98</v>
      </c>
      <c r="BI3" s="126">
        <v>98</v>
      </c>
      <c r="BJ3" s="129">
        <v>98</v>
      </c>
      <c r="BK3" s="128">
        <v>98</v>
      </c>
    </row>
    <row r="4" spans="1:63" x14ac:dyDescent="0.25">
      <c r="A4" s="14">
        <v>44531</v>
      </c>
      <c r="B4" s="121">
        <v>126249.60000000002</v>
      </c>
      <c r="C4" s="121">
        <v>0</v>
      </c>
      <c r="D4" s="121">
        <v>0</v>
      </c>
      <c r="E4" s="121">
        <v>100</v>
      </c>
      <c r="F4" s="121">
        <v>135649</v>
      </c>
      <c r="G4" s="121">
        <v>252.1</v>
      </c>
      <c r="H4" s="122">
        <v>0</v>
      </c>
      <c r="I4" s="123">
        <v>48330.802999999993</v>
      </c>
      <c r="J4" s="123">
        <v>0</v>
      </c>
      <c r="K4" s="123">
        <v>0</v>
      </c>
      <c r="L4" s="123">
        <v>100</v>
      </c>
      <c r="M4" s="123">
        <v>37840</v>
      </c>
      <c r="N4" s="123">
        <v>214.9</v>
      </c>
      <c r="O4" s="124">
        <v>0</v>
      </c>
      <c r="P4" s="125">
        <v>94632.700000000026</v>
      </c>
      <c r="Q4" s="125">
        <v>0</v>
      </c>
      <c r="R4" s="125">
        <v>0</v>
      </c>
      <c r="S4" s="125">
        <v>100</v>
      </c>
      <c r="T4" s="125">
        <v>130720.8</v>
      </c>
      <c r="U4" s="125">
        <v>243.9</v>
      </c>
      <c r="V4" s="126">
        <v>0</v>
      </c>
      <c r="W4" s="127">
        <v>0</v>
      </c>
      <c r="X4" s="127">
        <v>0</v>
      </c>
      <c r="Y4" s="127">
        <v>0</v>
      </c>
      <c r="Z4" s="127">
        <v>0</v>
      </c>
      <c r="AA4" s="127">
        <v>0</v>
      </c>
      <c r="AB4" s="127">
        <v>0</v>
      </c>
      <c r="AC4" s="128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129">
        <v>0</v>
      </c>
      <c r="AK4" s="130">
        <v>0.67410000000000003</v>
      </c>
      <c r="AL4" s="130">
        <v>0.65890000000000004</v>
      </c>
      <c r="AM4" s="130">
        <v>0.61480000000000001</v>
      </c>
      <c r="AN4" s="130">
        <v>0.60660000000000003</v>
      </c>
      <c r="AO4" s="130">
        <v>0.7944</v>
      </c>
      <c r="AP4" s="120">
        <f t="shared" si="0"/>
        <v>0.15</v>
      </c>
      <c r="AQ4" s="120">
        <f>Table1[[#This Row],[Mid_ZAR/kWh]]*Table1[[#This Row],[Mid_(kWh)2]]*(1+0.15)</f>
        <v>37466.763447644997</v>
      </c>
      <c r="AR4" s="120">
        <f>Table1[[#This Row],[HIG_ZAR/kWh]]*Table1[[#This Row],[Hig_Energy_produced_(kWh)2]]*(1+0.15)</f>
        <v>0</v>
      </c>
      <c r="AS4" s="120">
        <f>Table1[[#This Row],[VER_ZAR/kWh]]*Table1[[#This Row],[Verg_Energy_(kWh)]]*(1+0.15)</f>
        <v>89260.992192000005</v>
      </c>
      <c r="AT4" s="120">
        <f>Table1[[#This Row],[DUR_ZAR/kWh]]*Table1[[#This Row],[Dur_Energy_produced_(kWh)]]*(1+0.15)</f>
        <v>66014.825193000011</v>
      </c>
      <c r="AU4" s="120">
        <f>Table1[[#This Row],[HER_ZAR/kWh2]]*Table1[[#This Row],[Her_Energy_produced_(kWh)]]*(1+0.15)</f>
        <v>0</v>
      </c>
      <c r="AV4" s="26">
        <f>Table1[[#This Row],[Mid_ZAR/kWh]]*Table1[[#This Row],[Mid_P50_(kWh)]]*(1+0.15)</f>
        <v>29334.135599999998</v>
      </c>
      <c r="AW4" s="26">
        <f>Table1[[#This Row],[HIG_ZAR/kWh]]*Table1[[#This Row],[Hig_P50_(kWh)]]*(1+0.15)</f>
        <v>0</v>
      </c>
      <c r="AX4" s="26">
        <f>Table1[[#This Row],[VER_ZAR/kWh]]*Table1[[#This Row],[Verg_P50_(kWh)]]*(1+0.15)</f>
        <v>95906.55597999999</v>
      </c>
      <c r="AY4" s="26">
        <f>Table1[[#This Row],[DUR_ZAR/kWh]]*Table1[[#This Row],[Dur_P50_(kWh)]]*(1+0.15)</f>
        <v>91189.522872000001</v>
      </c>
      <c r="AZ4" s="26">
        <f>Table1[[#This Row],[HER_ZAR/kWh2]]*Table1[[#This Row],[Her_P50_(kWh)]]*(1+0.15)</f>
        <v>0</v>
      </c>
      <c r="BA4" s="28">
        <f t="shared" si="1"/>
        <v>0</v>
      </c>
      <c r="BB4" s="28">
        <f t="shared" si="2"/>
        <v>0</v>
      </c>
      <c r="BC4" s="28">
        <f t="shared" si="3"/>
        <v>0</v>
      </c>
      <c r="BD4" s="28">
        <f>Table1[[#This Row],[Her_PRP50]]*100</f>
        <v>0</v>
      </c>
      <c r="BE4" s="28" t="e">
        <f>#REF!*100</f>
        <v>#REF!</v>
      </c>
      <c r="BF4" s="28">
        <f>95</f>
        <v>95</v>
      </c>
      <c r="BG4" s="122">
        <v>98</v>
      </c>
      <c r="BH4" s="124">
        <v>98</v>
      </c>
      <c r="BI4" s="126">
        <v>98</v>
      </c>
      <c r="BJ4" s="129">
        <v>98</v>
      </c>
      <c r="BK4" s="128">
        <v>98</v>
      </c>
    </row>
    <row r="5" spans="1:63" x14ac:dyDescent="0.25">
      <c r="A5" s="14">
        <v>44562</v>
      </c>
      <c r="B5" s="121">
        <v>127624.6</v>
      </c>
      <c r="C5" s="121"/>
      <c r="D5" s="121">
        <v>0</v>
      </c>
      <c r="E5" s="121">
        <v>98.83</v>
      </c>
      <c r="F5" s="121">
        <v>134331.04</v>
      </c>
      <c r="G5" s="121">
        <v>250.6</v>
      </c>
      <c r="H5" s="122">
        <v>0.76900000000000002</v>
      </c>
      <c r="I5" s="123">
        <v>34169.195000000007</v>
      </c>
      <c r="J5" s="123">
        <v>0</v>
      </c>
      <c r="K5" s="123">
        <v>0</v>
      </c>
      <c r="L5" s="123">
        <v>0</v>
      </c>
      <c r="M5" s="123">
        <v>36357.19</v>
      </c>
      <c r="N5" s="123">
        <v>208.5</v>
      </c>
      <c r="O5" s="124">
        <v>0.7651</v>
      </c>
      <c r="P5" s="125">
        <v>100806.39999999998</v>
      </c>
      <c r="Q5" s="125">
        <v>0</v>
      </c>
      <c r="R5" s="125">
        <v>0</v>
      </c>
      <c r="S5" s="125">
        <v>88.6</v>
      </c>
      <c r="T5" s="125">
        <v>130944.06</v>
      </c>
      <c r="U5" s="125">
        <v>245.7</v>
      </c>
      <c r="V5" s="126">
        <v>0.75639999999999996</v>
      </c>
      <c r="W5" s="127">
        <v>0</v>
      </c>
      <c r="X5" s="127">
        <v>0</v>
      </c>
      <c r="Y5" s="127">
        <v>0</v>
      </c>
      <c r="Z5" s="127">
        <v>0</v>
      </c>
      <c r="AA5" s="127">
        <v>42603.49</v>
      </c>
      <c r="AB5" s="127">
        <v>237.6</v>
      </c>
      <c r="AC5" s="128">
        <v>0.84699999999999998</v>
      </c>
      <c r="AD5" s="51">
        <v>0</v>
      </c>
      <c r="AE5" s="51">
        <v>0</v>
      </c>
      <c r="AF5" s="51">
        <v>0</v>
      </c>
      <c r="AG5" s="51">
        <v>0</v>
      </c>
      <c r="AH5" s="51">
        <v>40931.67</v>
      </c>
      <c r="AI5" s="51">
        <v>200.9</v>
      </c>
      <c r="AJ5" s="129">
        <v>0.77559999999999996</v>
      </c>
      <c r="AK5" s="130">
        <v>0.67410000000000003</v>
      </c>
      <c r="AL5" s="130">
        <v>0.65890000000000004</v>
      </c>
      <c r="AM5" s="130">
        <v>0.61480000000000001</v>
      </c>
      <c r="AN5" s="130">
        <v>0.60660000000000003</v>
      </c>
      <c r="AO5" s="130">
        <v>0.7944</v>
      </c>
      <c r="AP5" s="120">
        <f t="shared" ref="AP5:AP9" si="4">0.15</f>
        <v>0.15</v>
      </c>
      <c r="AQ5" s="120">
        <f>Table1[[#This Row],[Mid_ZAR/kWh]]*Table1[[#This Row],[Mid_(kWh)2]]*(1+0.15)</f>
        <v>26488.472501925007</v>
      </c>
      <c r="AR5" s="120">
        <f>Table1[[#This Row],[HIG_ZAR/kWh]]*Table1[[#This Row],[Hig_Energy_produced_(kWh)2]]*(1+0.15)</f>
        <v>0</v>
      </c>
      <c r="AS5" s="120">
        <f>Table1[[#This Row],[VER_ZAR/kWh]]*Table1[[#This Row],[Verg_Energy_(kWh)]]*(1+0.15)</f>
        <v>90233.144692000002</v>
      </c>
      <c r="AT5" s="120">
        <f>Table1[[#This Row],[DUR_ZAR/kWh]]*Table1[[#This Row],[Dur_Energy_produced_(kWh)]]*(1+0.15)</f>
        <v>70321.536575999984</v>
      </c>
      <c r="AU5" s="120">
        <f>Table1[[#This Row],[HER_ZAR/kWh2]]*Table1[[#This Row],[Her_Energy_produced_(kWh)]]*(1+0.15)</f>
        <v>0</v>
      </c>
      <c r="AV5" s="26">
        <f>Table1[[#This Row],[Mid_ZAR/kWh]]*Table1[[#This Row],[Mid_P50_(kWh)]]*(1+0.15)</f>
        <v>28184.639045850003</v>
      </c>
      <c r="AW5" s="26">
        <f>Table1[[#This Row],[HIG_ZAR/kWh]]*Table1[[#This Row],[Hig_P50_(kWh)]]*(1+0.15)</f>
        <v>31015.358967449996</v>
      </c>
      <c r="AX5" s="26">
        <f>Table1[[#This Row],[VER_ZAR/kWh]]*Table1[[#This Row],[Verg_P50_(kWh)]]*(1+0.15)</f>
        <v>94974.73190079999</v>
      </c>
      <c r="AY5" s="26">
        <f>Table1[[#This Row],[DUR_ZAR/kWh]]*Table1[[#This Row],[Dur_P50_(kWh)]]*(1+0.15)</f>
        <v>91345.266815399998</v>
      </c>
      <c r="AZ5" s="26">
        <f>Table1[[#This Row],[HER_ZAR/kWh2]]*Table1[[#This Row],[Her_P50_(kWh)]]*(1+0.15)</f>
        <v>38920.844324400001</v>
      </c>
      <c r="BA5" s="28">
        <f t="shared" si="1"/>
        <v>76.900000000000006</v>
      </c>
      <c r="BB5" s="28">
        <f t="shared" ref="BB5:BB9" si="5">V5*100</f>
        <v>75.64</v>
      </c>
      <c r="BC5" s="28">
        <f t="shared" si="3"/>
        <v>76.510000000000005</v>
      </c>
      <c r="BD5" s="28">
        <f>Table1[[#This Row],[Her_PRP50]]*100</f>
        <v>84.7</v>
      </c>
      <c r="BE5" s="28" t="e">
        <f>#REF!*100</f>
        <v>#REF!</v>
      </c>
      <c r="BF5" s="28">
        <f>95</f>
        <v>95</v>
      </c>
      <c r="BG5" s="122">
        <v>98</v>
      </c>
      <c r="BH5" s="124">
        <v>98</v>
      </c>
      <c r="BI5" s="126">
        <v>98</v>
      </c>
      <c r="BJ5" s="129">
        <v>98</v>
      </c>
      <c r="BK5" s="128">
        <v>98</v>
      </c>
    </row>
    <row r="6" spans="1:63" x14ac:dyDescent="0.25">
      <c r="A6" s="14">
        <v>44593</v>
      </c>
      <c r="B6" s="121">
        <v>96946.4</v>
      </c>
      <c r="C6" s="121">
        <v>0</v>
      </c>
      <c r="D6" s="121">
        <v>0</v>
      </c>
      <c r="E6" s="121">
        <v>99.29</v>
      </c>
      <c r="F6" s="121">
        <v>108571.18</v>
      </c>
      <c r="G6" s="121">
        <v>201.5</v>
      </c>
      <c r="H6" s="122">
        <v>0.77290000000000003</v>
      </c>
      <c r="I6" s="123">
        <v>32936.601999999999</v>
      </c>
      <c r="J6" s="123">
        <v>0</v>
      </c>
      <c r="K6" s="123">
        <v>0</v>
      </c>
      <c r="L6" s="123">
        <v>64.27</v>
      </c>
      <c r="M6" s="123">
        <v>31490.67</v>
      </c>
      <c r="N6" s="123">
        <v>177.3</v>
      </c>
      <c r="O6" s="124">
        <v>0.77929999999999999</v>
      </c>
      <c r="P6" s="125">
        <v>91369.8</v>
      </c>
      <c r="Q6" s="125">
        <v>0</v>
      </c>
      <c r="R6" s="125">
        <v>0</v>
      </c>
      <c r="S6" s="125">
        <v>99.05</v>
      </c>
      <c r="T6" s="125">
        <v>111813.67</v>
      </c>
      <c r="U6" s="125">
        <v>208.7</v>
      </c>
      <c r="V6" s="126">
        <v>0.76039999999999996</v>
      </c>
      <c r="W6" s="127">
        <v>0</v>
      </c>
      <c r="X6" s="127">
        <v>0</v>
      </c>
      <c r="Y6" s="127">
        <v>0</v>
      </c>
      <c r="Z6" s="127">
        <v>0</v>
      </c>
      <c r="AA6" s="127">
        <v>35030.76</v>
      </c>
      <c r="AB6" s="127">
        <v>194.9</v>
      </c>
      <c r="AC6" s="128">
        <v>0.84899999999999998</v>
      </c>
      <c r="AD6" s="51">
        <v>0</v>
      </c>
      <c r="AE6" s="51">
        <v>0</v>
      </c>
      <c r="AF6" s="51">
        <v>0</v>
      </c>
      <c r="AG6" s="51">
        <v>0</v>
      </c>
      <c r="AH6" s="51">
        <v>35932.82</v>
      </c>
      <c r="AI6" s="51">
        <v>176</v>
      </c>
      <c r="AJ6" s="129">
        <v>0.7772</v>
      </c>
      <c r="AK6" s="130">
        <v>0.67410000000000003</v>
      </c>
      <c r="AL6" s="130">
        <v>0.65890000000000004</v>
      </c>
      <c r="AM6" s="130">
        <v>0.61480000000000001</v>
      </c>
      <c r="AN6" s="130">
        <v>0.60660000000000003</v>
      </c>
      <c r="AO6" s="130">
        <v>0.7944</v>
      </c>
      <c r="AP6" s="120">
        <f t="shared" si="4"/>
        <v>0.15</v>
      </c>
      <c r="AQ6" s="120">
        <f>Table1[[#This Row],[Mid_ZAR/kWh]]*Table1[[#This Row],[Mid_(kWh)2]]*(1+0.15)</f>
        <v>25532.947919429997</v>
      </c>
      <c r="AR6" s="120">
        <f>Table1[[#This Row],[HIG_ZAR/kWh]]*Table1[[#This Row],[Hig_Energy_produced_(kWh)2]]*(1+0.15)</f>
        <v>0</v>
      </c>
      <c r="AS6" s="120">
        <f>Table1[[#This Row],[VER_ZAR/kWh]]*Table1[[#This Row],[Verg_Energy_(kWh)]]*(1+0.15)</f>
        <v>68543.04372799999</v>
      </c>
      <c r="AT6" s="120">
        <f>Table1[[#This Row],[DUR_ZAR/kWh]]*Table1[[#This Row],[Dur_Energy_produced_(kWh)]]*(1+0.15)</f>
        <v>63738.658781999999</v>
      </c>
      <c r="AU6" s="120">
        <f>Table1[[#This Row],[HER_ZAR/kWh2]]*Table1[[#This Row],[Her_Energy_produced_(kWh)]]*(1+0.15)</f>
        <v>0</v>
      </c>
      <c r="AV6" s="26">
        <f>Table1[[#This Row],[Mid_ZAR/kWh]]*Table1[[#This Row],[Mid_P50_(kWh)]]*(1+0.15)</f>
        <v>24412.039744049998</v>
      </c>
      <c r="AW6" s="26">
        <f>Table1[[#This Row],[HIG_ZAR/kWh]]*Table1[[#This Row],[Hig_P50_(kWh)]]*(1+0.15)</f>
        <v>27227.555362700001</v>
      </c>
      <c r="AX6" s="26">
        <f>Table1[[#This Row],[VER_ZAR/kWh]]*Table1[[#This Row],[Verg_P50_(kWh)]]*(1+0.15)</f>
        <v>76761.995683599991</v>
      </c>
      <c r="AY6" s="26">
        <f>Table1[[#This Row],[DUR_ZAR/kWh]]*Table1[[#This Row],[Dur_P50_(kWh)]]*(1+0.15)</f>
        <v>78000.098055299997</v>
      </c>
      <c r="AZ6" s="26">
        <f>Table1[[#This Row],[HER_ZAR/kWh2]]*Table1[[#This Row],[Her_P50_(kWh)]]*(1+0.15)</f>
        <v>32002.701105600001</v>
      </c>
      <c r="BA6" s="28">
        <f t="shared" si="1"/>
        <v>77.290000000000006</v>
      </c>
      <c r="BB6" s="28">
        <f t="shared" si="5"/>
        <v>76.039999999999992</v>
      </c>
      <c r="BC6" s="28">
        <f t="shared" si="3"/>
        <v>77.929999999999993</v>
      </c>
      <c r="BD6" s="28">
        <f>Table1[[#This Row],[Her_PRP50]]*100</f>
        <v>84.899999999999991</v>
      </c>
      <c r="BE6" s="28" t="e">
        <f>#REF!*100</f>
        <v>#REF!</v>
      </c>
      <c r="BF6" s="28">
        <f>95</f>
        <v>95</v>
      </c>
      <c r="BG6" s="122">
        <v>98</v>
      </c>
      <c r="BH6" s="124">
        <v>98</v>
      </c>
      <c r="BI6" s="126">
        <v>98</v>
      </c>
      <c r="BJ6" s="129">
        <v>98</v>
      </c>
      <c r="BK6" s="128">
        <v>98</v>
      </c>
    </row>
    <row r="7" spans="1:63" x14ac:dyDescent="0.25">
      <c r="A7" s="14">
        <v>44621</v>
      </c>
      <c r="B7" s="121">
        <v>94648.1</v>
      </c>
      <c r="C7" s="121">
        <v>82.452704629634994</v>
      </c>
      <c r="D7" s="121">
        <v>38.207514285713998</v>
      </c>
      <c r="E7" s="121">
        <v>100</v>
      </c>
      <c r="F7" s="121">
        <v>100729.11</v>
      </c>
      <c r="G7" s="121">
        <v>185.2</v>
      </c>
      <c r="H7" s="122">
        <v>0.7802</v>
      </c>
      <c r="I7" s="123">
        <v>29032.3</v>
      </c>
      <c r="J7" s="123">
        <v>86.957433297524005</v>
      </c>
      <c r="K7" s="123">
        <v>43.039749206349001</v>
      </c>
      <c r="L7" s="123">
        <v>100</v>
      </c>
      <c r="M7" s="123">
        <v>32436.400000000001</v>
      </c>
      <c r="N7" s="123">
        <v>180.8</v>
      </c>
      <c r="O7" s="124">
        <v>0.78720000000000001</v>
      </c>
      <c r="P7" s="125">
        <v>89806.300000000017</v>
      </c>
      <c r="Q7" s="125">
        <v>86.138412652994006</v>
      </c>
      <c r="R7" s="125">
        <v>35.130291666666999</v>
      </c>
      <c r="S7" s="125">
        <v>100</v>
      </c>
      <c r="T7" s="125">
        <v>111969.25</v>
      </c>
      <c r="U7" s="125">
        <v>208.7</v>
      </c>
      <c r="V7" s="126">
        <v>0.76139999999999997</v>
      </c>
      <c r="W7" s="127">
        <v>17949.203000000001</v>
      </c>
      <c r="X7" s="127">
        <v>100.40724809251</v>
      </c>
      <c r="Y7" s="127">
        <v>15.72817202381</v>
      </c>
      <c r="Z7" s="127">
        <v>100</v>
      </c>
      <c r="AA7" s="127">
        <v>33133.54</v>
      </c>
      <c r="AB7" s="127">
        <v>184</v>
      </c>
      <c r="AC7" s="128">
        <v>0.85060000000000002</v>
      </c>
      <c r="AD7" s="51">
        <v>0</v>
      </c>
      <c r="AE7" s="51">
        <v>0</v>
      </c>
      <c r="AF7" s="51">
        <v>0</v>
      </c>
      <c r="AG7" s="51">
        <v>100</v>
      </c>
      <c r="AH7" s="51">
        <v>38047.269999999997</v>
      </c>
      <c r="AI7" s="51">
        <v>186</v>
      </c>
      <c r="AJ7" s="129">
        <v>0.77869999999999995</v>
      </c>
      <c r="AK7" s="130">
        <v>0.67410000000000003</v>
      </c>
      <c r="AL7" s="130">
        <v>0.65890000000000004</v>
      </c>
      <c r="AM7" s="130">
        <v>0.61480000000000001</v>
      </c>
      <c r="AN7" s="130">
        <v>0.60660000000000003</v>
      </c>
      <c r="AO7" s="130">
        <v>0.7944</v>
      </c>
      <c r="AP7" s="120">
        <f t="shared" si="4"/>
        <v>0.15</v>
      </c>
      <c r="AQ7" s="120">
        <f>Table1[[#This Row],[Mid_ZAR/kWh]]*Table1[[#This Row],[Mid_(kWh)2]]*(1+0.15)</f>
        <v>22506.274444499995</v>
      </c>
      <c r="AR7" s="120">
        <f>Table1[[#This Row],[HIG_ZAR/kWh]]*Table1[[#This Row],[Hig_Energy_produced_(kWh)2]]*(1+0.15)</f>
        <v>0</v>
      </c>
      <c r="AS7" s="120">
        <f>Table1[[#This Row],[VER_ZAR/kWh]]*Table1[[#This Row],[Verg_Energy_(kWh)]]*(1+0.15)</f>
        <v>66918.099661999993</v>
      </c>
      <c r="AT7" s="120">
        <f>Table1[[#This Row],[DUR_ZAR/kWh]]*Table1[[#This Row],[Dur_Energy_produced_(kWh)]]*(1+0.15)</f>
        <v>62647.97681700001</v>
      </c>
      <c r="AU7" s="120">
        <f>Table1[[#This Row],[HER_ZAR/kWh2]]*Table1[[#This Row],[Her_Energy_produced_(kWh)]]*(1+0.15)</f>
        <v>16397.673892679999</v>
      </c>
      <c r="AV7" s="26">
        <f>Table1[[#This Row],[Mid_ZAR/kWh]]*Table1[[#This Row],[Mid_P50_(kWh)]]*(1+0.15)</f>
        <v>25145.183826</v>
      </c>
      <c r="AW7" s="26">
        <f>Table1[[#This Row],[HIG_ZAR/kWh]]*Table1[[#This Row],[Hig_P50_(kWh)]]*(1+0.15)</f>
        <v>28829.748133449997</v>
      </c>
      <c r="AX7" s="26">
        <f>Table1[[#This Row],[VER_ZAR/kWh]]*Table1[[#This Row],[Verg_P50_(kWh)]]*(1+0.15)</f>
        <v>71217.4953522</v>
      </c>
      <c r="AY7" s="26">
        <f>Table1[[#This Row],[DUR_ZAR/kWh]]*Table1[[#This Row],[Dur_P50_(kWh)]]*(1+0.15)</f>
        <v>78108.629107500004</v>
      </c>
      <c r="AZ7" s="26">
        <f>Table1[[#This Row],[HER_ZAR/kWh2]]*Table1[[#This Row],[Her_P50_(kWh)]]*(1+0.15)</f>
        <v>30269.4768024</v>
      </c>
      <c r="BA7" s="28">
        <f t="shared" si="1"/>
        <v>78.02</v>
      </c>
      <c r="BB7" s="28">
        <f t="shared" si="5"/>
        <v>76.14</v>
      </c>
      <c r="BC7" s="28">
        <f t="shared" si="3"/>
        <v>78.72</v>
      </c>
      <c r="BD7" s="28">
        <f>Table1[[#This Row],[Her_PRP50]]*100</f>
        <v>85.06</v>
      </c>
      <c r="BE7" s="28" t="e">
        <f>#REF!*100</f>
        <v>#REF!</v>
      </c>
      <c r="BF7" s="28">
        <f>95</f>
        <v>95</v>
      </c>
      <c r="BG7" s="122">
        <v>98</v>
      </c>
      <c r="BH7" s="124">
        <v>98</v>
      </c>
      <c r="BI7" s="126">
        <v>98</v>
      </c>
      <c r="BJ7" s="129">
        <v>98</v>
      </c>
      <c r="BK7" s="128">
        <v>98</v>
      </c>
    </row>
    <row r="8" spans="1:63" x14ac:dyDescent="0.25">
      <c r="A8" s="14">
        <v>44653</v>
      </c>
      <c r="B8" s="121">
        <v>70139.100000000006</v>
      </c>
      <c r="C8" s="121">
        <v>73.310868708241003</v>
      </c>
      <c r="D8" s="121">
        <v>121.69236198407999</v>
      </c>
      <c r="E8" s="121">
        <v>96.83</v>
      </c>
      <c r="F8" s="121">
        <v>70910.55</v>
      </c>
      <c r="G8" s="121">
        <v>127.1</v>
      </c>
      <c r="H8" s="122">
        <v>0.80030000000000001</v>
      </c>
      <c r="I8" s="123">
        <v>23635.79700000002</v>
      </c>
      <c r="J8" s="123">
        <v>81.264061325699004</v>
      </c>
      <c r="K8" s="123">
        <v>116.89211011905</v>
      </c>
      <c r="L8" s="123">
        <v>96.69</v>
      </c>
      <c r="M8" s="123">
        <v>27151.55</v>
      </c>
      <c r="N8" s="123">
        <v>149.1</v>
      </c>
      <c r="O8" s="124">
        <v>0.79900000000000004</v>
      </c>
      <c r="P8" s="125">
        <v>70141.499999999971</v>
      </c>
      <c r="Q8" s="125">
        <v>59.891782911532999</v>
      </c>
      <c r="R8" s="125">
        <v>126.1110146234</v>
      </c>
      <c r="S8" s="125">
        <v>96.77</v>
      </c>
      <c r="T8" s="125">
        <v>85867.72</v>
      </c>
      <c r="U8" s="125">
        <v>156.9</v>
      </c>
      <c r="V8" s="126">
        <v>0.77669999999999995</v>
      </c>
      <c r="W8" s="127">
        <v>21947</v>
      </c>
      <c r="X8" s="127">
        <v>78.077173129494994</v>
      </c>
      <c r="Y8" s="127">
        <v>125.57036794905</v>
      </c>
      <c r="Z8" s="127">
        <v>93.46</v>
      </c>
      <c r="AA8" s="127">
        <v>24642.89</v>
      </c>
      <c r="AB8" s="127">
        <v>135.30000000000001</v>
      </c>
      <c r="AC8" s="128">
        <v>0.86029999999999995</v>
      </c>
      <c r="AD8" s="51">
        <v>21643.97</v>
      </c>
      <c r="AE8" s="51">
        <v>69.850753753484994</v>
      </c>
      <c r="AF8" s="51">
        <v>51.630656604854003</v>
      </c>
      <c r="AG8" s="51">
        <v>95</v>
      </c>
      <c r="AH8" s="51">
        <v>32408.21</v>
      </c>
      <c r="AI8" s="51">
        <v>156.19999999999999</v>
      </c>
      <c r="AJ8" s="129">
        <v>0.78979999999999995</v>
      </c>
      <c r="AK8" s="130">
        <v>0.67410000000000003</v>
      </c>
      <c r="AL8" s="130">
        <v>0.65890000000000004</v>
      </c>
      <c r="AM8" s="130">
        <v>0.61480000000000001</v>
      </c>
      <c r="AN8" s="130">
        <v>0.60660000000000003</v>
      </c>
      <c r="AO8" s="130">
        <v>0.7944</v>
      </c>
      <c r="AP8" s="120">
        <f t="shared" si="4"/>
        <v>0.15</v>
      </c>
      <c r="AQ8" s="120">
        <f>Table1[[#This Row],[Mid_ZAR/kWh]]*Table1[[#This Row],[Mid_(kWh)2]]*(1+0.15)</f>
        <v>18322.824371355015</v>
      </c>
      <c r="AR8" s="120">
        <f>Table1[[#This Row],[HIG_ZAR/kWh]]*Table1[[#This Row],[Hig_Energy_produced_(kWh)2]]*(1+0.15)</f>
        <v>16400.393607950002</v>
      </c>
      <c r="AS8" s="120">
        <f>Table1[[#This Row],[VER_ZAR/kWh]]*Table1[[#This Row],[Verg_Energy_(kWh)]]*(1+0.15)</f>
        <v>49589.746481999995</v>
      </c>
      <c r="AT8" s="120">
        <f>Table1[[#This Row],[DUR_ZAR/kWh]]*Table1[[#This Row],[Dur_Energy_produced_(kWh)]]*(1+0.15)</f>
        <v>48930.008984999979</v>
      </c>
      <c r="AU8" s="120">
        <f>Table1[[#This Row],[HER_ZAR/kWh2]]*Table1[[#This Row],[Her_Energy_produced_(kWh)]]*(1+0.15)</f>
        <v>20049.901320000001</v>
      </c>
      <c r="AV8" s="26">
        <f>Table1[[#This Row],[Mid_ZAR/kWh]]*Table1[[#This Row],[Mid_P50_(kWh)]]*(1+0.15)</f>
        <v>21048.288833249997</v>
      </c>
      <c r="AW8" s="26">
        <f>Table1[[#This Row],[HIG_ZAR/kWh]]*Table1[[#This Row],[Hig_P50_(kWh)]]*(1+0.15)</f>
        <v>24556.83500435</v>
      </c>
      <c r="AX8" s="26">
        <f>Table1[[#This Row],[VER_ZAR/kWh]]*Table1[[#This Row],[Verg_P50_(kWh)]]*(1+0.15)</f>
        <v>50135.177060999995</v>
      </c>
      <c r="AY8" s="26">
        <f>Table1[[#This Row],[DUR_ZAR/kWh]]*Table1[[#This Row],[Dur_P50_(kWh)]]*(1+0.15)</f>
        <v>59900.462794799998</v>
      </c>
      <c r="AZ8" s="26">
        <f>Table1[[#This Row],[HER_ZAR/kWh2]]*Table1[[#This Row],[Her_P50_(kWh)]]*(1+0.15)</f>
        <v>22512.758588399996</v>
      </c>
      <c r="BA8" s="28">
        <f t="shared" si="1"/>
        <v>80.03</v>
      </c>
      <c r="BB8" s="28">
        <f t="shared" si="5"/>
        <v>77.669999999999987</v>
      </c>
      <c r="BC8" s="28">
        <f t="shared" si="3"/>
        <v>79.900000000000006</v>
      </c>
      <c r="BD8" s="28">
        <f>Table1[[#This Row],[Her_PRP50]]*100</f>
        <v>86.03</v>
      </c>
      <c r="BE8" s="28" t="e">
        <f>#REF!*100</f>
        <v>#REF!</v>
      </c>
      <c r="BF8" s="28">
        <f>95</f>
        <v>95</v>
      </c>
      <c r="BG8" s="122">
        <v>98</v>
      </c>
      <c r="BH8" s="124">
        <v>98</v>
      </c>
      <c r="BI8" s="126">
        <v>98</v>
      </c>
      <c r="BJ8" s="129">
        <v>98</v>
      </c>
      <c r="BK8" s="128">
        <v>98</v>
      </c>
    </row>
    <row r="9" spans="1:63" x14ac:dyDescent="0.25">
      <c r="A9" s="14">
        <v>44684</v>
      </c>
      <c r="B9" s="121">
        <v>52487.9</v>
      </c>
      <c r="C9" s="121">
        <v>77.960921698397001</v>
      </c>
      <c r="D9" s="121">
        <v>92.269062020503</v>
      </c>
      <c r="E9" s="121">
        <v>99.26</v>
      </c>
      <c r="F9" s="121">
        <v>51576.41</v>
      </c>
      <c r="G9" s="121">
        <v>90.9</v>
      </c>
      <c r="H9" s="122">
        <v>0.81389999999999996</v>
      </c>
      <c r="I9" s="123">
        <v>23406.5</v>
      </c>
      <c r="J9" s="123">
        <v>74.747980931914995</v>
      </c>
      <c r="K9" s="123">
        <v>137.17509107142999</v>
      </c>
      <c r="L9" s="123">
        <v>95.94</v>
      </c>
      <c r="M9" s="123">
        <v>26286.34</v>
      </c>
      <c r="N9" s="123">
        <v>141.69999999999999</v>
      </c>
      <c r="O9" s="124">
        <v>0.81399999999999995</v>
      </c>
      <c r="P9" s="125">
        <v>60420.899999999994</v>
      </c>
      <c r="Q9" s="125">
        <v>71.884365014154994</v>
      </c>
      <c r="R9" s="125">
        <v>118.86590531812</v>
      </c>
      <c r="S9" s="125">
        <v>90.56</v>
      </c>
      <c r="T9" s="125">
        <v>68401.09</v>
      </c>
      <c r="U9" s="125">
        <v>122.1</v>
      </c>
      <c r="V9" s="126">
        <v>0.79510000000000003</v>
      </c>
      <c r="W9" s="127">
        <v>19453</v>
      </c>
      <c r="X9" s="127">
        <v>81.527601748501993</v>
      </c>
      <c r="Y9" s="127">
        <v>111.22573763131</v>
      </c>
      <c r="Z9" s="127">
        <v>95.92</v>
      </c>
      <c r="AA9" s="127">
        <v>18855.060000000001</v>
      </c>
      <c r="AB9" s="127">
        <v>102.9</v>
      </c>
      <c r="AC9" s="128">
        <v>0.86550000000000005</v>
      </c>
      <c r="AD9" s="51">
        <v>28195.21</v>
      </c>
      <c r="AE9" s="51">
        <v>66.896162571583005</v>
      </c>
      <c r="AF9" s="51">
        <v>138.66206939935</v>
      </c>
      <c r="AG9" s="51">
        <v>97.61</v>
      </c>
      <c r="AH9" s="51">
        <v>32007.52</v>
      </c>
      <c r="AI9" s="51">
        <v>155.19999999999999</v>
      </c>
      <c r="AJ9" s="129">
        <v>0.78510000000000002</v>
      </c>
      <c r="AK9" s="130">
        <v>0.67410000000000003</v>
      </c>
      <c r="AL9" s="130">
        <v>0.65890000000000004</v>
      </c>
      <c r="AM9" s="130">
        <v>0.61480000000000001</v>
      </c>
      <c r="AN9" s="130">
        <v>0.60660000000000003</v>
      </c>
      <c r="AO9" s="130">
        <v>0.7944</v>
      </c>
      <c r="AP9" s="120">
        <f t="shared" si="4"/>
        <v>0.15</v>
      </c>
      <c r="AQ9" s="120">
        <f>Table1[[#This Row],[Mid_ZAR/kWh]]*Table1[[#This Row],[Mid_(kWh)2]]*(1+0.15)</f>
        <v>18145.069897499998</v>
      </c>
      <c r="AR9" s="120">
        <f>Table1[[#This Row],[HIG_ZAR/kWh]]*Table1[[#This Row],[Hig_Energy_produced_(kWh)2]]*(1+0.15)</f>
        <v>21364.497449349998</v>
      </c>
      <c r="AS9" s="120">
        <f>Table1[[#This Row],[VER_ZAR/kWh]]*Table1[[#This Row],[Verg_Energy_(kWh)]]*(1+0.15)</f>
        <v>37109.995058</v>
      </c>
      <c r="AT9" s="120">
        <f>Table1[[#This Row],[DUR_ZAR/kWh]]*Table1[[#This Row],[Dur_Energy_produced_(kWh)]]*(1+0.15)</f>
        <v>42149.015630999995</v>
      </c>
      <c r="AU9" s="120">
        <f>Table1[[#This Row],[HER_ZAR/kWh2]]*Table1[[#This Row],[Her_Energy_produced_(kWh)]]*(1+0.15)</f>
        <v>17771.482679999997</v>
      </c>
      <c r="AV9" s="26">
        <f>Table1[[#This Row],[Mid_ZAR/kWh]]*Table1[[#This Row],[Mid_P50_(kWh)]]*(1+0.15)</f>
        <v>20377.565063100003</v>
      </c>
      <c r="AW9" s="26">
        <f>Table1[[#This Row],[HIG_ZAR/kWh]]*Table1[[#This Row],[Hig_P50_(kWh)]]*(1+0.15)</f>
        <v>24253.218167200001</v>
      </c>
      <c r="AX9" s="26">
        <f>Table1[[#This Row],[VER_ZAR/kWh]]*Table1[[#This Row],[Verg_P50_(kWh)]]*(1+0.15)</f>
        <v>36465.553398199998</v>
      </c>
      <c r="AY9" s="26">
        <f>Table1[[#This Row],[DUR_ZAR/kWh]]*Table1[[#This Row],[Dur_P50_(kWh)]]*(1+0.15)</f>
        <v>47715.916373100001</v>
      </c>
      <c r="AZ9" s="26">
        <f>Table1[[#This Row],[HER_ZAR/kWh2]]*Table1[[#This Row],[Her_P50_(kWh)]]*(1+0.15)</f>
        <v>17225.2286136</v>
      </c>
      <c r="BA9" s="28">
        <f t="shared" si="1"/>
        <v>81.39</v>
      </c>
      <c r="BB9" s="28">
        <f t="shared" si="5"/>
        <v>79.510000000000005</v>
      </c>
      <c r="BC9" s="28">
        <f t="shared" si="3"/>
        <v>81.399999999999991</v>
      </c>
      <c r="BD9" s="28">
        <f>Table1[[#This Row],[Her_PRP50]]*100</f>
        <v>86.550000000000011</v>
      </c>
      <c r="BE9" s="28" t="e">
        <f>#REF!*100</f>
        <v>#REF!</v>
      </c>
      <c r="BF9" s="28">
        <f>95</f>
        <v>95</v>
      </c>
      <c r="BG9" s="122">
        <v>98</v>
      </c>
      <c r="BH9" s="124">
        <v>98</v>
      </c>
      <c r="BI9" s="126">
        <v>98</v>
      </c>
      <c r="BJ9" s="129">
        <v>98</v>
      </c>
      <c r="BK9" s="128">
        <v>98</v>
      </c>
    </row>
    <row r="10" spans="1:63" x14ac:dyDescent="0.25">
      <c r="A10" s="14">
        <v>44713</v>
      </c>
      <c r="B10" s="121">
        <v>39237.9</v>
      </c>
      <c r="C10" s="121">
        <v>68.443101900182995</v>
      </c>
      <c r="D10" s="121">
        <v>82.067254449022997</v>
      </c>
      <c r="E10" s="121">
        <v>92.02</v>
      </c>
      <c r="F10" s="121">
        <v>41981.69</v>
      </c>
      <c r="G10" s="121">
        <v>73.400000000000006</v>
      </c>
      <c r="H10" s="122">
        <v>0.82050000000000001</v>
      </c>
      <c r="I10" s="123">
        <v>21763.203000000001</v>
      </c>
      <c r="J10" s="123">
        <v>77.946520998601997</v>
      </c>
      <c r="K10" s="123">
        <v>92.154747222221999</v>
      </c>
      <c r="L10" s="123">
        <v>100</v>
      </c>
      <c r="M10" s="123">
        <v>23827.62</v>
      </c>
      <c r="N10" s="123">
        <v>127.2</v>
      </c>
      <c r="O10" s="124">
        <v>0.82199999999999995</v>
      </c>
      <c r="P10" s="125">
        <v>49555.8</v>
      </c>
      <c r="Q10" s="125">
        <v>67.475031842031996</v>
      </c>
      <c r="R10" s="125">
        <v>103.46755885677</v>
      </c>
      <c r="S10" s="125">
        <v>95.26</v>
      </c>
      <c r="T10" s="125">
        <v>58421.74</v>
      </c>
      <c r="U10" s="125">
        <v>103.1</v>
      </c>
      <c r="V10" s="126">
        <v>0.80420000000000003</v>
      </c>
      <c r="W10" s="127">
        <v>15026.093999999999</v>
      </c>
      <c r="X10" s="127">
        <v>78.950729289001998</v>
      </c>
      <c r="Y10" s="127">
        <v>89.875620191997001</v>
      </c>
      <c r="Z10" s="127">
        <v>91.82</v>
      </c>
      <c r="AA10" s="127">
        <v>15568.68</v>
      </c>
      <c r="AB10" s="127">
        <v>84.9</v>
      </c>
      <c r="AC10" s="128">
        <v>0.86619999999999997</v>
      </c>
      <c r="AD10" s="51">
        <v>17909.61</v>
      </c>
      <c r="AE10" s="51">
        <v>61.823425827020998</v>
      </c>
      <c r="AF10" s="51">
        <v>19.347908716804</v>
      </c>
      <c r="AG10" s="51">
        <v>94.65</v>
      </c>
      <c r="AH10" s="51">
        <v>29209.23</v>
      </c>
      <c r="AI10" s="51">
        <v>141.30000000000001</v>
      </c>
      <c r="AJ10" s="129">
        <v>0.78690000000000004</v>
      </c>
      <c r="AK10" s="130">
        <v>0.67410000000000003</v>
      </c>
      <c r="AL10" s="130">
        <v>0.65890000000000004</v>
      </c>
      <c r="AM10" s="130">
        <v>0.61480000000000001</v>
      </c>
      <c r="AN10" s="130">
        <v>0.60660000000000003</v>
      </c>
      <c r="AO10" s="130">
        <v>0.7944</v>
      </c>
      <c r="AP10" s="130">
        <f>0.15</f>
        <v>0.15</v>
      </c>
      <c r="AQ10" s="130">
        <f>Table1[[#This Row],[Mid_ZAR/kWh]]*Table1[[#This Row],[Mid_(kWh)2]]*(1+0.15)</f>
        <v>16871.161413645001</v>
      </c>
      <c r="AR10" s="120">
        <f>Table1[[#This Row],[HIG_ZAR/kWh]]*Table1[[#This Row],[Hig_Energy_produced_(kWh)2]]*(1+0.15)</f>
        <v>13570.73833335</v>
      </c>
      <c r="AS10" s="130">
        <f>Table1[[#This Row],[VER_ZAR/kWh]]*Table1[[#This Row],[Verg_Energy_(kWh)]]*(1+0.15)</f>
        <v>27741.980058000001</v>
      </c>
      <c r="AT10" s="120">
        <f>Table1[[#This Row],[DUR_ZAR/kWh]]*Table1[[#This Row],[Dur_Energy_produced_(kWh)]]*(1+0.15)</f>
        <v>34569.630521999999</v>
      </c>
      <c r="AU10" s="130">
        <f>Table1[[#This Row],[HER_ZAR/kWh2]]*Table1[[#This Row],[Her_Energy_produced_(kWh)]]*(1+0.15)</f>
        <v>13727.238434639998</v>
      </c>
      <c r="AV10" s="25">
        <f>Table1[[#This Row],[Mid_ZAR/kWh]]*Table1[[#This Row],[Mid_P50_(kWh)]]*(1+0.15)</f>
        <v>18471.528438299996</v>
      </c>
      <c r="AW10" s="25">
        <f>Table1[[#This Row],[HIG_ZAR/kWh]]*Table1[[#This Row],[Hig_P50_(kWh)]]*(1+0.15)</f>
        <v>22132.855894049997</v>
      </c>
      <c r="AX10" s="25">
        <f>Table1[[#This Row],[VER_ZAR/kWh]]*Table1[[#This Row],[Verg_P50_(kWh)]]*(1+0.15)</f>
        <v>29681.894463799999</v>
      </c>
      <c r="AY10" s="25">
        <f>Table1[[#This Row],[DUR_ZAR/kWh]]*Table1[[#This Row],[Dur_P50_(kWh)]]*(1+0.15)</f>
        <v>40754.421606599994</v>
      </c>
      <c r="AZ10" s="25">
        <f>Table1[[#This Row],[HER_ZAR/kWh2]]*Table1[[#This Row],[Her_P50_(kWh)]]*(1+0.15)</f>
        <v>14222.923300799999</v>
      </c>
      <c r="BA10" s="77">
        <f t="shared" si="1"/>
        <v>82.05</v>
      </c>
      <c r="BB10" s="77">
        <f>V10*100</f>
        <v>80.42</v>
      </c>
      <c r="BC10" s="77">
        <f t="shared" si="3"/>
        <v>82.199999999999989</v>
      </c>
      <c r="BD10" s="77">
        <f>Table1[[#This Row],[Her_PRP50]]*100</f>
        <v>86.61999999999999</v>
      </c>
      <c r="BE10" s="77" t="e">
        <f>#REF!*100</f>
        <v>#REF!</v>
      </c>
      <c r="BF10" s="77">
        <f>95</f>
        <v>95</v>
      </c>
      <c r="BG10" s="122">
        <v>98</v>
      </c>
      <c r="BH10" s="124">
        <v>98</v>
      </c>
      <c r="BI10" s="126">
        <v>98</v>
      </c>
      <c r="BJ10" s="129">
        <v>98</v>
      </c>
      <c r="BK10" s="128">
        <v>98</v>
      </c>
    </row>
    <row r="11" spans="1:63" x14ac:dyDescent="0.25">
      <c r="A11" s="14">
        <v>44743</v>
      </c>
      <c r="B11" s="121">
        <v>42440.4</v>
      </c>
      <c r="C11" s="121">
        <v>71.948242508776005</v>
      </c>
      <c r="D11" s="121">
        <v>82.514290029761995</v>
      </c>
      <c r="E11" s="121">
        <v>91.65</v>
      </c>
      <c r="F11" s="121">
        <v>47500.46</v>
      </c>
      <c r="G11" s="121">
        <v>82.6</v>
      </c>
      <c r="H11" s="122">
        <v>0.82489999999999997</v>
      </c>
      <c r="I11" s="123">
        <v>20957.109</v>
      </c>
      <c r="J11" s="123">
        <v>73.192121140666003</v>
      </c>
      <c r="K11" s="123">
        <v>95.735196714397006</v>
      </c>
      <c r="L11" s="123">
        <v>93.77</v>
      </c>
      <c r="M11" s="123">
        <v>26254.38</v>
      </c>
      <c r="N11" s="123">
        <v>140.30000000000001</v>
      </c>
      <c r="O11" s="124">
        <v>0.82110000000000005</v>
      </c>
      <c r="P11" s="125">
        <v>43182.7</v>
      </c>
      <c r="Q11" s="125">
        <v>57.901555176400002</v>
      </c>
      <c r="R11" s="125">
        <v>105.69992281174</v>
      </c>
      <c r="S11" s="125">
        <v>89.31</v>
      </c>
      <c r="T11" s="125">
        <v>64810.21</v>
      </c>
      <c r="U11" s="125">
        <v>114.3</v>
      </c>
      <c r="V11" s="126">
        <v>0.80469999999999997</v>
      </c>
      <c r="W11" s="127">
        <v>15231.906000000001</v>
      </c>
      <c r="X11" s="127">
        <v>76.401521277227999</v>
      </c>
      <c r="Y11" s="127">
        <v>94.089611137236005</v>
      </c>
      <c r="Z11" s="127">
        <v>88.05</v>
      </c>
      <c r="AA11" s="127">
        <v>17678.79</v>
      </c>
      <c r="AB11" s="127">
        <v>95.8</v>
      </c>
      <c r="AC11" s="128">
        <v>0.87170000000000003</v>
      </c>
      <c r="AD11" s="51">
        <v>21623.061000000002</v>
      </c>
      <c r="AE11" s="51">
        <v>63.598771298679999</v>
      </c>
      <c r="AF11" s="51">
        <v>60.818278021978003</v>
      </c>
      <c r="AG11" s="51">
        <v>94.95</v>
      </c>
      <c r="AH11" s="51">
        <v>32059.25</v>
      </c>
      <c r="AI11" s="51">
        <v>154.30000000000001</v>
      </c>
      <c r="AJ11" s="129">
        <v>0.79090000000000005</v>
      </c>
      <c r="AK11" s="130">
        <v>0.67410000000000003</v>
      </c>
      <c r="AL11" s="130">
        <v>0.65890000000000004</v>
      </c>
      <c r="AM11" s="130">
        <v>0.61480000000000001</v>
      </c>
      <c r="AN11" s="130">
        <v>0.60660000000000003</v>
      </c>
      <c r="AO11" s="130">
        <v>0.7944</v>
      </c>
      <c r="AP11" s="120">
        <f t="shared" ref="AP11:AP16" si="6">0.15</f>
        <v>0.15</v>
      </c>
      <c r="AQ11" s="120">
        <f>Table1[[#This Row],[Mid_ZAR/kWh]]*Table1[[#This Row],[Mid_(kWh)2]]*(1+0.15)</f>
        <v>16246.265253435</v>
      </c>
      <c r="AR11" s="120">
        <f>Table1[[#This Row],[HIG_ZAR/kWh]]*Table1[[#This Row],[Hig_Energy_produced_(kWh)2]]*(1+0.15)</f>
        <v>16384.550126835002</v>
      </c>
      <c r="AS11" s="120">
        <f>Table1[[#This Row],[VER_ZAR/kWh]]*Table1[[#This Row],[Verg_Energy_(kWh)]]*(1+0.15)</f>
        <v>30006.211608000001</v>
      </c>
      <c r="AT11" s="120">
        <f>Table1[[#This Row],[DUR_ZAR/kWh]]*Table1[[#This Row],[Dur_Energy_produced_(kWh)]]*(1+0.15)</f>
        <v>30123.819692999998</v>
      </c>
      <c r="AU11" s="120">
        <f>Table1[[#This Row],[HER_ZAR/kWh2]]*Table1[[#This Row],[Her_Energy_produced_(kWh)]]*(1+0.15)</f>
        <v>13915.260045360001</v>
      </c>
      <c r="AV11" s="26">
        <f>Table1[[#This Row],[Mid_ZAR/kWh]]*Table1[[#This Row],[Mid_P50_(kWh)]]*(1+0.15)</f>
        <v>20352.789191699998</v>
      </c>
      <c r="AW11" s="26">
        <f>Table1[[#This Row],[HIG_ZAR/kWh]]*Table1[[#This Row],[Hig_P50_(kWh)]]*(1+0.15)</f>
        <v>24292.41579875</v>
      </c>
      <c r="AX11" s="26">
        <f>Table1[[#This Row],[VER_ZAR/kWh]]*Table1[[#This Row],[Verg_P50_(kWh)]]*(1+0.15)</f>
        <v>33583.7752292</v>
      </c>
      <c r="AY11" s="26">
        <f>Table1[[#This Row],[DUR_ZAR/kWh]]*Table1[[#This Row],[Dur_P50_(kWh)]]*(1+0.15)</f>
        <v>45210.954393899992</v>
      </c>
      <c r="AZ11" s="26">
        <f>Table1[[#This Row],[HER_ZAR/kWh2]]*Table1[[#This Row],[Her_P50_(kWh)]]*(1+0.15)</f>
        <v>16150.6353924</v>
      </c>
      <c r="BA11" s="28">
        <f t="shared" si="1"/>
        <v>82.49</v>
      </c>
      <c r="BB11" s="28">
        <f t="shared" ref="BB11:BB16" si="7">V11*100</f>
        <v>80.47</v>
      </c>
      <c r="BC11" s="28">
        <f t="shared" si="3"/>
        <v>82.11</v>
      </c>
      <c r="BD11" s="28">
        <f>Table1[[#This Row],[Her_PRP50]]*100</f>
        <v>87.17</v>
      </c>
      <c r="BE11" s="28" t="e">
        <f>#REF!*100</f>
        <v>#REF!</v>
      </c>
      <c r="BF11" s="28">
        <f>95</f>
        <v>95</v>
      </c>
      <c r="BG11" s="122">
        <v>98</v>
      </c>
      <c r="BH11" s="124">
        <v>98</v>
      </c>
      <c r="BI11" s="126">
        <v>98</v>
      </c>
      <c r="BJ11" s="129">
        <v>98</v>
      </c>
      <c r="BK11" s="128">
        <v>98</v>
      </c>
    </row>
    <row r="12" spans="1:63" x14ac:dyDescent="0.25">
      <c r="A12" s="14">
        <v>44774</v>
      </c>
      <c r="B12" s="121">
        <v>57822.9</v>
      </c>
      <c r="C12" s="121">
        <v>80.146371981672999</v>
      </c>
      <c r="D12" s="121">
        <v>103.45902614086999</v>
      </c>
      <c r="E12" s="121">
        <v>99.42</v>
      </c>
      <c r="F12" s="121">
        <v>61452.66</v>
      </c>
      <c r="G12" s="121">
        <v>106.7</v>
      </c>
      <c r="H12" s="122">
        <v>0.82620000000000005</v>
      </c>
      <c r="I12" s="123">
        <v>28996.001</v>
      </c>
      <c r="J12" s="123">
        <v>76.882936105590005</v>
      </c>
      <c r="K12" s="123">
        <v>104.52457738095001</v>
      </c>
      <c r="L12" s="123">
        <v>98.71</v>
      </c>
      <c r="M12" s="123">
        <v>30459.35</v>
      </c>
      <c r="N12" s="123">
        <v>165.6</v>
      </c>
      <c r="O12" s="124">
        <v>0.80710000000000004</v>
      </c>
      <c r="P12" s="125">
        <v>55021</v>
      </c>
      <c r="Q12" s="125">
        <v>62.425557183541002</v>
      </c>
      <c r="R12" s="125">
        <v>124.92505484775999</v>
      </c>
      <c r="S12" s="125">
        <v>99.74</v>
      </c>
      <c r="T12" s="125">
        <v>77138.89</v>
      </c>
      <c r="U12" s="125">
        <v>136.80000000000001</v>
      </c>
      <c r="V12" s="126">
        <v>0.80030000000000001</v>
      </c>
      <c r="W12" s="127">
        <v>21449.905999999999</v>
      </c>
      <c r="X12" s="127">
        <v>87.594139064846004</v>
      </c>
      <c r="Y12" s="127">
        <v>115.50597208156999</v>
      </c>
      <c r="Z12" s="127">
        <v>99.95</v>
      </c>
      <c r="AA12" s="127">
        <v>21795.82</v>
      </c>
      <c r="AB12" s="127">
        <v>117.6</v>
      </c>
      <c r="AC12" s="128">
        <v>0.87549999999999994</v>
      </c>
      <c r="AD12" s="51">
        <v>30455.185000000001</v>
      </c>
      <c r="AE12" s="51">
        <v>64.835239306939002</v>
      </c>
      <c r="AF12" s="51">
        <v>181.54935818452</v>
      </c>
      <c r="AG12" s="51">
        <v>93.09</v>
      </c>
      <c r="AH12" s="51">
        <v>36696.25</v>
      </c>
      <c r="AI12" s="51">
        <v>176.7</v>
      </c>
      <c r="AJ12" s="129">
        <v>0.79049999999999998</v>
      </c>
      <c r="AK12" s="130">
        <v>0.67410000000000003</v>
      </c>
      <c r="AL12" s="130">
        <v>0.65890000000000004</v>
      </c>
      <c r="AM12" s="130">
        <v>0.61480000000000001</v>
      </c>
      <c r="AN12" s="130">
        <v>0.60660000000000003</v>
      </c>
      <c r="AO12" s="130">
        <v>0.7944</v>
      </c>
      <c r="AP12" s="120">
        <f t="shared" si="6"/>
        <v>0.15</v>
      </c>
      <c r="AQ12" s="120">
        <f>Table1[[#This Row],[Mid_ZAR/kWh]]*Table1[[#This Row],[Mid_(kWh)2]]*(1+0.15)</f>
        <v>22478.134915215</v>
      </c>
      <c r="AR12" s="120">
        <f>Table1[[#This Row],[HIG_ZAR/kWh]]*Table1[[#This Row],[Hig_Energy_produced_(kWh)2]]*(1+0.15)</f>
        <v>23076.959605975</v>
      </c>
      <c r="AS12" s="120">
        <f>Table1[[#This Row],[VER_ZAR/kWh]]*Table1[[#This Row],[Verg_Energy_(kWh)]]*(1+0.15)</f>
        <v>40881.946757999998</v>
      </c>
      <c r="AT12" s="120">
        <f>Table1[[#This Row],[DUR_ZAR/kWh]]*Table1[[#This Row],[Dur_Energy_produced_(kWh)]]*(1+0.15)</f>
        <v>38382.099390000003</v>
      </c>
      <c r="AU12" s="120">
        <f>Table1[[#This Row],[HER_ZAR/kWh2]]*Table1[[#This Row],[Her_Energy_produced_(kWh)]]*(1+0.15)</f>
        <v>19595.77612536</v>
      </c>
      <c r="AV12" s="26">
        <f>Table1[[#This Row],[Mid_ZAR/kWh]]*Table1[[#This Row],[Mid_P50_(kWh)]]*(1+0.15)</f>
        <v>23612.545010249996</v>
      </c>
      <c r="AW12" s="26">
        <f>Table1[[#This Row],[HIG_ZAR/kWh]]*Table1[[#This Row],[Hig_P50_(kWh)]]*(1+0.15)</f>
        <v>27806.032993749999</v>
      </c>
      <c r="AX12" s="26">
        <f>Table1[[#This Row],[VER_ZAR/kWh]]*Table1[[#This Row],[Verg_P50_(kWh)]]*(1+0.15)</f>
        <v>43448.259673200002</v>
      </c>
      <c r="AY12" s="26">
        <f>Table1[[#This Row],[DUR_ZAR/kWh]]*Table1[[#This Row],[Dur_P50_(kWh)]]*(1+0.15)</f>
        <v>53811.318275099999</v>
      </c>
      <c r="AZ12" s="26">
        <f>Table1[[#This Row],[HER_ZAR/kWh2]]*Table1[[#This Row],[Her_P50_(kWh)]]*(1+0.15)</f>
        <v>19911.789319199997</v>
      </c>
      <c r="BA12" s="28">
        <f t="shared" si="1"/>
        <v>82.62</v>
      </c>
      <c r="BB12" s="28">
        <f t="shared" si="7"/>
        <v>80.03</v>
      </c>
      <c r="BC12" s="28">
        <f t="shared" si="3"/>
        <v>80.710000000000008</v>
      </c>
      <c r="BD12" s="28">
        <f>Table1[[#This Row],[Her_PRP50]]*100</f>
        <v>87.55</v>
      </c>
      <c r="BE12" s="28" t="e">
        <f>#REF!*100</f>
        <v>#REF!</v>
      </c>
      <c r="BF12" s="28">
        <f>95</f>
        <v>95</v>
      </c>
      <c r="BG12" s="122">
        <v>98</v>
      </c>
      <c r="BH12" s="124">
        <v>98</v>
      </c>
      <c r="BI12" s="126">
        <v>98</v>
      </c>
      <c r="BJ12" s="129">
        <v>98</v>
      </c>
      <c r="BK12" s="128">
        <v>98</v>
      </c>
    </row>
    <row r="13" spans="1:63" x14ac:dyDescent="0.25">
      <c r="A13" s="14">
        <v>44805</v>
      </c>
      <c r="B13" s="121"/>
      <c r="C13" s="121"/>
      <c r="D13" s="121"/>
      <c r="E13" s="121"/>
      <c r="F13" s="121"/>
      <c r="G13" s="121"/>
      <c r="H13" s="122"/>
      <c r="I13" s="123"/>
      <c r="J13" s="123"/>
      <c r="K13" s="123"/>
      <c r="L13" s="123"/>
      <c r="M13" s="123"/>
      <c r="N13" s="123"/>
      <c r="O13" s="124"/>
      <c r="P13" s="125"/>
      <c r="Q13" s="125"/>
      <c r="R13" s="125"/>
      <c r="S13" s="125"/>
      <c r="T13" s="125"/>
      <c r="U13" s="125"/>
      <c r="V13" s="126"/>
      <c r="W13" s="127"/>
      <c r="X13" s="127"/>
      <c r="Y13" s="127"/>
      <c r="Z13" s="127"/>
      <c r="AA13" s="127"/>
      <c r="AB13" s="127"/>
      <c r="AC13" s="128"/>
      <c r="AD13" s="51"/>
      <c r="AE13" s="51"/>
      <c r="AF13" s="51"/>
      <c r="AG13" s="51"/>
      <c r="AH13" s="51"/>
      <c r="AI13" s="51"/>
      <c r="AJ13" s="129"/>
      <c r="AK13" s="130">
        <v>0.67410000000000003</v>
      </c>
      <c r="AL13" s="130">
        <v>0.65890000000000004</v>
      </c>
      <c r="AM13" s="130">
        <v>0.61480000000000001</v>
      </c>
      <c r="AN13" s="130">
        <v>0.60660000000000003</v>
      </c>
      <c r="AO13" s="130">
        <v>0.7944</v>
      </c>
      <c r="AP13" s="120">
        <f t="shared" si="6"/>
        <v>0.15</v>
      </c>
      <c r="AQ13" s="120">
        <f>Table1[[#This Row],[Mid_ZAR/kWh]]*Table1[[#This Row],[Mid_(kWh)2]]*(1+0.15)</f>
        <v>0</v>
      </c>
      <c r="AR13" s="120">
        <f>Table1[[#This Row],[HIG_ZAR/kWh]]*Table1[[#This Row],[Hig_Energy_produced_(kWh)2]]*(1+0.15)</f>
        <v>0</v>
      </c>
      <c r="AS13" s="120">
        <f>Table1[[#This Row],[VER_ZAR/kWh]]*Table1[[#This Row],[Verg_Energy_(kWh)]]*(1+0.15)</f>
        <v>0</v>
      </c>
      <c r="AT13" s="120">
        <f>Table1[[#This Row],[DUR_ZAR/kWh]]*Table1[[#This Row],[Dur_Energy_produced_(kWh)]]*(1+0.15)</f>
        <v>0</v>
      </c>
      <c r="AU13" s="120">
        <f>Table1[[#This Row],[HER_ZAR/kWh2]]*Table1[[#This Row],[Her_Energy_produced_(kWh)]]*(1+0.15)</f>
        <v>0</v>
      </c>
      <c r="AV13" s="26">
        <f>Table1[[#This Row],[Mid_ZAR/kWh]]*Table1[[#This Row],[Mid_P50_(kWh)]]*(1+0.15)</f>
        <v>0</v>
      </c>
      <c r="AW13" s="26">
        <f>Table1[[#This Row],[HIG_ZAR/kWh]]*Table1[[#This Row],[Hig_P50_(kWh)]]*(1+0.15)</f>
        <v>0</v>
      </c>
      <c r="AX13" s="26">
        <f>Table1[[#This Row],[VER_ZAR/kWh]]*Table1[[#This Row],[Verg_P50_(kWh)]]*(1+0.15)</f>
        <v>0</v>
      </c>
      <c r="AY13" s="26">
        <f>Table1[[#This Row],[DUR_ZAR/kWh]]*Table1[[#This Row],[Dur_P50_(kWh)]]*(1+0.15)</f>
        <v>0</v>
      </c>
      <c r="AZ13" s="26">
        <f>Table1[[#This Row],[HER_ZAR/kWh2]]*Table1[[#This Row],[Her_P50_(kWh)]]*(1+0.15)</f>
        <v>0</v>
      </c>
      <c r="BA13" s="28">
        <f t="shared" si="1"/>
        <v>0</v>
      </c>
      <c r="BB13" s="28">
        <f t="shared" si="7"/>
        <v>0</v>
      </c>
      <c r="BC13" s="28">
        <f t="shared" si="3"/>
        <v>0</v>
      </c>
      <c r="BD13" s="28">
        <f>Table1[[#This Row],[Her_PRP50]]*100</f>
        <v>0</v>
      </c>
      <c r="BE13" s="28" t="e">
        <f>#REF!*100</f>
        <v>#REF!</v>
      </c>
      <c r="BF13" s="28">
        <f>95</f>
        <v>95</v>
      </c>
      <c r="BG13" s="122">
        <v>98</v>
      </c>
      <c r="BH13" s="124">
        <v>98</v>
      </c>
      <c r="BI13" s="126">
        <v>98</v>
      </c>
      <c r="BJ13" s="129">
        <v>98</v>
      </c>
      <c r="BK13" s="128">
        <v>98</v>
      </c>
    </row>
    <row r="14" spans="1:63" x14ac:dyDescent="0.25">
      <c r="A14" s="14">
        <v>44835</v>
      </c>
      <c r="B14" s="121"/>
      <c r="C14" s="121"/>
      <c r="D14" s="121"/>
      <c r="E14" s="121"/>
      <c r="F14" s="121"/>
      <c r="G14" s="121"/>
      <c r="H14" s="122"/>
      <c r="I14" s="123"/>
      <c r="J14" s="123"/>
      <c r="K14" s="123"/>
      <c r="L14" s="123"/>
      <c r="M14" s="123"/>
      <c r="N14" s="123"/>
      <c r="O14" s="124"/>
      <c r="P14" s="125"/>
      <c r="Q14" s="125"/>
      <c r="R14" s="125"/>
      <c r="S14" s="125"/>
      <c r="T14" s="125"/>
      <c r="U14" s="125"/>
      <c r="V14" s="126"/>
      <c r="W14" s="127"/>
      <c r="X14" s="127"/>
      <c r="Y14" s="127"/>
      <c r="Z14" s="127"/>
      <c r="AA14" s="127"/>
      <c r="AB14" s="127"/>
      <c r="AC14" s="128"/>
      <c r="AD14" s="51"/>
      <c r="AE14" s="51"/>
      <c r="AF14" s="51"/>
      <c r="AG14" s="51"/>
      <c r="AH14" s="51"/>
      <c r="AI14" s="51"/>
      <c r="AJ14" s="129"/>
      <c r="AK14" s="130">
        <v>0.67410000000000003</v>
      </c>
      <c r="AL14" s="130">
        <v>0.65890000000000004</v>
      </c>
      <c r="AM14" s="130">
        <v>0.61480000000000001</v>
      </c>
      <c r="AN14" s="130">
        <v>0.60660000000000003</v>
      </c>
      <c r="AO14" s="130">
        <v>0.7944</v>
      </c>
      <c r="AP14" s="120">
        <f t="shared" si="6"/>
        <v>0.15</v>
      </c>
      <c r="AQ14" s="120">
        <f>Table1[[#This Row],[Mid_ZAR/kWh]]*Table1[[#This Row],[Mid_(kWh)2]]*(1+0.15)</f>
        <v>0</v>
      </c>
      <c r="AR14" s="120">
        <f>Table1[[#This Row],[HIG_ZAR/kWh]]*Table1[[#This Row],[Hig_Energy_produced_(kWh)2]]*(1+0.15)</f>
        <v>0</v>
      </c>
      <c r="AS14" s="120">
        <f>Table1[[#This Row],[VER_ZAR/kWh]]*Table1[[#This Row],[Verg_Energy_(kWh)]]*(1+0.15)</f>
        <v>0</v>
      </c>
      <c r="AT14" s="120">
        <f>Table1[[#This Row],[DUR_ZAR/kWh]]*Table1[[#This Row],[Dur_Energy_produced_(kWh)]]*(1+0.15)</f>
        <v>0</v>
      </c>
      <c r="AU14" s="120">
        <f>Table1[[#This Row],[HER_ZAR/kWh2]]*Table1[[#This Row],[Her_Energy_produced_(kWh)]]*(1+0.15)</f>
        <v>0</v>
      </c>
      <c r="AV14" s="26">
        <f>Table1[[#This Row],[Mid_ZAR/kWh]]*Table1[[#This Row],[Mid_P50_(kWh)]]*(1+0.15)</f>
        <v>0</v>
      </c>
      <c r="AW14" s="26">
        <f>Table1[[#This Row],[HIG_ZAR/kWh]]*Table1[[#This Row],[Hig_P50_(kWh)]]*(1+0.15)</f>
        <v>0</v>
      </c>
      <c r="AX14" s="26">
        <f>Table1[[#This Row],[VER_ZAR/kWh]]*Table1[[#This Row],[Verg_P50_(kWh)]]*(1+0.15)</f>
        <v>0</v>
      </c>
      <c r="AY14" s="26">
        <f>Table1[[#This Row],[DUR_ZAR/kWh]]*Table1[[#This Row],[Dur_P50_(kWh)]]*(1+0.15)</f>
        <v>0</v>
      </c>
      <c r="AZ14" s="26">
        <f>Table1[[#This Row],[HER_ZAR/kWh2]]*Table1[[#This Row],[Her_P50_(kWh)]]*(1+0.15)</f>
        <v>0</v>
      </c>
      <c r="BA14" s="28">
        <f t="shared" si="1"/>
        <v>0</v>
      </c>
      <c r="BB14" s="28">
        <f t="shared" si="7"/>
        <v>0</v>
      </c>
      <c r="BC14" s="28">
        <f t="shared" si="3"/>
        <v>0</v>
      </c>
      <c r="BD14" s="28">
        <f>Table1[[#This Row],[Her_PRP50]]*100</f>
        <v>0</v>
      </c>
      <c r="BE14" s="28" t="e">
        <f>#REF!*100</f>
        <v>#REF!</v>
      </c>
      <c r="BF14" s="28">
        <f>95</f>
        <v>95</v>
      </c>
      <c r="BG14" s="122">
        <v>98</v>
      </c>
      <c r="BH14" s="124">
        <v>98</v>
      </c>
      <c r="BI14" s="126">
        <v>98</v>
      </c>
      <c r="BJ14" s="129">
        <v>98</v>
      </c>
      <c r="BK14" s="128">
        <v>98</v>
      </c>
    </row>
    <row r="15" spans="1:63" x14ac:dyDescent="0.25">
      <c r="A15" s="14">
        <v>44866</v>
      </c>
      <c r="B15" s="121"/>
      <c r="C15" s="121"/>
      <c r="D15" s="121"/>
      <c r="E15" s="121"/>
      <c r="F15" s="121"/>
      <c r="G15" s="121"/>
      <c r="H15" s="122"/>
      <c r="I15" s="123"/>
      <c r="J15" s="123"/>
      <c r="K15" s="123"/>
      <c r="L15" s="123"/>
      <c r="M15" s="123"/>
      <c r="N15" s="123"/>
      <c r="O15" s="124"/>
      <c r="P15" s="125"/>
      <c r="Q15" s="125"/>
      <c r="R15" s="125"/>
      <c r="S15" s="125"/>
      <c r="T15" s="125"/>
      <c r="U15" s="125"/>
      <c r="V15" s="126"/>
      <c r="W15" s="127"/>
      <c r="X15" s="127"/>
      <c r="Y15" s="127"/>
      <c r="Z15" s="127"/>
      <c r="AA15" s="127"/>
      <c r="AB15" s="127"/>
      <c r="AC15" s="128"/>
      <c r="AD15" s="51"/>
      <c r="AE15" s="51"/>
      <c r="AF15" s="51"/>
      <c r="AG15" s="51"/>
      <c r="AH15" s="51"/>
      <c r="AI15" s="51"/>
      <c r="AJ15" s="129"/>
      <c r="AK15" s="130">
        <v>0.67410000000000003</v>
      </c>
      <c r="AL15" s="130">
        <v>0.65890000000000004</v>
      </c>
      <c r="AM15" s="130">
        <v>0.61480000000000001</v>
      </c>
      <c r="AN15" s="130">
        <v>0.60660000000000003</v>
      </c>
      <c r="AO15" s="130">
        <v>0.7944</v>
      </c>
      <c r="AP15" s="120">
        <f t="shared" si="6"/>
        <v>0.15</v>
      </c>
      <c r="AQ15" s="120">
        <f>Table1[[#This Row],[Mid_ZAR/kWh]]*Table1[[#This Row],[Mid_(kWh)2]]*(1+0.15)</f>
        <v>0</v>
      </c>
      <c r="AR15" s="120">
        <f>Table1[[#This Row],[HIG_ZAR/kWh]]*Table1[[#This Row],[Hig_Energy_produced_(kWh)2]]*(1+0.15)</f>
        <v>0</v>
      </c>
      <c r="AS15" s="120">
        <f>Table1[[#This Row],[VER_ZAR/kWh]]*Table1[[#This Row],[Verg_Energy_(kWh)]]*(1+0.15)</f>
        <v>0</v>
      </c>
      <c r="AT15" s="120">
        <f>Table1[[#This Row],[DUR_ZAR/kWh]]*Table1[[#This Row],[Dur_Energy_produced_(kWh)]]*(1+0.15)</f>
        <v>0</v>
      </c>
      <c r="AU15" s="120">
        <f>Table1[[#This Row],[HER_ZAR/kWh2]]*Table1[[#This Row],[Her_Energy_produced_(kWh)]]*(1+0.15)</f>
        <v>0</v>
      </c>
      <c r="AV15" s="26">
        <f>Table1[[#This Row],[Mid_ZAR/kWh]]*Table1[[#This Row],[Mid_P50_(kWh)]]*(1+0.15)</f>
        <v>0</v>
      </c>
      <c r="AW15" s="26">
        <f>Table1[[#This Row],[HIG_ZAR/kWh]]*Table1[[#This Row],[Hig_P50_(kWh)]]*(1+0.15)</f>
        <v>0</v>
      </c>
      <c r="AX15" s="26">
        <f>Table1[[#This Row],[VER_ZAR/kWh]]*Table1[[#This Row],[Verg_P50_(kWh)]]*(1+0.15)</f>
        <v>0</v>
      </c>
      <c r="AY15" s="26">
        <f>Table1[[#This Row],[DUR_ZAR/kWh]]*Table1[[#This Row],[Dur_P50_(kWh)]]*(1+0.15)</f>
        <v>0</v>
      </c>
      <c r="AZ15" s="26">
        <f>Table1[[#This Row],[HER_ZAR/kWh2]]*Table1[[#This Row],[Her_P50_(kWh)]]*(1+0.15)</f>
        <v>0</v>
      </c>
      <c r="BA15" s="28">
        <f t="shared" si="1"/>
        <v>0</v>
      </c>
      <c r="BB15" s="28">
        <f t="shared" si="7"/>
        <v>0</v>
      </c>
      <c r="BC15" s="28">
        <f t="shared" si="3"/>
        <v>0</v>
      </c>
      <c r="BD15" s="28">
        <f>Table1[[#This Row],[Her_PRP50]]*100</f>
        <v>0</v>
      </c>
      <c r="BE15" s="28" t="e">
        <f>#REF!*100</f>
        <v>#REF!</v>
      </c>
      <c r="BF15" s="28">
        <f>95</f>
        <v>95</v>
      </c>
      <c r="BG15" s="122">
        <v>98</v>
      </c>
      <c r="BH15" s="124">
        <v>98</v>
      </c>
      <c r="BI15" s="126">
        <v>98</v>
      </c>
      <c r="BJ15" s="129">
        <v>98</v>
      </c>
      <c r="BK15" s="128">
        <v>98</v>
      </c>
    </row>
    <row r="16" spans="1:63" x14ac:dyDescent="0.25">
      <c r="A16" s="14">
        <v>44896</v>
      </c>
      <c r="B16" s="121"/>
      <c r="C16" s="121"/>
      <c r="D16" s="121"/>
      <c r="E16" s="121"/>
      <c r="F16" s="121"/>
      <c r="G16" s="121"/>
      <c r="H16" s="122"/>
      <c r="I16" s="123"/>
      <c r="J16" s="123"/>
      <c r="K16" s="123"/>
      <c r="L16" s="123"/>
      <c r="M16" s="123"/>
      <c r="N16" s="123"/>
      <c r="O16" s="124"/>
      <c r="P16" s="125"/>
      <c r="Q16" s="125"/>
      <c r="R16" s="125"/>
      <c r="S16" s="125"/>
      <c r="T16" s="125"/>
      <c r="U16" s="125"/>
      <c r="V16" s="126"/>
      <c r="W16" s="127"/>
      <c r="X16" s="127"/>
      <c r="Y16" s="127"/>
      <c r="Z16" s="127"/>
      <c r="AA16" s="127"/>
      <c r="AB16" s="127"/>
      <c r="AC16" s="128"/>
      <c r="AD16" s="51"/>
      <c r="AE16" s="51"/>
      <c r="AF16" s="51"/>
      <c r="AG16" s="51"/>
      <c r="AH16" s="51"/>
      <c r="AI16" s="51"/>
      <c r="AJ16" s="129"/>
      <c r="AK16" s="130">
        <v>0.67410000000000003</v>
      </c>
      <c r="AL16" s="130">
        <v>0.65890000000000004</v>
      </c>
      <c r="AM16" s="130">
        <v>0.61480000000000001</v>
      </c>
      <c r="AN16" s="130">
        <v>0.60660000000000003</v>
      </c>
      <c r="AO16" s="130">
        <v>0.7944</v>
      </c>
      <c r="AP16" s="120">
        <f t="shared" si="6"/>
        <v>0.15</v>
      </c>
      <c r="AQ16" s="120">
        <f>Table1[[#This Row],[Mid_ZAR/kWh]]*Table1[[#This Row],[Mid_(kWh)2]]*(1+0.15)</f>
        <v>0</v>
      </c>
      <c r="AR16" s="120">
        <f>Table1[[#This Row],[HIG_ZAR/kWh]]*Table1[[#This Row],[Hig_Energy_produced_(kWh)2]]*(1+0.15)</f>
        <v>0</v>
      </c>
      <c r="AS16" s="120">
        <f>Table1[[#This Row],[VER_ZAR/kWh]]*Table1[[#This Row],[Verg_Energy_(kWh)]]*(1+0.15)</f>
        <v>0</v>
      </c>
      <c r="AT16" s="120">
        <f>Table1[[#This Row],[DUR_ZAR/kWh]]*Table1[[#This Row],[Dur_Energy_produced_(kWh)]]*(1+0.15)</f>
        <v>0</v>
      </c>
      <c r="AU16" s="120">
        <f>Table1[[#This Row],[HER_ZAR/kWh2]]*Table1[[#This Row],[Her_Energy_produced_(kWh)]]*(1+0.15)</f>
        <v>0</v>
      </c>
      <c r="AV16" s="26">
        <f>Table1[[#This Row],[Mid_ZAR/kWh]]*Table1[[#This Row],[Mid_P50_(kWh)]]*(1+0.15)</f>
        <v>0</v>
      </c>
      <c r="AW16" s="26">
        <f>Table1[[#This Row],[HIG_ZAR/kWh]]*Table1[[#This Row],[Hig_P50_(kWh)]]*(1+0.15)</f>
        <v>0</v>
      </c>
      <c r="AX16" s="26">
        <f>Table1[[#This Row],[VER_ZAR/kWh]]*Table1[[#This Row],[Verg_P50_(kWh)]]*(1+0.15)</f>
        <v>0</v>
      </c>
      <c r="AY16" s="26">
        <f>Table1[[#This Row],[DUR_ZAR/kWh]]*Table1[[#This Row],[Dur_P50_(kWh)]]*(1+0.15)</f>
        <v>0</v>
      </c>
      <c r="AZ16" s="26">
        <f>Table1[[#This Row],[HER_ZAR/kWh2]]*Table1[[#This Row],[Her_P50_(kWh)]]*(1+0.15)</f>
        <v>0</v>
      </c>
      <c r="BA16" s="28">
        <f t="shared" si="1"/>
        <v>0</v>
      </c>
      <c r="BB16" s="28">
        <f t="shared" si="7"/>
        <v>0</v>
      </c>
      <c r="BC16" s="28">
        <f t="shared" si="3"/>
        <v>0</v>
      </c>
      <c r="BD16" s="28">
        <f>Table1[[#This Row],[Her_PRP50]]*100</f>
        <v>0</v>
      </c>
      <c r="BE16" s="28" t="e">
        <f>#REF!*100</f>
        <v>#REF!</v>
      </c>
      <c r="BF16" s="28">
        <f>95</f>
        <v>95</v>
      </c>
      <c r="BG16" s="122">
        <v>98</v>
      </c>
      <c r="BH16" s="124">
        <v>98</v>
      </c>
      <c r="BI16" s="126">
        <v>98</v>
      </c>
      <c r="BJ16" s="129">
        <v>98</v>
      </c>
      <c r="BK16" s="128">
        <v>98</v>
      </c>
    </row>
    <row r="17" spans="1:63" x14ac:dyDescent="0.25">
      <c r="A17" s="14">
        <v>44927</v>
      </c>
      <c r="B17" s="121"/>
      <c r="C17" s="121"/>
      <c r="D17" s="121"/>
      <c r="E17" s="121"/>
      <c r="F17" s="121"/>
      <c r="G17" s="121"/>
      <c r="H17" s="122"/>
      <c r="I17" s="123"/>
      <c r="J17" s="123"/>
      <c r="K17" s="123"/>
      <c r="L17" s="123"/>
      <c r="M17" s="123"/>
      <c r="N17" s="123"/>
      <c r="O17" s="124"/>
      <c r="P17" s="125"/>
      <c r="Q17" s="125"/>
      <c r="R17" s="125"/>
      <c r="S17" s="125"/>
      <c r="T17" s="125"/>
      <c r="U17" s="125"/>
      <c r="V17" s="126"/>
      <c r="W17" s="127"/>
      <c r="X17" s="127"/>
      <c r="Y17" s="127"/>
      <c r="Z17" s="127"/>
      <c r="AA17" s="127"/>
      <c r="AB17" s="127"/>
      <c r="AC17" s="128"/>
      <c r="AD17" s="51"/>
      <c r="AE17" s="51"/>
      <c r="AF17" s="51"/>
      <c r="AG17" s="51"/>
      <c r="AH17" s="51"/>
      <c r="AI17" s="51"/>
      <c r="AJ17" s="129"/>
      <c r="AK17" s="130">
        <v>0.67410000000000003</v>
      </c>
      <c r="AL17" s="130">
        <v>0.65890000000000004</v>
      </c>
      <c r="AM17" s="130">
        <v>0.61480000000000001</v>
      </c>
      <c r="AN17" s="130">
        <v>0.60660000000000003</v>
      </c>
      <c r="AO17" s="130">
        <v>0.7944</v>
      </c>
      <c r="AP17" s="120">
        <f t="shared" ref="AP17:AP18" si="8">0.15</f>
        <v>0.15</v>
      </c>
      <c r="AQ17" s="120">
        <f>Table1[[#This Row],[Mid_ZAR/kWh]]*Table1[[#This Row],[Mid_(kWh)2]]*(1+0.15)</f>
        <v>0</v>
      </c>
      <c r="AR17" s="120">
        <f>Table1[[#This Row],[HIG_ZAR/kWh]]*Table1[[#This Row],[Hig_Energy_produced_(kWh)2]]*(1+0.15)</f>
        <v>0</v>
      </c>
      <c r="AS17" s="120">
        <f>Table1[[#This Row],[VER_ZAR/kWh]]*Table1[[#This Row],[Verg_Energy_(kWh)]]*(1+0.15)</f>
        <v>0</v>
      </c>
      <c r="AT17" s="120">
        <f>Table1[[#This Row],[DUR_ZAR/kWh]]*Table1[[#This Row],[Dur_Energy_produced_(kWh)]]*(1+0.15)</f>
        <v>0</v>
      </c>
      <c r="AU17" s="120">
        <f>Table1[[#This Row],[HER_ZAR/kWh2]]*Table1[[#This Row],[Her_Energy_produced_(kWh)]]*(1+0.15)</f>
        <v>0</v>
      </c>
      <c r="AV17" s="26">
        <f>Table1[[#This Row],[Mid_ZAR/kWh]]*Table1[[#This Row],[Mid_P50_(kWh)]]*(1+0.15)</f>
        <v>0</v>
      </c>
      <c r="AW17" s="26">
        <f>Table1[[#This Row],[HIG_ZAR/kWh]]*Table1[[#This Row],[Hig_P50_(kWh)]]*(1+0.15)</f>
        <v>0</v>
      </c>
      <c r="AX17" s="26">
        <f>Table1[[#This Row],[VER_ZAR/kWh]]*Table1[[#This Row],[Verg_P50_(kWh)]]*(1+0.15)</f>
        <v>0</v>
      </c>
      <c r="AY17" s="26">
        <f>Table1[[#This Row],[DUR_ZAR/kWh]]*Table1[[#This Row],[Dur_P50_(kWh)]]*(1+0.15)</f>
        <v>0</v>
      </c>
      <c r="AZ17" s="26">
        <f>Table1[[#This Row],[HER_ZAR/kWh2]]*Table1[[#This Row],[Her_P50_(kWh)]]*(1+0.15)</f>
        <v>0</v>
      </c>
      <c r="BA17" s="28">
        <f t="shared" si="1"/>
        <v>0</v>
      </c>
      <c r="BB17" s="28">
        <f t="shared" ref="BB17:BB18" si="9">V17*100</f>
        <v>0</v>
      </c>
      <c r="BC17" s="28">
        <f t="shared" si="3"/>
        <v>0</v>
      </c>
      <c r="BD17" s="28">
        <f>Table1[[#This Row],[Her_PRP50]]*100</f>
        <v>0</v>
      </c>
      <c r="BE17" s="28" t="e">
        <f>#REF!*100</f>
        <v>#REF!</v>
      </c>
      <c r="BF17" s="28">
        <f>95</f>
        <v>95</v>
      </c>
      <c r="BG17" s="122">
        <v>98</v>
      </c>
      <c r="BH17" s="124">
        <v>98</v>
      </c>
      <c r="BI17" s="126">
        <v>98</v>
      </c>
      <c r="BJ17" s="129">
        <v>98</v>
      </c>
      <c r="BK17" s="128">
        <v>98</v>
      </c>
    </row>
    <row r="18" spans="1:63" x14ac:dyDescent="0.25">
      <c r="A18" s="14">
        <v>44958</v>
      </c>
      <c r="B18" s="121"/>
      <c r="C18" s="121"/>
      <c r="D18" s="121"/>
      <c r="E18" s="121"/>
      <c r="F18" s="121"/>
      <c r="G18" s="121"/>
      <c r="H18" s="122"/>
      <c r="I18" s="123"/>
      <c r="J18" s="123"/>
      <c r="K18" s="123"/>
      <c r="L18" s="123"/>
      <c r="M18" s="123"/>
      <c r="N18" s="123"/>
      <c r="O18" s="124"/>
      <c r="P18" s="125"/>
      <c r="Q18" s="125"/>
      <c r="R18" s="125"/>
      <c r="S18" s="125"/>
      <c r="T18" s="125"/>
      <c r="U18" s="125"/>
      <c r="V18" s="126"/>
      <c r="W18" s="127"/>
      <c r="X18" s="127"/>
      <c r="Y18" s="127"/>
      <c r="Z18" s="127"/>
      <c r="AA18" s="127"/>
      <c r="AB18" s="127"/>
      <c r="AC18" s="128"/>
      <c r="AD18" s="51"/>
      <c r="AE18" s="51"/>
      <c r="AF18" s="51"/>
      <c r="AG18" s="51"/>
      <c r="AH18" s="51"/>
      <c r="AI18" s="51"/>
      <c r="AJ18" s="129"/>
      <c r="AK18" s="130">
        <v>0.67410000000000003</v>
      </c>
      <c r="AL18" s="130">
        <v>0.65890000000000004</v>
      </c>
      <c r="AM18" s="130">
        <v>0.61480000000000001</v>
      </c>
      <c r="AN18" s="130">
        <v>0.60660000000000003</v>
      </c>
      <c r="AO18" s="130">
        <v>0.7944</v>
      </c>
      <c r="AP18" s="120">
        <f t="shared" si="8"/>
        <v>0.15</v>
      </c>
      <c r="AQ18" s="120">
        <f>Table1[[#This Row],[Mid_ZAR/kWh]]*Table1[[#This Row],[Mid_(kWh)2]]*(1+0.15)</f>
        <v>0</v>
      </c>
      <c r="AR18" s="120">
        <f>Table1[[#This Row],[HIG_ZAR/kWh]]*Table1[[#This Row],[Hig_Energy_produced_(kWh)2]]*(1+0.15)</f>
        <v>0</v>
      </c>
      <c r="AS18" s="120">
        <f>Table1[[#This Row],[VER_ZAR/kWh]]*Table1[[#This Row],[Verg_Energy_(kWh)]]*(1+0.15)</f>
        <v>0</v>
      </c>
      <c r="AT18" s="120">
        <f>Table1[[#This Row],[DUR_ZAR/kWh]]*Table1[[#This Row],[Dur_Energy_produced_(kWh)]]*(1+0.15)</f>
        <v>0</v>
      </c>
      <c r="AU18" s="120">
        <f>Table1[[#This Row],[HER_ZAR/kWh2]]*Table1[[#This Row],[Her_Energy_produced_(kWh)]]*(1+0.15)</f>
        <v>0</v>
      </c>
      <c r="AV18" s="26">
        <f>Table1[[#This Row],[Mid_ZAR/kWh]]*Table1[[#This Row],[Mid_P50_(kWh)]]*(1+0.15)</f>
        <v>0</v>
      </c>
      <c r="AW18" s="26">
        <f>Table1[[#This Row],[HIG_ZAR/kWh]]*Table1[[#This Row],[Hig_P50_(kWh)]]*(1+0.15)</f>
        <v>0</v>
      </c>
      <c r="AX18" s="26">
        <f>Table1[[#This Row],[VER_ZAR/kWh]]*Table1[[#This Row],[Verg_P50_(kWh)]]*(1+0.15)</f>
        <v>0</v>
      </c>
      <c r="AY18" s="26">
        <f>Table1[[#This Row],[DUR_ZAR/kWh]]*Table1[[#This Row],[Dur_P50_(kWh)]]*(1+0.15)</f>
        <v>0</v>
      </c>
      <c r="AZ18" s="26">
        <f>Table1[[#This Row],[HER_ZAR/kWh2]]*Table1[[#This Row],[Her_P50_(kWh)]]*(1+0.15)</f>
        <v>0</v>
      </c>
      <c r="BA18" s="28">
        <f t="shared" si="1"/>
        <v>0</v>
      </c>
      <c r="BB18" s="28">
        <f t="shared" si="9"/>
        <v>0</v>
      </c>
      <c r="BC18" s="28">
        <f t="shared" si="3"/>
        <v>0</v>
      </c>
      <c r="BD18" s="28">
        <f>Table1[[#This Row],[Her_PRP50]]*100</f>
        <v>0</v>
      </c>
      <c r="BE18" s="28" t="e">
        <f>#REF!*100</f>
        <v>#REF!</v>
      </c>
      <c r="BF18" s="28">
        <f>95</f>
        <v>95</v>
      </c>
      <c r="BG18" s="122">
        <v>98</v>
      </c>
      <c r="BH18" s="124">
        <v>98</v>
      </c>
      <c r="BI18" s="126">
        <v>98</v>
      </c>
      <c r="BJ18" s="129">
        <v>98</v>
      </c>
      <c r="BK18" s="128">
        <v>98</v>
      </c>
    </row>
    <row r="19" spans="1:63" x14ac:dyDescent="0.25">
      <c r="A19" s="14">
        <v>44986</v>
      </c>
      <c r="B19" s="121"/>
      <c r="C19" s="121"/>
      <c r="D19" s="121"/>
      <c r="E19" s="121"/>
      <c r="F19" s="121"/>
      <c r="G19" s="121"/>
      <c r="H19" s="122"/>
      <c r="I19" s="123"/>
      <c r="J19" s="123"/>
      <c r="K19" s="123"/>
      <c r="L19" s="123"/>
      <c r="M19" s="123"/>
      <c r="N19" s="123"/>
      <c r="O19" s="124"/>
      <c r="P19" s="125"/>
      <c r="Q19" s="125"/>
      <c r="R19" s="125"/>
      <c r="S19" s="125"/>
      <c r="T19" s="125"/>
      <c r="U19" s="125"/>
      <c r="V19" s="126"/>
      <c r="W19" s="127"/>
      <c r="X19" s="127"/>
      <c r="Y19" s="127"/>
      <c r="Z19" s="127"/>
      <c r="AA19" s="127"/>
      <c r="AB19" s="127"/>
      <c r="AC19" s="128"/>
      <c r="AD19" s="51"/>
      <c r="AE19" s="51"/>
      <c r="AF19" s="51"/>
      <c r="AG19" s="51"/>
      <c r="AH19" s="51"/>
      <c r="AI19" s="51"/>
      <c r="AJ19" s="129"/>
      <c r="AK19" s="130">
        <v>0.67410000000000003</v>
      </c>
      <c r="AL19" s="130">
        <v>0.65890000000000004</v>
      </c>
      <c r="AM19" s="130">
        <v>0.61480000000000001</v>
      </c>
      <c r="AN19" s="130">
        <v>0.60660000000000003</v>
      </c>
      <c r="AO19" s="130">
        <v>0.7944</v>
      </c>
      <c r="AP19" s="120">
        <f>0.15</f>
        <v>0.15</v>
      </c>
      <c r="AQ19" s="120">
        <f>Table1[[#This Row],[Mid_ZAR/kWh]]*Table1[[#This Row],[Mid_(kWh)2]]*(1+0.15)</f>
        <v>0</v>
      </c>
      <c r="AR19" s="120">
        <f>Table1[[#This Row],[HIG_ZAR/kWh]]*Table1[[#This Row],[Hig_Energy_produced_(kWh)2]]*(1+0.15)</f>
        <v>0</v>
      </c>
      <c r="AS19" s="120">
        <f>Table1[[#This Row],[VER_ZAR/kWh]]*Table1[[#This Row],[Verg_Energy_(kWh)]]*(1+0.15)</f>
        <v>0</v>
      </c>
      <c r="AT19" s="120">
        <f>Table1[[#This Row],[DUR_ZAR/kWh]]*Table1[[#This Row],[Dur_Energy_produced_(kWh)]]*(1+0.15)</f>
        <v>0</v>
      </c>
      <c r="AU19" s="120">
        <f>Table1[[#This Row],[HER_ZAR/kWh2]]*Table1[[#This Row],[Her_Energy_produced_(kWh)]]*(1+0.15)</f>
        <v>0</v>
      </c>
      <c r="AV19" s="26">
        <f>Table1[[#This Row],[Mid_ZAR/kWh]]*Table1[[#This Row],[Mid_P50_(kWh)]]*(1+0.15)</f>
        <v>0</v>
      </c>
      <c r="AW19" s="26">
        <f>Table1[[#This Row],[HIG_ZAR/kWh]]*Table1[[#This Row],[Hig_P50_(kWh)]]*(1+0.15)</f>
        <v>0</v>
      </c>
      <c r="AX19" s="26">
        <f>Table1[[#This Row],[VER_ZAR/kWh]]*Table1[[#This Row],[Verg_P50_(kWh)]]*(1+0.15)</f>
        <v>0</v>
      </c>
      <c r="AY19" s="26">
        <f>Table1[[#This Row],[DUR_ZAR/kWh]]*Table1[[#This Row],[Dur_P50_(kWh)]]*(1+0.15)</f>
        <v>0</v>
      </c>
      <c r="AZ19" s="26">
        <f>Table1[[#This Row],[HER_ZAR/kWh2]]*Table1[[#This Row],[Her_P50_(kWh)]]*(1+0.15)</f>
        <v>0</v>
      </c>
      <c r="BA19" s="28">
        <f t="shared" si="1"/>
        <v>0</v>
      </c>
      <c r="BB19" s="28">
        <f>V19*100</f>
        <v>0</v>
      </c>
      <c r="BC19" s="28">
        <f t="shared" si="3"/>
        <v>0</v>
      </c>
      <c r="BD19" s="28">
        <f>Table1[[#This Row],[Her_PRP50]]*100</f>
        <v>0</v>
      </c>
      <c r="BE19" s="28" t="e">
        <f>#REF!*100</f>
        <v>#REF!</v>
      </c>
      <c r="BF19" s="28">
        <f>95</f>
        <v>95</v>
      </c>
      <c r="BG19" s="122">
        <v>98</v>
      </c>
      <c r="BH19" s="124">
        <v>98</v>
      </c>
      <c r="BI19" s="126">
        <v>98</v>
      </c>
      <c r="BJ19" s="129">
        <v>98</v>
      </c>
      <c r="BK19" s="128">
        <v>98</v>
      </c>
    </row>
    <row r="20" spans="1:63" x14ac:dyDescent="0.25">
      <c r="A20" s="14">
        <v>45017</v>
      </c>
      <c r="B20" s="121"/>
      <c r="C20" s="121"/>
      <c r="D20" s="121"/>
      <c r="E20" s="121"/>
      <c r="F20" s="121"/>
      <c r="G20" s="121"/>
      <c r="H20" s="122"/>
      <c r="I20" s="123"/>
      <c r="J20" s="123"/>
      <c r="K20" s="123"/>
      <c r="L20" s="123"/>
      <c r="M20" s="123"/>
      <c r="N20" s="123"/>
      <c r="O20" s="124"/>
      <c r="P20" s="125"/>
      <c r="Q20" s="125"/>
      <c r="R20" s="125"/>
      <c r="S20" s="125"/>
      <c r="T20" s="125"/>
      <c r="U20" s="125"/>
      <c r="V20" s="126"/>
      <c r="W20" s="127"/>
      <c r="X20" s="127"/>
      <c r="Y20" s="127"/>
      <c r="Z20" s="127"/>
      <c r="AA20" s="127"/>
      <c r="AB20" s="127"/>
      <c r="AC20" s="128"/>
      <c r="AD20" s="51"/>
      <c r="AE20" s="51"/>
      <c r="AF20" s="51"/>
      <c r="AG20" s="51"/>
      <c r="AH20" s="51"/>
      <c r="AI20" s="51"/>
      <c r="AJ20" s="129"/>
      <c r="AK20" s="130">
        <v>0.67410000000000003</v>
      </c>
      <c r="AL20" s="130">
        <v>0.65890000000000004</v>
      </c>
      <c r="AM20" s="130">
        <v>0.61480000000000001</v>
      </c>
      <c r="AN20" s="130">
        <v>0.60660000000000003</v>
      </c>
      <c r="AO20" s="130">
        <v>0.7944</v>
      </c>
      <c r="AP20" s="120">
        <f t="shared" ref="AP20:AP24" si="10">0.15</f>
        <v>0.15</v>
      </c>
      <c r="AQ20" s="120">
        <f>Table1[[#This Row],[Mid_ZAR/kWh]]*Table1[[#This Row],[Mid_(kWh)2]]*(1+0.15)</f>
        <v>0</v>
      </c>
      <c r="AR20" s="120">
        <f>Table1[[#This Row],[HIG_ZAR/kWh]]*Table1[[#This Row],[Hig_Energy_produced_(kWh)2]]*(1+0.15)</f>
        <v>0</v>
      </c>
      <c r="AS20" s="120">
        <f>Table1[[#This Row],[VER_ZAR/kWh]]*Table1[[#This Row],[Verg_Energy_(kWh)]]*(1+0.15)</f>
        <v>0</v>
      </c>
      <c r="AT20" s="120">
        <f>Table1[[#This Row],[DUR_ZAR/kWh]]*Table1[[#This Row],[Dur_Energy_produced_(kWh)]]*(1+0.15)</f>
        <v>0</v>
      </c>
      <c r="AU20" s="120">
        <f>Table1[[#This Row],[HER_ZAR/kWh2]]*Table1[[#This Row],[Her_Energy_produced_(kWh)]]*(1+0.15)</f>
        <v>0</v>
      </c>
      <c r="AV20" s="26">
        <f>Table1[[#This Row],[Mid_ZAR/kWh]]*Table1[[#This Row],[Mid_P50_(kWh)]]*(1+0.15)</f>
        <v>0</v>
      </c>
      <c r="AW20" s="26">
        <f>Table1[[#This Row],[HIG_ZAR/kWh]]*Table1[[#This Row],[Hig_P50_(kWh)]]*(1+0.15)</f>
        <v>0</v>
      </c>
      <c r="AX20" s="26">
        <f>Table1[[#This Row],[VER_ZAR/kWh]]*Table1[[#This Row],[Verg_P50_(kWh)]]*(1+0.15)</f>
        <v>0</v>
      </c>
      <c r="AY20" s="26">
        <f>Table1[[#This Row],[DUR_ZAR/kWh]]*Table1[[#This Row],[Dur_P50_(kWh)]]*(1+0.15)</f>
        <v>0</v>
      </c>
      <c r="AZ20" s="26">
        <f>Table1[[#This Row],[HER_ZAR/kWh2]]*Table1[[#This Row],[Her_P50_(kWh)]]*(1+0.15)</f>
        <v>0</v>
      </c>
      <c r="BA20" s="28">
        <f t="shared" si="1"/>
        <v>0</v>
      </c>
      <c r="BB20" s="28">
        <f t="shared" ref="BB20:BB24" si="11">V20*100</f>
        <v>0</v>
      </c>
      <c r="BC20" s="28">
        <f t="shared" si="3"/>
        <v>0</v>
      </c>
      <c r="BD20" s="28">
        <f>Table1[[#This Row],[Her_PRP50]]*100</f>
        <v>0</v>
      </c>
      <c r="BE20" s="28" t="e">
        <f>#REF!*100</f>
        <v>#REF!</v>
      </c>
      <c r="BF20" s="28">
        <f>95</f>
        <v>95</v>
      </c>
      <c r="BG20" s="122">
        <v>98</v>
      </c>
      <c r="BH20" s="124">
        <v>98</v>
      </c>
      <c r="BI20" s="126">
        <v>98</v>
      </c>
      <c r="BJ20" s="129">
        <v>98</v>
      </c>
      <c r="BK20" s="128">
        <v>98</v>
      </c>
    </row>
    <row r="21" spans="1:63" x14ac:dyDescent="0.25">
      <c r="A21" s="14">
        <v>45047</v>
      </c>
      <c r="B21" s="121"/>
      <c r="C21" s="121"/>
      <c r="D21" s="121"/>
      <c r="E21" s="121"/>
      <c r="F21" s="121"/>
      <c r="G21" s="121"/>
      <c r="H21" s="122"/>
      <c r="I21" s="123"/>
      <c r="J21" s="123"/>
      <c r="K21" s="123"/>
      <c r="L21" s="123"/>
      <c r="M21" s="123"/>
      <c r="N21" s="123"/>
      <c r="O21" s="124"/>
      <c r="P21" s="125"/>
      <c r="Q21" s="125"/>
      <c r="R21" s="125"/>
      <c r="S21" s="125"/>
      <c r="T21" s="125"/>
      <c r="U21" s="125"/>
      <c r="V21" s="126"/>
      <c r="W21" s="127"/>
      <c r="X21" s="127"/>
      <c r="Y21" s="127"/>
      <c r="Z21" s="127"/>
      <c r="AA21" s="127"/>
      <c r="AB21" s="127"/>
      <c r="AC21" s="128"/>
      <c r="AD21" s="51"/>
      <c r="AE21" s="51"/>
      <c r="AF21" s="51"/>
      <c r="AG21" s="51"/>
      <c r="AH21" s="51"/>
      <c r="AI21" s="51"/>
      <c r="AJ21" s="129"/>
      <c r="AK21" s="130">
        <v>0.67410000000000003</v>
      </c>
      <c r="AL21" s="130">
        <v>0.65890000000000004</v>
      </c>
      <c r="AM21" s="130">
        <v>0.61480000000000001</v>
      </c>
      <c r="AN21" s="130">
        <v>0.60660000000000003</v>
      </c>
      <c r="AO21" s="130">
        <v>0.7944</v>
      </c>
      <c r="AP21" s="120">
        <f t="shared" si="10"/>
        <v>0.15</v>
      </c>
      <c r="AQ21" s="120">
        <f>Table1[[#This Row],[Mid_ZAR/kWh]]*Table1[[#This Row],[Mid_(kWh)2]]*(1+0.15)</f>
        <v>0</v>
      </c>
      <c r="AR21" s="120">
        <f>Table1[[#This Row],[HIG_ZAR/kWh]]*Table1[[#This Row],[Hig_Energy_produced_(kWh)2]]*(1+0.15)</f>
        <v>0</v>
      </c>
      <c r="AS21" s="120">
        <f>Table1[[#This Row],[VER_ZAR/kWh]]*Table1[[#This Row],[Verg_Energy_(kWh)]]*(1+0.15)</f>
        <v>0</v>
      </c>
      <c r="AT21" s="120">
        <f>Table1[[#This Row],[DUR_ZAR/kWh]]*Table1[[#This Row],[Dur_Energy_produced_(kWh)]]*(1+0.15)</f>
        <v>0</v>
      </c>
      <c r="AU21" s="120">
        <f>Table1[[#This Row],[HER_ZAR/kWh2]]*Table1[[#This Row],[Her_Energy_produced_(kWh)]]*(1+0.15)</f>
        <v>0</v>
      </c>
      <c r="AV21" s="26">
        <f>Table1[[#This Row],[Mid_ZAR/kWh]]*Table1[[#This Row],[Mid_P50_(kWh)]]*(1+0.15)</f>
        <v>0</v>
      </c>
      <c r="AW21" s="26">
        <f>Table1[[#This Row],[HIG_ZAR/kWh]]*Table1[[#This Row],[Hig_P50_(kWh)]]*(1+0.15)</f>
        <v>0</v>
      </c>
      <c r="AX21" s="26">
        <f>Table1[[#This Row],[VER_ZAR/kWh]]*Table1[[#This Row],[Verg_P50_(kWh)]]*(1+0.15)</f>
        <v>0</v>
      </c>
      <c r="AY21" s="26">
        <f>Table1[[#This Row],[DUR_ZAR/kWh]]*Table1[[#This Row],[Dur_P50_(kWh)]]*(1+0.15)</f>
        <v>0</v>
      </c>
      <c r="AZ21" s="26">
        <f>Table1[[#This Row],[HER_ZAR/kWh2]]*Table1[[#This Row],[Her_P50_(kWh)]]*(1+0.15)</f>
        <v>0</v>
      </c>
      <c r="BA21" s="28">
        <f t="shared" si="1"/>
        <v>0</v>
      </c>
      <c r="BB21" s="28">
        <f t="shared" si="11"/>
        <v>0</v>
      </c>
      <c r="BC21" s="28">
        <f t="shared" si="3"/>
        <v>0</v>
      </c>
      <c r="BD21" s="28">
        <f>Table1[[#This Row],[Her_PRP50]]*100</f>
        <v>0</v>
      </c>
      <c r="BE21" s="28" t="e">
        <f>#REF!*100</f>
        <v>#REF!</v>
      </c>
      <c r="BF21" s="28">
        <f>95</f>
        <v>95</v>
      </c>
      <c r="BG21" s="122">
        <v>98</v>
      </c>
      <c r="BH21" s="124">
        <v>98</v>
      </c>
      <c r="BI21" s="126">
        <v>98</v>
      </c>
      <c r="BJ21" s="129">
        <v>98</v>
      </c>
      <c r="BK21" s="128">
        <v>98</v>
      </c>
    </row>
    <row r="22" spans="1:63" x14ac:dyDescent="0.25">
      <c r="A22" s="14">
        <v>45078</v>
      </c>
      <c r="B22" s="121"/>
      <c r="C22" s="121"/>
      <c r="D22" s="121"/>
      <c r="E22" s="121"/>
      <c r="F22" s="121"/>
      <c r="G22" s="121"/>
      <c r="H22" s="122"/>
      <c r="I22" s="123"/>
      <c r="J22" s="123"/>
      <c r="K22" s="123"/>
      <c r="L22" s="123"/>
      <c r="M22" s="123"/>
      <c r="N22" s="123"/>
      <c r="O22" s="124"/>
      <c r="P22" s="125"/>
      <c r="Q22" s="125"/>
      <c r="R22" s="125"/>
      <c r="S22" s="125"/>
      <c r="T22" s="125"/>
      <c r="U22" s="125"/>
      <c r="V22" s="126"/>
      <c r="W22" s="127"/>
      <c r="X22" s="127"/>
      <c r="Y22" s="127"/>
      <c r="Z22" s="127"/>
      <c r="AA22" s="127"/>
      <c r="AB22" s="127"/>
      <c r="AC22" s="128"/>
      <c r="AD22" s="51"/>
      <c r="AE22" s="51"/>
      <c r="AF22" s="51"/>
      <c r="AG22" s="51"/>
      <c r="AH22" s="51"/>
      <c r="AI22" s="51"/>
      <c r="AJ22" s="129"/>
      <c r="AK22" s="130">
        <v>0.67410000000000003</v>
      </c>
      <c r="AL22" s="130">
        <v>0.65890000000000004</v>
      </c>
      <c r="AM22" s="130">
        <v>0.61480000000000001</v>
      </c>
      <c r="AN22" s="130">
        <v>0.60660000000000003</v>
      </c>
      <c r="AO22" s="130">
        <v>0.7944</v>
      </c>
      <c r="AP22" s="120">
        <f t="shared" si="10"/>
        <v>0.15</v>
      </c>
      <c r="AQ22" s="120">
        <f>Table1[[#This Row],[Mid_ZAR/kWh]]*Table1[[#This Row],[Mid_(kWh)2]]*(1+0.15)</f>
        <v>0</v>
      </c>
      <c r="AR22" s="120">
        <f>Table1[[#This Row],[HIG_ZAR/kWh]]*Table1[[#This Row],[Hig_Energy_produced_(kWh)2]]*(1+0.15)</f>
        <v>0</v>
      </c>
      <c r="AS22" s="120">
        <f>Table1[[#This Row],[VER_ZAR/kWh]]*Table1[[#This Row],[Verg_Energy_(kWh)]]*(1+0.15)</f>
        <v>0</v>
      </c>
      <c r="AT22" s="120">
        <f>Table1[[#This Row],[DUR_ZAR/kWh]]*Table1[[#This Row],[Dur_Energy_produced_(kWh)]]*(1+0.15)</f>
        <v>0</v>
      </c>
      <c r="AU22" s="120">
        <f>Table1[[#This Row],[HER_ZAR/kWh2]]*Table1[[#This Row],[Her_Energy_produced_(kWh)]]*(1+0.15)</f>
        <v>0</v>
      </c>
      <c r="AV22" s="26">
        <f>Table1[[#This Row],[Mid_ZAR/kWh]]*Table1[[#This Row],[Mid_P50_(kWh)]]*(1+0.15)</f>
        <v>0</v>
      </c>
      <c r="AW22" s="26">
        <f>Table1[[#This Row],[HIG_ZAR/kWh]]*Table1[[#This Row],[Hig_P50_(kWh)]]*(1+0.15)</f>
        <v>0</v>
      </c>
      <c r="AX22" s="26">
        <f>Table1[[#This Row],[VER_ZAR/kWh]]*Table1[[#This Row],[Verg_P50_(kWh)]]*(1+0.15)</f>
        <v>0</v>
      </c>
      <c r="AY22" s="26">
        <f>Table1[[#This Row],[DUR_ZAR/kWh]]*Table1[[#This Row],[Dur_P50_(kWh)]]*(1+0.15)</f>
        <v>0</v>
      </c>
      <c r="AZ22" s="26">
        <f>Table1[[#This Row],[HER_ZAR/kWh2]]*Table1[[#This Row],[Her_P50_(kWh)]]*(1+0.15)</f>
        <v>0</v>
      </c>
      <c r="BA22" s="28">
        <f t="shared" si="1"/>
        <v>0</v>
      </c>
      <c r="BB22" s="28">
        <f t="shared" si="11"/>
        <v>0</v>
      </c>
      <c r="BC22" s="28">
        <f t="shared" si="3"/>
        <v>0</v>
      </c>
      <c r="BD22" s="28">
        <f>Table1[[#This Row],[Her_PRP50]]*100</f>
        <v>0</v>
      </c>
      <c r="BE22" s="28" t="e">
        <f>#REF!*100</f>
        <v>#REF!</v>
      </c>
      <c r="BF22" s="28">
        <f>95</f>
        <v>95</v>
      </c>
      <c r="BG22" s="122">
        <v>98</v>
      </c>
      <c r="BH22" s="124">
        <v>98</v>
      </c>
      <c r="BI22" s="126">
        <v>98</v>
      </c>
      <c r="BJ22" s="129">
        <v>98</v>
      </c>
      <c r="BK22" s="128">
        <v>98</v>
      </c>
    </row>
    <row r="23" spans="1:63" x14ac:dyDescent="0.25">
      <c r="A23" s="14">
        <v>45108</v>
      </c>
      <c r="B23" s="121"/>
      <c r="C23" s="121"/>
      <c r="D23" s="121"/>
      <c r="E23" s="121"/>
      <c r="F23" s="121"/>
      <c r="G23" s="121"/>
      <c r="H23" s="122"/>
      <c r="I23" s="123"/>
      <c r="J23" s="123"/>
      <c r="K23" s="123"/>
      <c r="L23" s="123"/>
      <c r="M23" s="123"/>
      <c r="N23" s="123"/>
      <c r="O23" s="124"/>
      <c r="P23" s="125"/>
      <c r="Q23" s="125"/>
      <c r="R23" s="125"/>
      <c r="S23" s="125"/>
      <c r="T23" s="125"/>
      <c r="U23" s="125"/>
      <c r="V23" s="126"/>
      <c r="W23" s="127"/>
      <c r="X23" s="127"/>
      <c r="Y23" s="127"/>
      <c r="Z23" s="127"/>
      <c r="AA23" s="127"/>
      <c r="AB23" s="127"/>
      <c r="AC23" s="128"/>
      <c r="AD23" s="51"/>
      <c r="AE23" s="51"/>
      <c r="AF23" s="51"/>
      <c r="AG23" s="51"/>
      <c r="AH23" s="51"/>
      <c r="AI23" s="51"/>
      <c r="AJ23" s="129"/>
      <c r="AK23" s="130">
        <v>0.67410000000000003</v>
      </c>
      <c r="AL23" s="130">
        <v>0.65890000000000004</v>
      </c>
      <c r="AM23" s="130">
        <v>0.61480000000000001</v>
      </c>
      <c r="AN23" s="130">
        <v>0.60660000000000003</v>
      </c>
      <c r="AO23" s="130">
        <v>0.7944</v>
      </c>
      <c r="AP23" s="120">
        <f t="shared" si="10"/>
        <v>0.15</v>
      </c>
      <c r="AQ23" s="120">
        <f>Table1[[#This Row],[Mid_ZAR/kWh]]*Table1[[#This Row],[Mid_(kWh)2]]*(1+0.15)</f>
        <v>0</v>
      </c>
      <c r="AR23" s="120">
        <f>Table1[[#This Row],[HIG_ZAR/kWh]]*Table1[[#This Row],[Hig_Energy_produced_(kWh)2]]*(1+0.15)</f>
        <v>0</v>
      </c>
      <c r="AS23" s="120">
        <f>Table1[[#This Row],[VER_ZAR/kWh]]*Table1[[#This Row],[Verg_Energy_(kWh)]]*(1+0.15)</f>
        <v>0</v>
      </c>
      <c r="AT23" s="120">
        <f>Table1[[#This Row],[DUR_ZAR/kWh]]*Table1[[#This Row],[Dur_Energy_produced_(kWh)]]*(1+0.15)</f>
        <v>0</v>
      </c>
      <c r="AU23" s="120">
        <f>Table1[[#This Row],[HER_ZAR/kWh2]]*Table1[[#This Row],[Her_Energy_produced_(kWh)]]*(1+0.15)</f>
        <v>0</v>
      </c>
      <c r="AV23" s="26">
        <f>Table1[[#This Row],[Mid_ZAR/kWh]]*Table1[[#This Row],[Mid_P50_(kWh)]]*(1+0.15)</f>
        <v>0</v>
      </c>
      <c r="AW23" s="26">
        <f>Table1[[#This Row],[HIG_ZAR/kWh]]*Table1[[#This Row],[Hig_P50_(kWh)]]*(1+0.15)</f>
        <v>0</v>
      </c>
      <c r="AX23" s="26">
        <f>Table1[[#This Row],[VER_ZAR/kWh]]*Table1[[#This Row],[Verg_P50_(kWh)]]*(1+0.15)</f>
        <v>0</v>
      </c>
      <c r="AY23" s="26">
        <f>Table1[[#This Row],[DUR_ZAR/kWh]]*Table1[[#This Row],[Dur_P50_(kWh)]]*(1+0.15)</f>
        <v>0</v>
      </c>
      <c r="AZ23" s="26">
        <f>Table1[[#This Row],[HER_ZAR/kWh2]]*Table1[[#This Row],[Her_P50_(kWh)]]*(1+0.15)</f>
        <v>0</v>
      </c>
      <c r="BA23" s="28">
        <f t="shared" si="1"/>
        <v>0</v>
      </c>
      <c r="BB23" s="28">
        <f t="shared" si="11"/>
        <v>0</v>
      </c>
      <c r="BC23" s="28">
        <f t="shared" si="3"/>
        <v>0</v>
      </c>
      <c r="BD23" s="28">
        <f>Table1[[#This Row],[Her_PRP50]]*100</f>
        <v>0</v>
      </c>
      <c r="BE23" s="28" t="e">
        <f>#REF!*100</f>
        <v>#REF!</v>
      </c>
      <c r="BF23" s="28">
        <f>95</f>
        <v>95</v>
      </c>
      <c r="BG23" s="122">
        <v>98</v>
      </c>
      <c r="BH23" s="124">
        <v>98</v>
      </c>
      <c r="BI23" s="126">
        <v>98</v>
      </c>
      <c r="BJ23" s="129">
        <v>98</v>
      </c>
      <c r="BK23" s="128">
        <v>98</v>
      </c>
    </row>
    <row r="24" spans="1:63" x14ac:dyDescent="0.25">
      <c r="A24" s="14">
        <v>45139</v>
      </c>
      <c r="B24" s="121"/>
      <c r="C24" s="121"/>
      <c r="D24" s="121"/>
      <c r="E24" s="121"/>
      <c r="F24" s="121"/>
      <c r="G24" s="121"/>
      <c r="H24" s="122"/>
      <c r="I24" s="123"/>
      <c r="J24" s="123"/>
      <c r="K24" s="123"/>
      <c r="L24" s="123"/>
      <c r="M24" s="123"/>
      <c r="N24" s="123"/>
      <c r="O24" s="124"/>
      <c r="P24" s="125"/>
      <c r="Q24" s="125"/>
      <c r="R24" s="125"/>
      <c r="S24" s="125"/>
      <c r="T24" s="125"/>
      <c r="U24" s="125"/>
      <c r="V24" s="126"/>
      <c r="W24" s="127"/>
      <c r="X24" s="127"/>
      <c r="Y24" s="127"/>
      <c r="Z24" s="127"/>
      <c r="AA24" s="127"/>
      <c r="AB24" s="127"/>
      <c r="AC24" s="128"/>
      <c r="AD24" s="51"/>
      <c r="AE24" s="51"/>
      <c r="AF24" s="51"/>
      <c r="AG24" s="51"/>
      <c r="AH24" s="51"/>
      <c r="AI24" s="51"/>
      <c r="AJ24" s="129"/>
      <c r="AK24" s="130">
        <v>0.67410000000000003</v>
      </c>
      <c r="AL24" s="130">
        <v>0.65890000000000004</v>
      </c>
      <c r="AM24" s="130">
        <v>0.61480000000000001</v>
      </c>
      <c r="AN24" s="130">
        <v>0.60660000000000003</v>
      </c>
      <c r="AO24" s="130">
        <v>0.7944</v>
      </c>
      <c r="AP24" s="120">
        <f t="shared" si="10"/>
        <v>0.15</v>
      </c>
      <c r="AQ24" s="120">
        <f>Table1[[#This Row],[Mid_ZAR/kWh]]*Table1[[#This Row],[Mid_(kWh)2]]*(1+0.15)</f>
        <v>0</v>
      </c>
      <c r="AR24" s="120">
        <f>Table1[[#This Row],[HIG_ZAR/kWh]]*Table1[[#This Row],[Hig_Energy_produced_(kWh)2]]*(1+0.15)</f>
        <v>0</v>
      </c>
      <c r="AS24" s="120">
        <f>Table1[[#This Row],[VER_ZAR/kWh]]*Table1[[#This Row],[Verg_Energy_(kWh)]]*(1+0.15)</f>
        <v>0</v>
      </c>
      <c r="AT24" s="120">
        <f>Table1[[#This Row],[DUR_ZAR/kWh]]*Table1[[#This Row],[Dur_Energy_produced_(kWh)]]*(1+0.15)</f>
        <v>0</v>
      </c>
      <c r="AU24" s="120">
        <f>Table1[[#This Row],[HER_ZAR/kWh2]]*Table1[[#This Row],[Her_Energy_produced_(kWh)]]*(1+0.15)</f>
        <v>0</v>
      </c>
      <c r="AV24" s="26">
        <f>Table1[[#This Row],[Mid_ZAR/kWh]]*Table1[[#This Row],[Mid_P50_(kWh)]]*(1+0.15)</f>
        <v>0</v>
      </c>
      <c r="AW24" s="26">
        <f>Table1[[#This Row],[HIG_ZAR/kWh]]*Table1[[#This Row],[Hig_P50_(kWh)]]*(1+0.15)</f>
        <v>0</v>
      </c>
      <c r="AX24" s="26">
        <f>Table1[[#This Row],[VER_ZAR/kWh]]*Table1[[#This Row],[Verg_P50_(kWh)]]*(1+0.15)</f>
        <v>0</v>
      </c>
      <c r="AY24" s="26">
        <f>Table1[[#This Row],[DUR_ZAR/kWh]]*Table1[[#This Row],[Dur_P50_(kWh)]]*(1+0.15)</f>
        <v>0</v>
      </c>
      <c r="AZ24" s="26">
        <f>Table1[[#This Row],[HER_ZAR/kWh2]]*Table1[[#This Row],[Her_P50_(kWh)]]*(1+0.15)</f>
        <v>0</v>
      </c>
      <c r="BA24" s="28">
        <f t="shared" si="1"/>
        <v>0</v>
      </c>
      <c r="BB24" s="28">
        <f t="shared" si="11"/>
        <v>0</v>
      </c>
      <c r="BC24" s="28">
        <f t="shared" si="3"/>
        <v>0</v>
      </c>
      <c r="BD24" s="28">
        <f>Table1[[#This Row],[Her_PRP50]]*100</f>
        <v>0</v>
      </c>
      <c r="BE24" s="28" t="e">
        <f>#REF!*100</f>
        <v>#REF!</v>
      </c>
      <c r="BF24" s="28">
        <f>95</f>
        <v>95</v>
      </c>
      <c r="BG24" s="122">
        <v>98</v>
      </c>
      <c r="BH24" s="124">
        <v>98</v>
      </c>
      <c r="BI24" s="126">
        <v>98</v>
      </c>
      <c r="BJ24" s="129">
        <v>98</v>
      </c>
      <c r="BK24" s="128">
        <v>98</v>
      </c>
    </row>
    <row r="25" spans="1:63" x14ac:dyDescent="0.25">
      <c r="A25" s="14">
        <v>45170</v>
      </c>
      <c r="B25" s="121"/>
      <c r="C25" s="121"/>
      <c r="D25" s="121"/>
      <c r="E25" s="121"/>
      <c r="F25" s="121"/>
      <c r="G25" s="121"/>
      <c r="H25" s="122"/>
      <c r="I25" s="123"/>
      <c r="J25" s="123"/>
      <c r="K25" s="123"/>
      <c r="L25" s="123"/>
      <c r="M25" s="123"/>
      <c r="N25" s="123"/>
      <c r="O25" s="124"/>
      <c r="P25" s="125"/>
      <c r="Q25" s="125"/>
      <c r="R25" s="125"/>
      <c r="S25" s="125"/>
      <c r="T25" s="125"/>
      <c r="U25" s="125"/>
      <c r="V25" s="126"/>
      <c r="W25" s="127"/>
      <c r="X25" s="127"/>
      <c r="Y25" s="127"/>
      <c r="Z25" s="127"/>
      <c r="AA25" s="127"/>
      <c r="AB25" s="127"/>
      <c r="AC25" s="128"/>
      <c r="AD25" s="51"/>
      <c r="AE25" s="51"/>
      <c r="AF25" s="51"/>
      <c r="AG25" s="51"/>
      <c r="AH25" s="51"/>
      <c r="AI25" s="51"/>
      <c r="AJ25" s="129"/>
      <c r="AK25" s="130"/>
      <c r="AL25" s="120"/>
      <c r="AM25" s="120"/>
      <c r="AN25" s="120"/>
      <c r="AO25" s="130"/>
      <c r="AP25" s="120">
        <f t="shared" ref="AP25:AP27" si="12">0.15</f>
        <v>0.15</v>
      </c>
      <c r="AQ25" s="120">
        <f>Table1[[#This Row],[Mid_ZAR/kWh]]*Table1[[#This Row],[Mid_(kWh)2]]*(1+0.15)</f>
        <v>0</v>
      </c>
      <c r="AR25" s="120">
        <f>Table1[[#This Row],[HIG_ZAR/kWh]]*Table1[[#This Row],[Hig_Energy_produced_(kWh)2]]*(1+0.15)</f>
        <v>0</v>
      </c>
      <c r="AS25" s="120">
        <f>Table1[[#This Row],[VER_ZAR/kWh]]*Table1[[#This Row],[Verg_Energy_(kWh)]]*(1+0.15)</f>
        <v>0</v>
      </c>
      <c r="AT25" s="120">
        <f>Table1[[#This Row],[DUR_ZAR/kWh]]*Table1[[#This Row],[Dur_Energy_produced_(kWh)]]*(1+0.15)</f>
        <v>0</v>
      </c>
      <c r="AU25" s="120">
        <f>Table1[[#This Row],[HER_ZAR/kWh2]]*Table1[[#This Row],[Her_Energy_produced_(kWh)]]*(1+0.15)</f>
        <v>0</v>
      </c>
      <c r="AV25" s="26">
        <f>Table1[[#This Row],[Mid_ZAR/kWh]]*Table1[[#This Row],[Mid_P50_(kWh)]]*(1+0.15)</f>
        <v>0</v>
      </c>
      <c r="AW25" s="26">
        <f>Table1[[#This Row],[HIG_ZAR/kWh]]*Table1[[#This Row],[Hig_P50_(kWh)]]*(1+0.15)</f>
        <v>0</v>
      </c>
      <c r="AX25" s="26">
        <f>Table1[[#This Row],[VER_ZAR/kWh]]*Table1[[#This Row],[Verg_P50_(kWh)]]*(1+0.15)</f>
        <v>0</v>
      </c>
      <c r="AY25" s="26">
        <f>Table1[[#This Row],[DUR_ZAR/kWh]]*Table1[[#This Row],[Dur_P50_(kWh)]]*(1+0.15)</f>
        <v>0</v>
      </c>
      <c r="AZ25" s="26">
        <f>Table1[[#This Row],[HER_ZAR/kWh2]]*Table1[[#This Row],[Her_P50_(kWh)]]*(1+0.15)</f>
        <v>0</v>
      </c>
      <c r="BA25" s="28">
        <f t="shared" si="1"/>
        <v>0</v>
      </c>
      <c r="BB25" s="28">
        <f t="shared" ref="BB25:BB27" si="13">V25*100</f>
        <v>0</v>
      </c>
      <c r="BC25" s="28">
        <f t="shared" ref="BC25:BC27" si="14">O25*100</f>
        <v>0</v>
      </c>
      <c r="BD25" s="28">
        <f>Table1[[#This Row],[Her_PRP50]]*100</f>
        <v>0</v>
      </c>
      <c r="BE25" s="28" t="e">
        <f>#REF!*100</f>
        <v>#REF!</v>
      </c>
      <c r="BF25" s="28">
        <f>95</f>
        <v>95</v>
      </c>
      <c r="BG25" s="122">
        <v>98</v>
      </c>
      <c r="BH25" s="124">
        <v>98</v>
      </c>
      <c r="BI25" s="126">
        <v>98</v>
      </c>
      <c r="BJ25" s="129">
        <v>98</v>
      </c>
      <c r="BK25" s="128">
        <v>98</v>
      </c>
    </row>
    <row r="26" spans="1:63" x14ac:dyDescent="0.25">
      <c r="A26" s="14">
        <v>45200</v>
      </c>
      <c r="B26" s="121"/>
      <c r="C26" s="121"/>
      <c r="D26" s="121"/>
      <c r="E26" s="121"/>
      <c r="F26" s="121"/>
      <c r="G26" s="121"/>
      <c r="H26" s="122"/>
      <c r="I26" s="123"/>
      <c r="J26" s="123"/>
      <c r="K26" s="123"/>
      <c r="L26" s="123"/>
      <c r="M26" s="123"/>
      <c r="N26" s="123"/>
      <c r="O26" s="124"/>
      <c r="P26" s="125"/>
      <c r="Q26" s="125"/>
      <c r="R26" s="125"/>
      <c r="S26" s="125"/>
      <c r="T26" s="125"/>
      <c r="U26" s="125"/>
      <c r="V26" s="126"/>
      <c r="W26" s="127"/>
      <c r="X26" s="127"/>
      <c r="Y26" s="127"/>
      <c r="Z26" s="127"/>
      <c r="AA26" s="127"/>
      <c r="AB26" s="127"/>
      <c r="AC26" s="128"/>
      <c r="AD26" s="51"/>
      <c r="AE26" s="51"/>
      <c r="AF26" s="51"/>
      <c r="AG26" s="51"/>
      <c r="AH26" s="51"/>
      <c r="AI26" s="51"/>
      <c r="AJ26" s="129"/>
      <c r="AK26" s="130"/>
      <c r="AL26" s="120"/>
      <c r="AM26" s="120"/>
      <c r="AN26" s="120"/>
      <c r="AO26" s="130"/>
      <c r="AP26" s="120">
        <f t="shared" si="12"/>
        <v>0.15</v>
      </c>
      <c r="AQ26" s="120">
        <f>Table1[[#This Row],[Mid_ZAR/kWh]]*Table1[[#This Row],[Mid_(kWh)2]]*(1+0.15)</f>
        <v>0</v>
      </c>
      <c r="AR26" s="120">
        <f>Table1[[#This Row],[HIG_ZAR/kWh]]*Table1[[#This Row],[Hig_Energy_produced_(kWh)2]]*(1+0.15)</f>
        <v>0</v>
      </c>
      <c r="AS26" s="120">
        <f>Table1[[#This Row],[VER_ZAR/kWh]]*Table1[[#This Row],[Verg_Energy_(kWh)]]*(1+0.15)</f>
        <v>0</v>
      </c>
      <c r="AT26" s="120">
        <f>Table1[[#This Row],[DUR_ZAR/kWh]]*Table1[[#This Row],[Dur_Energy_produced_(kWh)]]*(1+0.15)</f>
        <v>0</v>
      </c>
      <c r="AU26" s="120">
        <f>Table1[[#This Row],[HER_ZAR/kWh2]]*Table1[[#This Row],[Her_Energy_produced_(kWh)]]*(1+0.15)</f>
        <v>0</v>
      </c>
      <c r="AV26" s="26">
        <f>Table1[[#This Row],[Mid_ZAR/kWh]]*Table1[[#This Row],[Mid_P50_(kWh)]]*(1+0.15)</f>
        <v>0</v>
      </c>
      <c r="AW26" s="26">
        <f>Table1[[#This Row],[HIG_ZAR/kWh]]*Table1[[#This Row],[Hig_P50_(kWh)]]*(1+0.15)</f>
        <v>0</v>
      </c>
      <c r="AX26" s="26">
        <f>Table1[[#This Row],[VER_ZAR/kWh]]*Table1[[#This Row],[Verg_P50_(kWh)]]*(1+0.15)</f>
        <v>0</v>
      </c>
      <c r="AY26" s="26">
        <f>Table1[[#This Row],[DUR_ZAR/kWh]]*Table1[[#This Row],[Dur_P50_(kWh)]]*(1+0.15)</f>
        <v>0</v>
      </c>
      <c r="AZ26" s="26">
        <f>Table1[[#This Row],[HER_ZAR/kWh2]]*Table1[[#This Row],[Her_P50_(kWh)]]*(1+0.15)</f>
        <v>0</v>
      </c>
      <c r="BA26" s="28">
        <f t="shared" si="1"/>
        <v>0</v>
      </c>
      <c r="BB26" s="28">
        <f t="shared" si="13"/>
        <v>0</v>
      </c>
      <c r="BC26" s="28">
        <f t="shared" si="14"/>
        <v>0</v>
      </c>
      <c r="BD26" s="28">
        <f>Table1[[#This Row],[Her_PRP50]]*100</f>
        <v>0</v>
      </c>
      <c r="BE26" s="28" t="e">
        <f>#REF!*100</f>
        <v>#REF!</v>
      </c>
      <c r="BF26" s="28">
        <f>95</f>
        <v>95</v>
      </c>
      <c r="BG26" s="122">
        <v>98</v>
      </c>
      <c r="BH26" s="124">
        <v>98</v>
      </c>
      <c r="BI26" s="126">
        <v>98</v>
      </c>
      <c r="BJ26" s="129">
        <v>98</v>
      </c>
      <c r="BK26" s="128">
        <v>98</v>
      </c>
    </row>
    <row r="27" spans="1:63" x14ac:dyDescent="0.25">
      <c r="A27" s="14">
        <v>45231</v>
      </c>
      <c r="B27" s="121"/>
      <c r="C27" s="121"/>
      <c r="D27" s="121"/>
      <c r="E27" s="121"/>
      <c r="F27" s="121"/>
      <c r="G27" s="121"/>
      <c r="H27" s="122"/>
      <c r="I27" s="123"/>
      <c r="J27" s="123"/>
      <c r="K27" s="123"/>
      <c r="L27" s="123"/>
      <c r="M27" s="123"/>
      <c r="N27" s="123"/>
      <c r="O27" s="124"/>
      <c r="P27" s="125"/>
      <c r="Q27" s="125"/>
      <c r="R27" s="125"/>
      <c r="S27" s="125"/>
      <c r="T27" s="125"/>
      <c r="U27" s="125"/>
      <c r="V27" s="126"/>
      <c r="W27" s="127"/>
      <c r="X27" s="127"/>
      <c r="Y27" s="127"/>
      <c r="Z27" s="127"/>
      <c r="AA27" s="127"/>
      <c r="AB27" s="127"/>
      <c r="AC27" s="128"/>
      <c r="AD27" s="51"/>
      <c r="AE27" s="51"/>
      <c r="AF27" s="51"/>
      <c r="AG27" s="51"/>
      <c r="AH27" s="51"/>
      <c r="AI27" s="51"/>
      <c r="AJ27" s="129"/>
      <c r="AK27" s="130"/>
      <c r="AL27" s="120"/>
      <c r="AM27" s="120"/>
      <c r="AN27" s="120"/>
      <c r="AO27" s="130"/>
      <c r="AP27" s="120">
        <f t="shared" si="12"/>
        <v>0.15</v>
      </c>
      <c r="AQ27" s="120">
        <f>Table1[[#This Row],[Mid_ZAR/kWh]]*Table1[[#This Row],[Mid_(kWh)2]]*(1+0.15)</f>
        <v>0</v>
      </c>
      <c r="AR27" s="120">
        <f>Table1[[#This Row],[HIG_ZAR/kWh]]*Table1[[#This Row],[Hig_Energy_produced_(kWh)2]]*(1+0.15)</f>
        <v>0</v>
      </c>
      <c r="AS27" s="120">
        <f>Table1[[#This Row],[VER_ZAR/kWh]]*Table1[[#This Row],[Verg_Energy_(kWh)]]*(1+0.15)</f>
        <v>0</v>
      </c>
      <c r="AT27" s="120">
        <f>Table1[[#This Row],[DUR_ZAR/kWh]]*Table1[[#This Row],[Dur_Energy_produced_(kWh)]]*(1+0.15)</f>
        <v>0</v>
      </c>
      <c r="AU27" s="120">
        <f>Table1[[#This Row],[HER_ZAR/kWh2]]*Table1[[#This Row],[Her_Energy_produced_(kWh)]]*(1+0.15)</f>
        <v>0</v>
      </c>
      <c r="AV27" s="26">
        <f>Table1[[#This Row],[Mid_ZAR/kWh]]*Table1[[#This Row],[Mid_P50_(kWh)]]*(1+0.15)</f>
        <v>0</v>
      </c>
      <c r="AW27" s="26">
        <f>Table1[[#This Row],[HIG_ZAR/kWh]]*Table1[[#This Row],[Hig_P50_(kWh)]]*(1+0.15)</f>
        <v>0</v>
      </c>
      <c r="AX27" s="26">
        <f>Table1[[#This Row],[VER_ZAR/kWh]]*Table1[[#This Row],[Verg_P50_(kWh)]]*(1+0.15)</f>
        <v>0</v>
      </c>
      <c r="AY27" s="26">
        <f>Table1[[#This Row],[DUR_ZAR/kWh]]*Table1[[#This Row],[Dur_P50_(kWh)]]*(1+0.15)</f>
        <v>0</v>
      </c>
      <c r="AZ27" s="26">
        <f>Table1[[#This Row],[HER_ZAR/kWh2]]*Table1[[#This Row],[Her_P50_(kWh)]]*(1+0.15)</f>
        <v>0</v>
      </c>
      <c r="BA27" s="28">
        <f t="shared" si="1"/>
        <v>0</v>
      </c>
      <c r="BB27" s="28">
        <f t="shared" si="13"/>
        <v>0</v>
      </c>
      <c r="BC27" s="28">
        <f t="shared" si="14"/>
        <v>0</v>
      </c>
      <c r="BD27" s="28">
        <f>Table1[[#This Row],[Her_PRP50]]*100</f>
        <v>0</v>
      </c>
      <c r="BE27" s="28" t="e">
        <f>#REF!*100</f>
        <v>#REF!</v>
      </c>
      <c r="BF27" s="28">
        <f>95</f>
        <v>95</v>
      </c>
      <c r="BG27" s="122">
        <v>98</v>
      </c>
      <c r="BH27" s="124">
        <v>98</v>
      </c>
      <c r="BI27" s="126">
        <v>98</v>
      </c>
      <c r="BJ27" s="129">
        <v>98</v>
      </c>
      <c r="BK27" s="128">
        <v>98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8AE8-60EF-41AA-8EAB-E6D23E6F3CA3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6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4" t="s">
        <v>11</v>
      </c>
    </row>
    <row r="4" spans="1:1" x14ac:dyDescent="0.25">
      <c r="A4" s="5">
        <v>44470</v>
      </c>
    </row>
    <row r="5" spans="1:1" x14ac:dyDescent="0.25">
      <c r="A5" s="5">
        <v>44501</v>
      </c>
    </row>
    <row r="6" spans="1:1" x14ac:dyDescent="0.25">
      <c r="A6" s="5">
        <v>44531</v>
      </c>
    </row>
    <row r="7" spans="1:1" x14ac:dyDescent="0.25">
      <c r="A7" s="5">
        <v>44562</v>
      </c>
    </row>
    <row r="8" spans="1:1" x14ac:dyDescent="0.25">
      <c r="A8" s="5">
        <v>44593</v>
      </c>
    </row>
    <row r="9" spans="1:1" x14ac:dyDescent="0.25">
      <c r="A9" s="5">
        <v>44621</v>
      </c>
    </row>
    <row r="10" spans="1:1" x14ac:dyDescent="0.25">
      <c r="A10" s="5">
        <v>44652</v>
      </c>
    </row>
    <row r="11" spans="1:1" x14ac:dyDescent="0.25">
      <c r="A11" s="5" t="s">
        <v>3</v>
      </c>
    </row>
    <row r="12" spans="1:1" x14ac:dyDescent="0.25">
      <c r="A12"/>
    </row>
    <row r="13" spans="1:1" x14ac:dyDescent="0.25">
      <c r="A13"/>
    </row>
    <row r="19" spans="1:1" x14ac:dyDescent="0.25">
      <c r="A19" s="4" t="s">
        <v>11</v>
      </c>
    </row>
    <row r="20" spans="1:1" x14ac:dyDescent="0.25">
      <c r="A20" s="13">
        <v>44470</v>
      </c>
    </row>
    <row r="21" spans="1:1" x14ac:dyDescent="0.25">
      <c r="A21" s="13">
        <v>44501</v>
      </c>
    </row>
    <row r="22" spans="1:1" x14ac:dyDescent="0.25">
      <c r="A22" s="13">
        <v>44531</v>
      </c>
    </row>
    <row r="23" spans="1:1" x14ac:dyDescent="0.25">
      <c r="A23" s="13">
        <v>44562</v>
      </c>
    </row>
    <row r="24" spans="1:1" x14ac:dyDescent="0.25">
      <c r="A24" s="13">
        <v>44593</v>
      </c>
    </row>
    <row r="25" spans="1:1" x14ac:dyDescent="0.25">
      <c r="A25" s="13">
        <v>44621</v>
      </c>
    </row>
    <row r="26" spans="1:1" x14ac:dyDescent="0.25">
      <c r="A26" s="13">
        <v>44652</v>
      </c>
    </row>
    <row r="27" spans="1:1" x14ac:dyDescent="0.25">
      <c r="A27" s="5" t="s">
        <v>3</v>
      </c>
    </row>
    <row r="28" spans="1:1" x14ac:dyDescent="0.25">
      <c r="A28"/>
    </row>
    <row r="29" spans="1:1" x14ac:dyDescent="0.25">
      <c r="A29"/>
    </row>
    <row r="34" spans="1:1" x14ac:dyDescent="0.25">
      <c r="A34" s="4" t="s">
        <v>11</v>
      </c>
    </row>
    <row r="35" spans="1:1" x14ac:dyDescent="0.25">
      <c r="A35" s="5">
        <v>44501</v>
      </c>
    </row>
    <row r="36" spans="1:1" x14ac:dyDescent="0.25">
      <c r="A36" s="5">
        <v>44531</v>
      </c>
    </row>
    <row r="37" spans="1:1" x14ac:dyDescent="0.25">
      <c r="A37" s="5">
        <v>44562</v>
      </c>
    </row>
    <row r="38" spans="1:1" x14ac:dyDescent="0.25">
      <c r="A38" s="5">
        <v>44593</v>
      </c>
    </row>
    <row r="39" spans="1:1" x14ac:dyDescent="0.25">
      <c r="A39" s="5">
        <v>44621</v>
      </c>
    </row>
    <row r="40" spans="1:1" x14ac:dyDescent="0.25">
      <c r="A40" s="5">
        <v>44652</v>
      </c>
    </row>
    <row r="41" spans="1:1" x14ac:dyDescent="0.25">
      <c r="A41" s="5" t="s">
        <v>3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4" t="s">
        <v>11</v>
      </c>
    </row>
    <row r="48" spans="1:1" x14ac:dyDescent="0.25">
      <c r="A48" s="5">
        <v>44621</v>
      </c>
    </row>
    <row r="49" spans="1:1" x14ac:dyDescent="0.25">
      <c r="A49" s="5">
        <v>44652</v>
      </c>
    </row>
    <row r="50" spans="1:1" x14ac:dyDescent="0.25">
      <c r="A50" s="5" t="s">
        <v>3</v>
      </c>
    </row>
    <row r="51" spans="1:1" x14ac:dyDescent="0.25">
      <c r="A51"/>
    </row>
    <row r="52" spans="1:1" x14ac:dyDescent="0.25">
      <c r="A52"/>
    </row>
    <row r="56" spans="1:1" x14ac:dyDescent="0.25">
      <c r="A56" s="5">
        <v>44470</v>
      </c>
    </row>
    <row r="57" spans="1:1" x14ac:dyDescent="0.25">
      <c r="A57" s="5">
        <v>44501</v>
      </c>
    </row>
    <row r="58" spans="1:1" x14ac:dyDescent="0.25">
      <c r="A58" s="5">
        <v>44531</v>
      </c>
    </row>
    <row r="59" spans="1:1" x14ac:dyDescent="0.25">
      <c r="A59" s="5">
        <v>44562</v>
      </c>
    </row>
    <row r="60" spans="1:1" x14ac:dyDescent="0.25">
      <c r="A60" s="5">
        <v>44593</v>
      </c>
    </row>
    <row r="61" spans="1:1" x14ac:dyDescent="0.25">
      <c r="A61" s="5">
        <v>44621</v>
      </c>
    </row>
    <row r="62" spans="1:1" x14ac:dyDescent="0.25">
      <c r="A62" s="5">
        <v>44652</v>
      </c>
    </row>
    <row r="63" spans="1:1" x14ac:dyDescent="0.25">
      <c r="A63" s="5">
        <v>44682</v>
      </c>
    </row>
    <row r="64" spans="1:1" x14ac:dyDescent="0.25">
      <c r="A64" s="5">
        <v>44713</v>
      </c>
    </row>
    <row r="65" spans="1:1" x14ac:dyDescent="0.25">
      <c r="A65" s="5">
        <v>44743</v>
      </c>
    </row>
    <row r="66" spans="1:1" x14ac:dyDescent="0.25">
      <c r="A66" s="5">
        <v>44774</v>
      </c>
    </row>
    <row r="67" spans="1:1" x14ac:dyDescent="0.25">
      <c r="A67" s="5">
        <v>44805</v>
      </c>
    </row>
    <row r="68" spans="1:1" x14ac:dyDescent="0.25">
      <c r="A68" s="5">
        <v>44835</v>
      </c>
    </row>
    <row r="69" spans="1:1" x14ac:dyDescent="0.25">
      <c r="A69" s="5">
        <v>44866</v>
      </c>
    </row>
    <row r="70" spans="1:1" x14ac:dyDescent="0.25">
      <c r="A70" s="5">
        <v>44896</v>
      </c>
    </row>
    <row r="71" spans="1:1" x14ac:dyDescent="0.25">
      <c r="A71" s="5">
        <v>44927</v>
      </c>
    </row>
    <row r="72" spans="1:1" x14ac:dyDescent="0.25">
      <c r="A72" s="5">
        <v>44958</v>
      </c>
    </row>
    <row r="73" spans="1:1" x14ac:dyDescent="0.25">
      <c r="A73" s="5">
        <v>44986</v>
      </c>
    </row>
    <row r="74" spans="1:1" x14ac:dyDescent="0.25">
      <c r="A74" s="5">
        <v>45017</v>
      </c>
    </row>
    <row r="75" spans="1:1" x14ac:dyDescent="0.25">
      <c r="A75" s="5">
        <v>45047</v>
      </c>
    </row>
    <row r="76" spans="1:1" x14ac:dyDescent="0.25">
      <c r="A76" s="5">
        <v>45078</v>
      </c>
    </row>
    <row r="77" spans="1:1" x14ac:dyDescent="0.25">
      <c r="A77" s="5">
        <v>45108</v>
      </c>
    </row>
    <row r="78" spans="1:1" x14ac:dyDescent="0.25">
      <c r="A78" s="5">
        <v>45139</v>
      </c>
    </row>
    <row r="79" spans="1:1" x14ac:dyDescent="0.25">
      <c r="A79" s="5">
        <v>45170</v>
      </c>
    </row>
    <row r="80" spans="1:1" x14ac:dyDescent="0.25">
      <c r="A80" s="5">
        <v>45200</v>
      </c>
    </row>
    <row r="81" spans="1:1" x14ac:dyDescent="0.25">
      <c r="A81" s="5">
        <v>45231</v>
      </c>
    </row>
    <row r="82" spans="1:1" x14ac:dyDescent="0.25">
      <c r="A82" s="5" t="s">
        <v>3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E23ED-22B2-4007-9664-BF1CFE0AFFE4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4" t="s">
        <v>11</v>
      </c>
    </row>
    <row r="2" spans="1:1" x14ac:dyDescent="0.25">
      <c r="A2" s="5">
        <v>44470</v>
      </c>
    </row>
    <row r="3" spans="1:1" x14ac:dyDescent="0.25">
      <c r="A3" s="5">
        <v>44501</v>
      </c>
    </row>
    <row r="4" spans="1:1" x14ac:dyDescent="0.25">
      <c r="A4" s="5">
        <v>44531</v>
      </c>
    </row>
    <row r="5" spans="1:1" x14ac:dyDescent="0.25">
      <c r="A5" s="5">
        <v>44562</v>
      </c>
    </row>
    <row r="6" spans="1:1" x14ac:dyDescent="0.25">
      <c r="A6" s="5">
        <v>44593</v>
      </c>
    </row>
    <row r="7" spans="1:1" x14ac:dyDescent="0.25">
      <c r="A7" s="5">
        <v>44621</v>
      </c>
    </row>
    <row r="8" spans="1:1" x14ac:dyDescent="0.25">
      <c r="A8" s="5">
        <v>44652</v>
      </c>
    </row>
    <row r="9" spans="1:1" x14ac:dyDescent="0.25">
      <c r="A9" s="5" t="s">
        <v>3</v>
      </c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2" x14ac:dyDescent="0.25">
      <c r="A17" s="4" t="s">
        <v>11</v>
      </c>
    </row>
    <row r="18" spans="1:2" x14ac:dyDescent="0.25">
      <c r="A18" s="5">
        <v>44470</v>
      </c>
    </row>
    <row r="19" spans="1:2" x14ac:dyDescent="0.25">
      <c r="A19" s="5">
        <v>44501</v>
      </c>
    </row>
    <row r="20" spans="1:2" x14ac:dyDescent="0.25">
      <c r="A20" s="5">
        <v>44531</v>
      </c>
    </row>
    <row r="21" spans="1:2" x14ac:dyDescent="0.25">
      <c r="A21" s="5">
        <v>44562</v>
      </c>
    </row>
    <row r="22" spans="1:2" x14ac:dyDescent="0.25">
      <c r="A22" s="5">
        <v>44593</v>
      </c>
    </row>
    <row r="23" spans="1:2" x14ac:dyDescent="0.25">
      <c r="A23" s="5">
        <v>44621</v>
      </c>
    </row>
    <row r="24" spans="1:2" x14ac:dyDescent="0.25">
      <c r="A24" s="5">
        <v>44652</v>
      </c>
    </row>
    <row r="25" spans="1:2" x14ac:dyDescent="0.25">
      <c r="A25" s="5" t="s">
        <v>3</v>
      </c>
    </row>
    <row r="28" spans="1:2" x14ac:dyDescent="0.25">
      <c r="A28" s="6"/>
    </row>
    <row r="29" spans="1:2" x14ac:dyDescent="0.25">
      <c r="A29" s="6"/>
    </row>
    <row r="30" spans="1:2" x14ac:dyDescent="0.25">
      <c r="A30" s="6"/>
    </row>
    <row r="31" spans="1:2" x14ac:dyDescent="0.25">
      <c r="A31" s="6"/>
    </row>
    <row r="32" spans="1:2" x14ac:dyDescent="0.25">
      <c r="A32" s="101" t="s">
        <v>11</v>
      </c>
      <c r="B32" s="3" t="s">
        <v>83</v>
      </c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4" t="s">
        <v>11</v>
      </c>
    </row>
    <row r="46" spans="1:1" x14ac:dyDescent="0.25">
      <c r="A46" s="5">
        <v>44621</v>
      </c>
    </row>
    <row r="47" spans="1:1" x14ac:dyDescent="0.25">
      <c r="A47" s="5">
        <v>44652</v>
      </c>
    </row>
    <row r="48" spans="1:1" x14ac:dyDescent="0.25">
      <c r="A48" s="5" t="s">
        <v>3</v>
      </c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4" t="s">
        <v>11</v>
      </c>
    </row>
    <row r="55" spans="1:1" x14ac:dyDescent="0.25">
      <c r="A55" s="5">
        <v>44470</v>
      </c>
    </row>
    <row r="56" spans="1:1" x14ac:dyDescent="0.25">
      <c r="A56" s="5">
        <v>44501</v>
      </c>
    </row>
    <row r="57" spans="1:1" x14ac:dyDescent="0.25">
      <c r="A57" s="5">
        <v>44531</v>
      </c>
    </row>
    <row r="58" spans="1:1" x14ac:dyDescent="0.25">
      <c r="A58" s="5">
        <v>44562</v>
      </c>
    </row>
    <row r="59" spans="1:1" x14ac:dyDescent="0.25">
      <c r="A59" s="5">
        <v>44593</v>
      </c>
    </row>
    <row r="60" spans="1:1" x14ac:dyDescent="0.25">
      <c r="A60" s="5">
        <v>44621</v>
      </c>
    </row>
    <row r="61" spans="1:1" x14ac:dyDescent="0.25">
      <c r="A61" s="5">
        <v>44652</v>
      </c>
    </row>
    <row r="62" spans="1:1" x14ac:dyDescent="0.25">
      <c r="A62" s="5">
        <v>44682</v>
      </c>
    </row>
    <row r="63" spans="1:1" x14ac:dyDescent="0.25">
      <c r="A63" s="5">
        <v>44713</v>
      </c>
    </row>
    <row r="64" spans="1:1" x14ac:dyDescent="0.25">
      <c r="A64" s="5">
        <v>44743</v>
      </c>
    </row>
    <row r="65" spans="1:1" x14ac:dyDescent="0.25">
      <c r="A65" s="5">
        <v>44774</v>
      </c>
    </row>
    <row r="66" spans="1:1" x14ac:dyDescent="0.25">
      <c r="A66" s="5">
        <v>44805</v>
      </c>
    </row>
    <row r="67" spans="1:1" x14ac:dyDescent="0.25">
      <c r="A67" s="5">
        <v>44835</v>
      </c>
    </row>
    <row r="68" spans="1:1" x14ac:dyDescent="0.25">
      <c r="A68" s="5">
        <v>44866</v>
      </c>
    </row>
    <row r="69" spans="1:1" x14ac:dyDescent="0.25">
      <c r="A69" s="5">
        <v>44896</v>
      </c>
    </row>
    <row r="70" spans="1:1" x14ac:dyDescent="0.25">
      <c r="A70" s="5">
        <v>44927</v>
      </c>
    </row>
    <row r="71" spans="1:1" x14ac:dyDescent="0.25">
      <c r="A71" s="5">
        <v>44958</v>
      </c>
    </row>
    <row r="72" spans="1:1" x14ac:dyDescent="0.25">
      <c r="A72" s="5">
        <v>44986</v>
      </c>
    </row>
    <row r="73" spans="1:1" x14ac:dyDescent="0.25">
      <c r="A73" s="5">
        <v>45017</v>
      </c>
    </row>
    <row r="74" spans="1:1" x14ac:dyDescent="0.25">
      <c r="A74" s="5">
        <v>45047</v>
      </c>
    </row>
    <row r="75" spans="1:1" x14ac:dyDescent="0.25">
      <c r="A75" s="5">
        <v>45078</v>
      </c>
    </row>
    <row r="76" spans="1:1" x14ac:dyDescent="0.25">
      <c r="A76" s="5">
        <v>45108</v>
      </c>
    </row>
    <row r="77" spans="1:1" x14ac:dyDescent="0.25">
      <c r="A77" s="5">
        <v>45139</v>
      </c>
    </row>
    <row r="78" spans="1:1" x14ac:dyDescent="0.25">
      <c r="A78" s="5">
        <v>45170</v>
      </c>
    </row>
    <row r="79" spans="1:1" x14ac:dyDescent="0.25">
      <c r="A79" s="5">
        <v>45200</v>
      </c>
    </row>
    <row r="80" spans="1:1" x14ac:dyDescent="0.25">
      <c r="A80" s="5">
        <v>45231</v>
      </c>
    </row>
    <row r="81" spans="1:1" x14ac:dyDescent="0.25">
      <c r="A81" s="5" t="s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5363-CED2-4D77-8173-FF99F04973D9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4" t="s">
        <v>11</v>
      </c>
    </row>
    <row r="2" spans="1:1" x14ac:dyDescent="0.25">
      <c r="A2" s="5">
        <v>44562</v>
      </c>
    </row>
    <row r="3" spans="1:1" x14ac:dyDescent="0.25">
      <c r="A3" s="5">
        <v>44593</v>
      </c>
    </row>
    <row r="4" spans="1:1" x14ac:dyDescent="0.25">
      <c r="A4" s="5">
        <v>44621</v>
      </c>
    </row>
    <row r="5" spans="1:1" x14ac:dyDescent="0.25">
      <c r="A5" s="5">
        <v>44652</v>
      </c>
    </row>
    <row r="6" spans="1:1" x14ac:dyDescent="0.25">
      <c r="A6" s="5" t="s">
        <v>3</v>
      </c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4" t="s">
        <v>11</v>
      </c>
    </row>
    <row r="18" spans="1:1" x14ac:dyDescent="0.25">
      <c r="A18" s="5">
        <v>44621</v>
      </c>
    </row>
    <row r="19" spans="1:1" x14ac:dyDescent="0.25">
      <c r="A19" s="5">
        <v>44652</v>
      </c>
    </row>
    <row r="20" spans="1:1" x14ac:dyDescent="0.25">
      <c r="A20" s="5" t="s">
        <v>3</v>
      </c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4" t="s">
        <v>11</v>
      </c>
    </row>
    <row r="33" spans="1:1" x14ac:dyDescent="0.25">
      <c r="A33" s="5">
        <v>44621</v>
      </c>
    </row>
    <row r="34" spans="1:1" x14ac:dyDescent="0.25">
      <c r="A34" s="5">
        <v>44652</v>
      </c>
    </row>
    <row r="35" spans="1:1" x14ac:dyDescent="0.25">
      <c r="A35" s="5" t="s">
        <v>3</v>
      </c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4" t="s">
        <v>11</v>
      </c>
    </row>
    <row r="46" spans="1:1" x14ac:dyDescent="0.25">
      <c r="A46" s="5">
        <v>44621</v>
      </c>
    </row>
    <row r="47" spans="1:1" x14ac:dyDescent="0.25">
      <c r="A47" s="5">
        <v>44652</v>
      </c>
    </row>
    <row r="48" spans="1:1" x14ac:dyDescent="0.25">
      <c r="A48" s="5" t="s">
        <v>3</v>
      </c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4" t="s">
        <v>11</v>
      </c>
    </row>
    <row r="55" spans="1:1" x14ac:dyDescent="0.25">
      <c r="A55" s="5">
        <v>44470</v>
      </c>
    </row>
    <row r="56" spans="1:1" x14ac:dyDescent="0.25">
      <c r="A56" s="5">
        <v>44501</v>
      </c>
    </row>
    <row r="57" spans="1:1" x14ac:dyDescent="0.25">
      <c r="A57" s="5">
        <v>44531</v>
      </c>
    </row>
    <row r="58" spans="1:1" x14ac:dyDescent="0.25">
      <c r="A58" s="5">
        <v>44562</v>
      </c>
    </row>
    <row r="59" spans="1:1" x14ac:dyDescent="0.25">
      <c r="A59" s="5">
        <v>44593</v>
      </c>
    </row>
    <row r="60" spans="1:1" x14ac:dyDescent="0.25">
      <c r="A60" s="5">
        <v>44621</v>
      </c>
    </row>
    <row r="61" spans="1:1" x14ac:dyDescent="0.25">
      <c r="A61" s="5">
        <v>44652</v>
      </c>
    </row>
    <row r="62" spans="1:1" x14ac:dyDescent="0.25">
      <c r="A62" s="5">
        <v>44682</v>
      </c>
    </row>
    <row r="63" spans="1:1" x14ac:dyDescent="0.25">
      <c r="A63" s="5">
        <v>44713</v>
      </c>
    </row>
    <row r="64" spans="1:1" x14ac:dyDescent="0.25">
      <c r="A64" s="5">
        <v>44743</v>
      </c>
    </row>
    <row r="65" spans="1:1" x14ac:dyDescent="0.25">
      <c r="A65" s="5">
        <v>44774</v>
      </c>
    </row>
    <row r="66" spans="1:1" x14ac:dyDescent="0.25">
      <c r="A66" s="5">
        <v>44805</v>
      </c>
    </row>
    <row r="67" spans="1:1" x14ac:dyDescent="0.25">
      <c r="A67" s="5">
        <v>44835</v>
      </c>
    </row>
    <row r="68" spans="1:1" x14ac:dyDescent="0.25">
      <c r="A68" s="5">
        <v>44866</v>
      </c>
    </row>
    <row r="69" spans="1:1" x14ac:dyDescent="0.25">
      <c r="A69" s="5">
        <v>44896</v>
      </c>
    </row>
    <row r="70" spans="1:1" x14ac:dyDescent="0.25">
      <c r="A70" s="5">
        <v>44927</v>
      </c>
    </row>
    <row r="71" spans="1:1" x14ac:dyDescent="0.25">
      <c r="A71" s="5">
        <v>44958</v>
      </c>
    </row>
    <row r="72" spans="1:1" x14ac:dyDescent="0.25">
      <c r="A72" s="5">
        <v>44986</v>
      </c>
    </row>
    <row r="73" spans="1:1" x14ac:dyDescent="0.25">
      <c r="A73" s="5">
        <v>45017</v>
      </c>
    </row>
    <row r="74" spans="1:1" x14ac:dyDescent="0.25">
      <c r="A74" s="5">
        <v>45047</v>
      </c>
    </row>
    <row r="75" spans="1:1" x14ac:dyDescent="0.25">
      <c r="A75" s="5">
        <v>45078</v>
      </c>
    </row>
    <row r="76" spans="1:1" x14ac:dyDescent="0.25">
      <c r="A76" s="5">
        <v>45108</v>
      </c>
    </row>
    <row r="77" spans="1:1" x14ac:dyDescent="0.25">
      <c r="A77" s="5">
        <v>45139</v>
      </c>
    </row>
    <row r="78" spans="1:1" x14ac:dyDescent="0.25">
      <c r="A78" s="5">
        <v>45170</v>
      </c>
    </row>
    <row r="79" spans="1:1" x14ac:dyDescent="0.25">
      <c r="A79" s="5">
        <v>45200</v>
      </c>
    </row>
    <row r="80" spans="1:1" x14ac:dyDescent="0.25">
      <c r="A80" s="5">
        <v>45231</v>
      </c>
    </row>
    <row r="81" spans="1:1" x14ac:dyDescent="0.25">
      <c r="A81" s="5" t="s">
        <v>3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E112-F91B-454C-95F6-86D77493328F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4" t="s">
        <v>11</v>
      </c>
      <c r="B1" s="3" t="s">
        <v>84</v>
      </c>
    </row>
    <row r="2" spans="1:2" x14ac:dyDescent="0.25">
      <c r="A2" s="5">
        <v>44562</v>
      </c>
      <c r="B2" s="8">
        <v>99</v>
      </c>
    </row>
    <row r="3" spans="1:2" x14ac:dyDescent="0.25">
      <c r="A3" s="5">
        <v>44593</v>
      </c>
      <c r="B3" s="8">
        <v>99</v>
      </c>
    </row>
    <row r="4" spans="1:2" x14ac:dyDescent="0.25">
      <c r="A4" s="5">
        <v>44621</v>
      </c>
      <c r="B4" s="8">
        <v>99</v>
      </c>
    </row>
    <row r="5" spans="1:2" x14ac:dyDescent="0.25">
      <c r="A5" s="5">
        <v>44652</v>
      </c>
      <c r="B5" s="8">
        <v>99</v>
      </c>
    </row>
    <row r="6" spans="1:2" x14ac:dyDescent="0.25">
      <c r="A6" s="5" t="s">
        <v>3</v>
      </c>
      <c r="B6" s="8">
        <v>99</v>
      </c>
    </row>
    <row r="12" spans="1:2" x14ac:dyDescent="0.25">
      <c r="A12" s="6"/>
    </row>
    <row r="13" spans="1:2" x14ac:dyDescent="0.25">
      <c r="A13" s="6"/>
    </row>
    <row r="14" spans="1:2" x14ac:dyDescent="0.25">
      <c r="A14" s="6"/>
    </row>
    <row r="15" spans="1:2" x14ac:dyDescent="0.25">
      <c r="A15" s="6"/>
    </row>
    <row r="16" spans="1:2" x14ac:dyDescent="0.25">
      <c r="A16" s="4" t="s">
        <v>11</v>
      </c>
      <c r="B16" s="3" t="s">
        <v>85</v>
      </c>
    </row>
    <row r="17" spans="1:2" x14ac:dyDescent="0.25">
      <c r="A17" s="5">
        <v>44562</v>
      </c>
      <c r="B17" s="8">
        <v>99</v>
      </c>
    </row>
    <row r="18" spans="1:2" x14ac:dyDescent="0.25">
      <c r="A18" s="5">
        <v>44593</v>
      </c>
      <c r="B18" s="8">
        <v>99</v>
      </c>
    </row>
    <row r="19" spans="1:2" x14ac:dyDescent="0.25">
      <c r="A19" s="5">
        <v>44621</v>
      </c>
      <c r="B19" s="8">
        <v>99</v>
      </c>
    </row>
    <row r="20" spans="1:2" x14ac:dyDescent="0.25">
      <c r="A20" s="5">
        <v>44652</v>
      </c>
      <c r="B20" s="8">
        <v>99</v>
      </c>
    </row>
    <row r="21" spans="1:2" x14ac:dyDescent="0.25">
      <c r="A21" s="5" t="s">
        <v>3</v>
      </c>
      <c r="B21" s="8">
        <v>99</v>
      </c>
    </row>
    <row r="27" spans="1:2" x14ac:dyDescent="0.25">
      <c r="A27" s="6"/>
    </row>
    <row r="28" spans="1:2" x14ac:dyDescent="0.25">
      <c r="A28" s="6"/>
    </row>
    <row r="29" spans="1:2" x14ac:dyDescent="0.25">
      <c r="A29" s="6"/>
    </row>
    <row r="30" spans="1:2" x14ac:dyDescent="0.25">
      <c r="A30" s="6"/>
    </row>
    <row r="31" spans="1:2" x14ac:dyDescent="0.25">
      <c r="A31" s="6"/>
    </row>
    <row r="32" spans="1:2" x14ac:dyDescent="0.25">
      <c r="A32" s="4" t="s">
        <v>11</v>
      </c>
      <c r="B32" s="3" t="s">
        <v>85</v>
      </c>
    </row>
    <row r="33" spans="1:2" x14ac:dyDescent="0.25">
      <c r="A33" s="5">
        <v>44621</v>
      </c>
      <c r="B33" s="8">
        <v>99</v>
      </c>
    </row>
    <row r="34" spans="1:2" x14ac:dyDescent="0.25">
      <c r="A34" s="5">
        <v>44652</v>
      </c>
      <c r="B34" s="8">
        <v>99</v>
      </c>
    </row>
    <row r="35" spans="1:2" x14ac:dyDescent="0.25">
      <c r="A35" s="5" t="s">
        <v>3</v>
      </c>
      <c r="B35" s="8">
        <v>99</v>
      </c>
    </row>
    <row r="43" spans="1:2" x14ac:dyDescent="0.25">
      <c r="A43" s="6"/>
    </row>
    <row r="44" spans="1:2" x14ac:dyDescent="0.25">
      <c r="A44" s="6"/>
    </row>
    <row r="45" spans="1:2" x14ac:dyDescent="0.25">
      <c r="A45" s="6"/>
    </row>
    <row r="46" spans="1:2" x14ac:dyDescent="0.25">
      <c r="A46" s="6"/>
    </row>
    <row r="47" spans="1:2" x14ac:dyDescent="0.25">
      <c r="A47" s="4" t="s">
        <v>11</v>
      </c>
      <c r="B47" s="3" t="s">
        <v>85</v>
      </c>
    </row>
    <row r="48" spans="1:2" x14ac:dyDescent="0.25">
      <c r="A48" s="5">
        <v>44621</v>
      </c>
      <c r="B48" s="8">
        <v>99</v>
      </c>
    </row>
    <row r="49" spans="1:2" x14ac:dyDescent="0.25">
      <c r="A49" s="5">
        <v>44652</v>
      </c>
      <c r="B49" s="8">
        <v>99</v>
      </c>
    </row>
    <row r="50" spans="1:2" x14ac:dyDescent="0.25">
      <c r="A50" s="5" t="s">
        <v>3</v>
      </c>
      <c r="B50" s="8">
        <v>99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4" t="s">
        <v>11</v>
      </c>
      <c r="B60" s="3" t="s">
        <v>85</v>
      </c>
    </row>
    <row r="61" spans="1:2" x14ac:dyDescent="0.25">
      <c r="A61" s="5">
        <v>44470</v>
      </c>
      <c r="B61" s="8">
        <v>99</v>
      </c>
    </row>
    <row r="62" spans="1:2" x14ac:dyDescent="0.25">
      <c r="A62" s="5">
        <v>44501</v>
      </c>
      <c r="B62" s="8">
        <v>99</v>
      </c>
    </row>
    <row r="63" spans="1:2" x14ac:dyDescent="0.25">
      <c r="A63" s="5">
        <v>44531</v>
      </c>
      <c r="B63" s="8">
        <v>99</v>
      </c>
    </row>
    <row r="64" spans="1:2" x14ac:dyDescent="0.25">
      <c r="A64" s="5">
        <v>44562</v>
      </c>
      <c r="B64" s="8">
        <v>99</v>
      </c>
    </row>
    <row r="65" spans="1:2" x14ac:dyDescent="0.25">
      <c r="A65" s="5">
        <v>44593</v>
      </c>
      <c r="B65" s="8">
        <v>99</v>
      </c>
    </row>
    <row r="66" spans="1:2" x14ac:dyDescent="0.25">
      <c r="A66" s="5">
        <v>44621</v>
      </c>
      <c r="B66" s="8">
        <v>99</v>
      </c>
    </row>
    <row r="67" spans="1:2" x14ac:dyDescent="0.25">
      <c r="A67" s="5">
        <v>44652</v>
      </c>
      <c r="B67" s="8">
        <v>99</v>
      </c>
    </row>
    <row r="68" spans="1:2" x14ac:dyDescent="0.25">
      <c r="A68" s="5">
        <v>44682</v>
      </c>
      <c r="B68" s="8">
        <v>99</v>
      </c>
    </row>
    <row r="69" spans="1:2" x14ac:dyDescent="0.25">
      <c r="A69" s="5">
        <v>44713</v>
      </c>
      <c r="B69" s="8">
        <v>99</v>
      </c>
    </row>
    <row r="70" spans="1:2" x14ac:dyDescent="0.25">
      <c r="A70" s="5">
        <v>44743</v>
      </c>
      <c r="B70" s="8">
        <v>99</v>
      </c>
    </row>
    <row r="71" spans="1:2" x14ac:dyDescent="0.25">
      <c r="A71" s="5">
        <v>44774</v>
      </c>
      <c r="B71" s="8">
        <v>99</v>
      </c>
    </row>
    <row r="72" spans="1:2" x14ac:dyDescent="0.25">
      <c r="A72" s="5">
        <v>44805</v>
      </c>
      <c r="B72" s="8">
        <v>99</v>
      </c>
    </row>
    <row r="73" spans="1:2" x14ac:dyDescent="0.25">
      <c r="A73" s="5">
        <v>44835</v>
      </c>
      <c r="B73" s="8">
        <v>99</v>
      </c>
    </row>
    <row r="74" spans="1:2" x14ac:dyDescent="0.25">
      <c r="A74" s="5">
        <v>44866</v>
      </c>
      <c r="B74" s="8">
        <v>99</v>
      </c>
    </row>
    <row r="75" spans="1:2" x14ac:dyDescent="0.25">
      <c r="A75" s="5">
        <v>44896</v>
      </c>
      <c r="B75" s="8">
        <v>99</v>
      </c>
    </row>
    <row r="76" spans="1:2" x14ac:dyDescent="0.25">
      <c r="A76" s="5">
        <v>44927</v>
      </c>
      <c r="B76" s="8">
        <v>99</v>
      </c>
    </row>
    <row r="77" spans="1:2" x14ac:dyDescent="0.25">
      <c r="A77" s="5">
        <v>44958</v>
      </c>
      <c r="B77" s="8">
        <v>99</v>
      </c>
    </row>
    <row r="78" spans="1:2" x14ac:dyDescent="0.25">
      <c r="A78" s="5">
        <v>44986</v>
      </c>
      <c r="B78" s="8">
        <v>99</v>
      </c>
    </row>
    <row r="79" spans="1:2" x14ac:dyDescent="0.25">
      <c r="A79" s="5">
        <v>45017</v>
      </c>
      <c r="B79" s="8">
        <v>99</v>
      </c>
    </row>
    <row r="80" spans="1:2" x14ac:dyDescent="0.25">
      <c r="A80" s="5">
        <v>45047</v>
      </c>
      <c r="B80" s="8">
        <v>99</v>
      </c>
    </row>
    <row r="81" spans="1:2" x14ac:dyDescent="0.25">
      <c r="A81" s="5">
        <v>45078</v>
      </c>
      <c r="B81" s="8">
        <v>99</v>
      </c>
    </row>
    <row r="82" spans="1:2" x14ac:dyDescent="0.25">
      <c r="A82" s="5">
        <v>45108</v>
      </c>
      <c r="B82" s="8">
        <v>99</v>
      </c>
    </row>
    <row r="83" spans="1:2" x14ac:dyDescent="0.25">
      <c r="A83" s="5">
        <v>45139</v>
      </c>
      <c r="B83" s="8">
        <v>99</v>
      </c>
    </row>
    <row r="84" spans="1:2" x14ac:dyDescent="0.25">
      <c r="A84" s="5">
        <v>45170</v>
      </c>
      <c r="B84" s="8">
        <v>99</v>
      </c>
    </row>
    <row r="85" spans="1:2" x14ac:dyDescent="0.25">
      <c r="A85" s="5">
        <v>45200</v>
      </c>
      <c r="B85" s="8">
        <v>99</v>
      </c>
    </row>
    <row r="86" spans="1:2" x14ac:dyDescent="0.25">
      <c r="A86" s="5">
        <v>45231</v>
      </c>
      <c r="B86" s="8">
        <v>99</v>
      </c>
    </row>
    <row r="87" spans="1:2" x14ac:dyDescent="0.25">
      <c r="A87" s="5" t="s">
        <v>3</v>
      </c>
      <c r="B87" s="8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029C-9C63-44F2-99AE-2CCC37B13058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86</v>
      </c>
    </row>
    <row r="3" spans="1:61" x14ac:dyDescent="0.25">
      <c r="A3" t="s">
        <v>87</v>
      </c>
      <c r="B3" t="s">
        <v>88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  <c r="H3" t="s">
        <v>94</v>
      </c>
      <c r="I3" t="s">
        <v>95</v>
      </c>
      <c r="J3" t="s">
        <v>96</v>
      </c>
      <c r="K3" t="s">
        <v>97</v>
      </c>
      <c r="L3" t="s">
        <v>98</v>
      </c>
      <c r="M3" t="s">
        <v>99</v>
      </c>
      <c r="N3" t="s">
        <v>100</v>
      </c>
      <c r="O3" t="s">
        <v>101</v>
      </c>
      <c r="P3" t="s">
        <v>102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K3" t="s">
        <v>123</v>
      </c>
      <c r="AL3" t="s">
        <v>124</v>
      </c>
      <c r="AM3" t="s">
        <v>125</v>
      </c>
      <c r="AN3" t="s">
        <v>126</v>
      </c>
      <c r="AO3" t="s">
        <v>127</v>
      </c>
      <c r="AP3" t="s">
        <v>128</v>
      </c>
      <c r="AQ3" t="s">
        <v>129</v>
      </c>
      <c r="AR3" t="s">
        <v>130</v>
      </c>
      <c r="AS3" t="s">
        <v>131</v>
      </c>
      <c r="AT3" t="s">
        <v>132</v>
      </c>
      <c r="AU3" t="s">
        <v>133</v>
      </c>
      <c r="AV3" t="s">
        <v>134</v>
      </c>
      <c r="AW3" t="s">
        <v>135</v>
      </c>
      <c r="AX3" t="s">
        <v>136</v>
      </c>
      <c r="AY3" t="s">
        <v>137</v>
      </c>
      <c r="AZ3" t="s">
        <v>138</v>
      </c>
      <c r="BA3" t="s">
        <v>139</v>
      </c>
      <c r="BB3" t="s">
        <v>140</v>
      </c>
      <c r="BC3" t="s">
        <v>141</v>
      </c>
      <c r="BD3" t="s">
        <v>142</v>
      </c>
      <c r="BE3" t="s">
        <v>143</v>
      </c>
      <c r="BF3" t="s">
        <v>144</v>
      </c>
      <c r="BG3" t="s">
        <v>145</v>
      </c>
      <c r="BH3" t="s">
        <v>146</v>
      </c>
      <c r="BI3" t="s">
        <v>147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34B-A02B-44FC-8013-F83340BE656C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86</v>
      </c>
    </row>
    <row r="3" spans="1:61" x14ac:dyDescent="0.25">
      <c r="A3" t="s">
        <v>87</v>
      </c>
      <c r="B3" t="s">
        <v>88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  <c r="H3" t="s">
        <v>94</v>
      </c>
      <c r="I3" t="s">
        <v>95</v>
      </c>
      <c r="J3" t="s">
        <v>96</v>
      </c>
      <c r="K3" t="s">
        <v>97</v>
      </c>
      <c r="L3" t="s">
        <v>98</v>
      </c>
      <c r="M3" t="s">
        <v>99</v>
      </c>
      <c r="N3" t="s">
        <v>100</v>
      </c>
      <c r="O3" t="s">
        <v>101</v>
      </c>
      <c r="P3" t="s">
        <v>102</v>
      </c>
      <c r="Q3" t="s">
        <v>103</v>
      </c>
      <c r="R3" t="s">
        <v>104</v>
      </c>
      <c r="S3" t="s">
        <v>105</v>
      </c>
      <c r="T3" t="s">
        <v>106</v>
      </c>
      <c r="U3" t="s">
        <v>107</v>
      </c>
      <c r="V3" t="s">
        <v>108</v>
      </c>
      <c r="W3" t="s">
        <v>109</v>
      </c>
      <c r="X3" t="s">
        <v>110</v>
      </c>
      <c r="Y3" t="s">
        <v>111</v>
      </c>
      <c r="Z3" t="s">
        <v>112</v>
      </c>
      <c r="AA3" t="s">
        <v>113</v>
      </c>
      <c r="AB3" t="s">
        <v>114</v>
      </c>
      <c r="AC3" t="s">
        <v>115</v>
      </c>
      <c r="AD3" t="s">
        <v>116</v>
      </c>
      <c r="AE3" t="s">
        <v>117</v>
      </c>
      <c r="AF3" t="s">
        <v>118</v>
      </c>
      <c r="AG3" t="s">
        <v>119</v>
      </c>
      <c r="AH3" t="s">
        <v>120</v>
      </c>
      <c r="AI3" t="s">
        <v>121</v>
      </c>
      <c r="AJ3" t="s">
        <v>122</v>
      </c>
      <c r="AK3" t="s">
        <v>123</v>
      </c>
      <c r="AL3" t="s">
        <v>124</v>
      </c>
      <c r="AM3" t="s">
        <v>125</v>
      </c>
      <c r="AN3" t="s">
        <v>126</v>
      </c>
      <c r="AO3" t="s">
        <v>127</v>
      </c>
      <c r="AP3" t="s">
        <v>128</v>
      </c>
      <c r="AQ3" t="s">
        <v>129</v>
      </c>
      <c r="AR3" t="s">
        <v>130</v>
      </c>
      <c r="AS3" t="s">
        <v>131</v>
      </c>
      <c r="AT3" t="s">
        <v>132</v>
      </c>
      <c r="AU3" t="s">
        <v>133</v>
      </c>
      <c r="AV3" t="s">
        <v>134</v>
      </c>
      <c r="AW3" t="s">
        <v>135</v>
      </c>
      <c r="AX3" t="s">
        <v>136</v>
      </c>
      <c r="AY3" t="s">
        <v>137</v>
      </c>
      <c r="AZ3" t="s">
        <v>138</v>
      </c>
      <c r="BA3" t="s">
        <v>139</v>
      </c>
      <c r="BB3" t="s">
        <v>140</v>
      </c>
      <c r="BC3" t="s">
        <v>141</v>
      </c>
      <c r="BD3" t="s">
        <v>142</v>
      </c>
      <c r="BE3" t="s">
        <v>143</v>
      </c>
      <c r="BF3" t="s">
        <v>144</v>
      </c>
      <c r="BG3" t="s">
        <v>145</v>
      </c>
      <c r="BH3" t="s">
        <v>146</v>
      </c>
      <c r="BI3" t="s">
        <v>147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9513-1F92-4A62-8191-E3A899625D0A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1" bestFit="1" customWidth="1"/>
    <col min="2" max="2" width="26" style="11" bestFit="1" customWidth="1"/>
    <col min="3" max="3" width="26.42578125" style="11" bestFit="1" customWidth="1"/>
    <col min="4" max="4" width="29.7109375" style="11" bestFit="1" customWidth="1"/>
    <col min="5" max="16384" width="9.140625" style="11"/>
  </cols>
  <sheetData>
    <row r="2" spans="1:3" ht="15" x14ac:dyDescent="0.25">
      <c r="A2" s="10" t="s">
        <v>11</v>
      </c>
      <c r="B2"/>
      <c r="C2"/>
    </row>
    <row r="3" spans="1:3" ht="15" x14ac:dyDescent="0.25">
      <c r="A3" s="12">
        <v>44470</v>
      </c>
      <c r="B3"/>
      <c r="C3"/>
    </row>
    <row r="4" spans="1:3" ht="15" x14ac:dyDescent="0.25">
      <c r="A4" s="12">
        <v>44501</v>
      </c>
      <c r="B4"/>
      <c r="C4"/>
    </row>
    <row r="5" spans="1:3" ht="15" x14ac:dyDescent="0.25">
      <c r="A5" s="12">
        <v>44531</v>
      </c>
      <c r="B5"/>
      <c r="C5"/>
    </row>
    <row r="6" spans="1:3" ht="15" x14ac:dyDescent="0.25">
      <c r="A6" s="12">
        <v>44562</v>
      </c>
      <c r="B6"/>
      <c r="C6"/>
    </row>
    <row r="7" spans="1:3" ht="15" x14ac:dyDescent="0.25">
      <c r="A7" s="12">
        <v>44593</v>
      </c>
      <c r="B7"/>
      <c r="C7"/>
    </row>
    <row r="8" spans="1:3" ht="15" x14ac:dyDescent="0.25">
      <c r="A8" s="12">
        <v>44621</v>
      </c>
      <c r="B8"/>
      <c r="C8"/>
    </row>
    <row r="9" spans="1:3" ht="15" x14ac:dyDescent="0.25">
      <c r="A9" s="12">
        <v>44652</v>
      </c>
      <c r="B9"/>
      <c r="C9"/>
    </row>
    <row r="10" spans="1:3" ht="15" x14ac:dyDescent="0.25">
      <c r="A10" s="12" t="s">
        <v>3</v>
      </c>
      <c r="B10"/>
      <c r="C10"/>
    </row>
    <row r="11" spans="1:3" ht="15" x14ac:dyDescent="0.25">
      <c r="A11"/>
      <c r="B11"/>
      <c r="C11"/>
    </row>
    <row r="15" spans="1:3" ht="15" x14ac:dyDescent="0.25">
      <c r="A15" s="10" t="s">
        <v>11</v>
      </c>
      <c r="B15"/>
      <c r="C15"/>
    </row>
    <row r="16" spans="1:3" ht="15" x14ac:dyDescent="0.25">
      <c r="A16" s="12">
        <v>44470</v>
      </c>
      <c r="B16"/>
      <c r="C16"/>
    </row>
    <row r="17" spans="1:3" ht="15" x14ac:dyDescent="0.25">
      <c r="A17" s="12">
        <v>44501</v>
      </c>
      <c r="B17"/>
      <c r="C17"/>
    </row>
    <row r="18" spans="1:3" ht="15" x14ac:dyDescent="0.25">
      <c r="A18" s="12">
        <v>44531</v>
      </c>
      <c r="B18"/>
      <c r="C18"/>
    </row>
    <row r="19" spans="1:3" ht="15" x14ac:dyDescent="0.25">
      <c r="A19" s="12">
        <v>44562</v>
      </c>
      <c r="B19"/>
      <c r="C19"/>
    </row>
    <row r="20" spans="1:3" ht="15" x14ac:dyDescent="0.25">
      <c r="A20" s="12">
        <v>44593</v>
      </c>
      <c r="B20"/>
      <c r="C20"/>
    </row>
    <row r="21" spans="1:3" ht="15" x14ac:dyDescent="0.25">
      <c r="A21" s="12">
        <v>44621</v>
      </c>
      <c r="B21"/>
      <c r="C21"/>
    </row>
    <row r="22" spans="1:3" ht="15" x14ac:dyDescent="0.25">
      <c r="A22" s="12">
        <v>44652</v>
      </c>
      <c r="B22"/>
      <c r="C22"/>
    </row>
    <row r="23" spans="1:3" ht="15" x14ac:dyDescent="0.25">
      <c r="A23" s="12" t="s">
        <v>3</v>
      </c>
      <c r="B23"/>
      <c r="C23"/>
    </row>
    <row r="24" spans="1:3" ht="15" x14ac:dyDescent="0.25">
      <c r="A24"/>
      <c r="B24"/>
      <c r="C24"/>
    </row>
    <row r="30" spans="1:3" ht="15" x14ac:dyDescent="0.25">
      <c r="A30" s="10" t="s">
        <v>11</v>
      </c>
      <c r="B30"/>
      <c r="C30"/>
    </row>
    <row r="31" spans="1:3" ht="15" x14ac:dyDescent="0.25">
      <c r="A31" s="12">
        <v>44501</v>
      </c>
      <c r="B31"/>
      <c r="C31"/>
    </row>
    <row r="32" spans="1:3" ht="15" x14ac:dyDescent="0.25">
      <c r="A32" s="12">
        <v>44531</v>
      </c>
      <c r="B32"/>
      <c r="C32"/>
    </row>
    <row r="33" spans="1:3" ht="15" x14ac:dyDescent="0.25">
      <c r="A33" s="12">
        <v>44562</v>
      </c>
      <c r="B33"/>
      <c r="C33"/>
    </row>
    <row r="34" spans="1:3" ht="15" x14ac:dyDescent="0.25">
      <c r="A34" s="12">
        <v>44593</v>
      </c>
      <c r="B34"/>
      <c r="C34"/>
    </row>
    <row r="35" spans="1:3" ht="15" x14ac:dyDescent="0.25">
      <c r="A35" s="12">
        <v>44621</v>
      </c>
      <c r="B35"/>
      <c r="C35"/>
    </row>
    <row r="36" spans="1:3" ht="15" x14ac:dyDescent="0.25">
      <c r="A36" s="12">
        <v>44652</v>
      </c>
      <c r="B36"/>
      <c r="C36"/>
    </row>
    <row r="37" spans="1:3" ht="15" x14ac:dyDescent="0.25">
      <c r="A37" s="12" t="s">
        <v>3</v>
      </c>
      <c r="B37"/>
      <c r="C37"/>
    </row>
    <row r="38" spans="1:3" ht="15" x14ac:dyDescent="0.25">
      <c r="A38"/>
      <c r="B38"/>
      <c r="C38"/>
    </row>
    <row r="42" spans="1:3" ht="15" x14ac:dyDescent="0.25">
      <c r="A42" s="10" t="s">
        <v>11</v>
      </c>
      <c r="B42"/>
      <c r="C42"/>
    </row>
    <row r="43" spans="1:3" ht="15" x14ac:dyDescent="0.25">
      <c r="A43" s="12">
        <v>44621</v>
      </c>
      <c r="B43"/>
      <c r="C43"/>
    </row>
    <row r="44" spans="1:3" ht="15" x14ac:dyDescent="0.25">
      <c r="A44" s="12">
        <v>44652</v>
      </c>
      <c r="B44"/>
      <c r="C44"/>
    </row>
    <row r="45" spans="1:3" ht="15" x14ac:dyDescent="0.25">
      <c r="A45" s="12" t="s">
        <v>3</v>
      </c>
      <c r="B45"/>
      <c r="C45"/>
    </row>
    <row r="46" spans="1:3" ht="15" x14ac:dyDescent="0.25">
      <c r="A46"/>
      <c r="B46"/>
      <c r="C46"/>
    </row>
    <row r="51" spans="1:3" ht="15" x14ac:dyDescent="0.25">
      <c r="A51" s="10" t="s">
        <v>11</v>
      </c>
      <c r="B51"/>
      <c r="C51"/>
    </row>
    <row r="52" spans="1:3" ht="15" x14ac:dyDescent="0.25">
      <c r="A52" s="12">
        <v>44470</v>
      </c>
      <c r="B52"/>
      <c r="C52"/>
    </row>
    <row r="53" spans="1:3" ht="15" x14ac:dyDescent="0.25">
      <c r="A53" s="12">
        <v>44501</v>
      </c>
      <c r="B53"/>
      <c r="C53"/>
    </row>
    <row r="54" spans="1:3" ht="15" x14ac:dyDescent="0.25">
      <c r="A54" s="12">
        <v>44531</v>
      </c>
      <c r="B54"/>
      <c r="C54"/>
    </row>
    <row r="55" spans="1:3" ht="15" x14ac:dyDescent="0.25">
      <c r="A55" s="12">
        <v>44562</v>
      </c>
      <c r="B55"/>
    </row>
    <row r="56" spans="1:3" ht="15" x14ac:dyDescent="0.25">
      <c r="A56" s="12">
        <v>44593</v>
      </c>
      <c r="B56"/>
    </row>
    <row r="57" spans="1:3" ht="15" x14ac:dyDescent="0.25">
      <c r="A57" s="12">
        <v>44621</v>
      </c>
      <c r="B57"/>
    </row>
    <row r="58" spans="1:3" ht="15" x14ac:dyDescent="0.25">
      <c r="A58" s="12">
        <v>44652</v>
      </c>
      <c r="B58"/>
    </row>
    <row r="59" spans="1:3" ht="15" x14ac:dyDescent="0.25">
      <c r="A59" s="12">
        <v>44682</v>
      </c>
      <c r="B59"/>
    </row>
    <row r="60" spans="1:3" ht="15" x14ac:dyDescent="0.25">
      <c r="A60" s="12">
        <v>44713</v>
      </c>
      <c r="B60"/>
    </row>
    <row r="61" spans="1:3" ht="15" x14ac:dyDescent="0.25">
      <c r="A61" s="12">
        <v>44743</v>
      </c>
      <c r="B61"/>
    </row>
    <row r="62" spans="1:3" ht="15" x14ac:dyDescent="0.25">
      <c r="A62" s="12">
        <v>44774</v>
      </c>
      <c r="B62"/>
    </row>
    <row r="63" spans="1:3" ht="15" x14ac:dyDescent="0.25">
      <c r="A63" s="12">
        <v>44805</v>
      </c>
      <c r="B63"/>
    </row>
    <row r="64" spans="1:3" ht="15" x14ac:dyDescent="0.25">
      <c r="A64" s="12">
        <v>44835</v>
      </c>
      <c r="B64"/>
    </row>
    <row r="65" spans="1:2" ht="15" x14ac:dyDescent="0.25">
      <c r="A65" s="12">
        <v>44866</v>
      </c>
      <c r="B65"/>
    </row>
    <row r="66" spans="1:2" ht="15" x14ac:dyDescent="0.25">
      <c r="A66" s="12">
        <v>44896</v>
      </c>
      <c r="B66"/>
    </row>
    <row r="67" spans="1:2" ht="15" x14ac:dyDescent="0.25">
      <c r="A67" s="12">
        <v>44927</v>
      </c>
      <c r="B67"/>
    </row>
    <row r="68" spans="1:2" ht="15" x14ac:dyDescent="0.25">
      <c r="A68" s="12">
        <v>44958</v>
      </c>
      <c r="B68"/>
    </row>
    <row r="69" spans="1:2" ht="15" x14ac:dyDescent="0.25">
      <c r="A69" s="12">
        <v>44986</v>
      </c>
      <c r="B69"/>
    </row>
    <row r="70" spans="1:2" ht="15" x14ac:dyDescent="0.25">
      <c r="A70" s="12">
        <v>45017</v>
      </c>
      <c r="B70"/>
    </row>
    <row r="71" spans="1:2" ht="15" x14ac:dyDescent="0.25">
      <c r="A71" s="12">
        <v>45047</v>
      </c>
      <c r="B71"/>
    </row>
    <row r="72" spans="1:2" ht="15" x14ac:dyDescent="0.25">
      <c r="A72" s="12">
        <v>45078</v>
      </c>
      <c r="B72"/>
    </row>
    <row r="73" spans="1:2" ht="15" x14ac:dyDescent="0.25">
      <c r="A73" s="12">
        <v>45108</v>
      </c>
      <c r="B73"/>
    </row>
    <row r="74" spans="1:2" ht="15" x14ac:dyDescent="0.25">
      <c r="A74" s="12">
        <v>45139</v>
      </c>
      <c r="B74"/>
    </row>
    <row r="75" spans="1:2" ht="15" x14ac:dyDescent="0.25">
      <c r="A75" s="12">
        <v>45170</v>
      </c>
      <c r="B75"/>
    </row>
    <row r="76" spans="1:2" ht="15" x14ac:dyDescent="0.25">
      <c r="A76" s="12">
        <v>45200</v>
      </c>
      <c r="B76"/>
    </row>
    <row r="77" spans="1:2" ht="15" x14ac:dyDescent="0.25">
      <c r="A77" s="12">
        <v>45231</v>
      </c>
      <c r="B77"/>
    </row>
    <row r="78" spans="1:2" ht="15" x14ac:dyDescent="0.25">
      <c r="A78" s="12" t="s">
        <v>3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2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4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5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6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7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8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9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10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11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12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13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14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15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16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17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18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19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20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21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22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23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24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25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26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27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28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29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0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31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32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33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34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35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36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37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38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39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40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41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2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43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44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45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46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47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48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49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50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51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52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53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54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55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56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57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58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59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60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61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62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63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64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65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66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67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8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69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70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71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72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73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74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75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76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77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78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Availability</vt:lpstr>
      <vt:lpstr>Perfomance Ratio</vt:lpstr>
      <vt:lpstr>Irradiation</vt:lpstr>
      <vt:lpstr>Production1</vt:lpstr>
      <vt:lpstr>Sheet2</vt:lpstr>
      <vt:lpstr>Report Table</vt:lpstr>
      <vt:lpstr>Bluepoint</vt:lpstr>
      <vt:lpstr>Report</vt:lpstr>
      <vt:lpstr>Data</vt:lpstr>
      <vt:lpstr>Production</vt:lpstr>
      <vt:lpstr>PR-X</vt:lpstr>
      <vt:lpstr>Irradiationx</vt:lpstr>
      <vt:lpstr>Availability x</vt:lpstr>
      <vt:lpstr>Sheet3</vt:lpstr>
      <vt:lpstr>Sheet4</vt:lpstr>
      <vt:lpstr>Revenue x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2022-08-31T04:56:14Z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