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tall_project\mutall_rental\data\"/>
    </mc:Choice>
  </mc:AlternateContent>
  <bookViews>
    <workbookView xWindow="0" yWindow="0" windowWidth="13785" windowHeight="5400" firstSheet="18" activeTab="20"/>
  </bookViews>
  <sheets>
    <sheet name="PKIC" sheetId="1" r:id="rId1"/>
    <sheet name="Chick Joint" sheetId="2" r:id="rId2"/>
    <sheet name="IPA" sheetId="3" r:id="rId3"/>
    <sheet name="Ukristo" sheetId="4" r:id="rId4"/>
    <sheet name="AFB K.LTD" sheetId="6" r:id="rId5"/>
    <sheet name="Sheet1" sheetId="39" r:id="rId6"/>
    <sheet name="Naikuni" sheetId="5" r:id="rId7"/>
    <sheet name="Oilgilai" sheetId="7" r:id="rId8"/>
    <sheet name="DEEKOS" sheetId="8" r:id="rId9"/>
    <sheet name="GEOCAD" sheetId="9" r:id="rId10"/>
    <sheet name="KAAKUA ADV" sheetId="31" r:id="rId11"/>
    <sheet name="SIDAI AGENCIES" sheetId="10" r:id="rId12"/>
    <sheet name="MASABI RANCH" sheetId="11" r:id="rId13"/>
    <sheet name="PUAN EMAA" sheetId="13" r:id="rId14"/>
    <sheet name="KECOBAT" sheetId="14" r:id="rId15"/>
    <sheet name="VANE" sheetId="12" r:id="rId16"/>
    <sheet name="SIMALOY" sheetId="15" r:id="rId17"/>
    <sheet name="PLOTEC" sheetId="16" r:id="rId18"/>
    <sheet name="KISERIAN COLLEGE" sheetId="17" r:id="rId19"/>
    <sheet name="Africa Health" sheetId="29" r:id="rId20"/>
    <sheet name="CO-OP" sheetId="32" r:id="rId21"/>
    <sheet name="GREEN FARM" sheetId="33" r:id="rId22"/>
    <sheet name="CHOMBA" sheetId="36" r:id="rId23"/>
    <sheet name="ARCHIHUB" sheetId="35" r:id="rId24"/>
    <sheet name="OLOOLAISER" sheetId="34" r:id="rId25"/>
    <sheet name="ORUSA" sheetId="40" r:id="rId26"/>
    <sheet name="GIRL CHILD" sheetId="41" r:id="rId27"/>
    <sheet name="CUMMULATIVE" sheetId="37" r:id="rId28"/>
    <sheet name="NOT ALLO" sheetId="38" r:id="rId29"/>
  </sheets>
  <calcPr calcId="152511"/>
</workbook>
</file>

<file path=xl/calcChain.xml><?xml version="1.0" encoding="utf-8"?>
<calcChain xmlns="http://schemas.openxmlformats.org/spreadsheetml/2006/main">
  <c r="M20" i="36" l="1"/>
  <c r="M21" i="36"/>
  <c r="M22" i="36"/>
  <c r="M23" i="36"/>
  <c r="M24" i="36" s="1"/>
  <c r="F26" i="15"/>
  <c r="M18" i="10"/>
  <c r="M19" i="10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I27" i="14"/>
  <c r="M11" i="14"/>
  <c r="H42" i="1"/>
  <c r="J19" i="14" l="1"/>
  <c r="I34" i="17"/>
  <c r="I45" i="15"/>
  <c r="I24" i="36"/>
  <c r="I33" i="17"/>
  <c r="M11" i="16" l="1"/>
  <c r="M12" i="16" s="1"/>
  <c r="I20" i="31"/>
  <c r="H39" i="1"/>
  <c r="H40" i="1"/>
  <c r="H41" i="1"/>
  <c r="D26" i="1"/>
  <c r="E26" i="1"/>
  <c r="F26" i="1"/>
  <c r="G26" i="1"/>
  <c r="I26" i="1"/>
  <c r="L11" i="41" l="1"/>
  <c r="L12" i="41" s="1"/>
  <c r="H12" i="41"/>
  <c r="H11" i="41"/>
  <c r="H12" i="40"/>
  <c r="H13" i="40"/>
  <c r="H14" i="40"/>
  <c r="H15" i="40"/>
  <c r="N11" i="34"/>
  <c r="I17" i="34"/>
  <c r="H12" i="34"/>
  <c r="H13" i="34"/>
  <c r="H14" i="34"/>
  <c r="H17" i="34" s="1"/>
  <c r="H15" i="34"/>
  <c r="H16" i="34"/>
  <c r="H11" i="34"/>
  <c r="I19" i="36"/>
  <c r="I21" i="36"/>
  <c r="I21" i="33"/>
  <c r="I22" i="33"/>
  <c r="I32" i="17"/>
  <c r="I41" i="15"/>
  <c r="I43" i="15"/>
  <c r="I44" i="15"/>
  <c r="I30" i="12"/>
  <c r="I31" i="12"/>
  <c r="I27" i="9"/>
  <c r="I22" i="7"/>
  <c r="L17" i="34" l="1"/>
  <c r="N11" i="41"/>
  <c r="N13" i="41" s="1"/>
  <c r="I26" i="14" l="1"/>
  <c r="H22" i="6"/>
  <c r="H23" i="6"/>
  <c r="H24" i="2"/>
  <c r="H25" i="2"/>
  <c r="H22" i="5"/>
  <c r="I20" i="33"/>
  <c r="H25" i="4"/>
  <c r="H22" i="8"/>
  <c r="J30" i="10"/>
  <c r="I31" i="17"/>
  <c r="I13" i="35"/>
  <c r="I19" i="32"/>
  <c r="I20" i="32"/>
  <c r="F20" i="16"/>
  <c r="J20" i="16"/>
  <c r="I19" i="16"/>
  <c r="E20" i="16"/>
  <c r="D20" i="16"/>
  <c r="I26" i="10"/>
  <c r="I27" i="10"/>
  <c r="I29" i="12" l="1"/>
  <c r="O11" i="12"/>
  <c r="H11" i="40"/>
  <c r="L11" i="40" s="1"/>
  <c r="L12" i="40" s="1"/>
  <c r="L13" i="40" s="1"/>
  <c r="L14" i="40" s="1"/>
  <c r="L15" i="40" s="1"/>
  <c r="N11" i="40"/>
  <c r="N13" i="40" s="1"/>
  <c r="Q9" i="32"/>
  <c r="N17" i="36"/>
  <c r="I12" i="35" l="1"/>
  <c r="I11" i="35"/>
  <c r="O11" i="35"/>
  <c r="O14" i="35" s="1"/>
  <c r="M16" i="31"/>
  <c r="I14" i="12"/>
  <c r="I15" i="12"/>
  <c r="O13" i="33"/>
  <c r="O15" i="33" s="1"/>
  <c r="I15" i="33"/>
  <c r="I16" i="33"/>
  <c r="I17" i="33"/>
  <c r="I18" i="33"/>
  <c r="I19" i="33"/>
  <c r="H20" i="8"/>
  <c r="H21" i="8"/>
  <c r="I13" i="36" l="1"/>
  <c r="I14" i="36"/>
  <c r="I15" i="36"/>
  <c r="I16" i="36"/>
  <c r="I17" i="36"/>
  <c r="I18" i="36"/>
  <c r="I11" i="36"/>
  <c r="I12" i="36"/>
  <c r="Q11" i="36"/>
  <c r="Q14" i="36" s="1"/>
  <c r="H34" i="1" l="1"/>
  <c r="H35" i="1"/>
  <c r="H36" i="1"/>
  <c r="H37" i="1"/>
  <c r="H38" i="1"/>
  <c r="I18" i="16"/>
  <c r="I17" i="16"/>
  <c r="I24" i="12"/>
  <c r="I25" i="12"/>
  <c r="I26" i="12"/>
  <c r="I27" i="12"/>
  <c r="I28" i="12"/>
  <c r="H20" i="6"/>
  <c r="H21" i="6"/>
  <c r="H19" i="6"/>
  <c r="I25" i="17"/>
  <c r="I26" i="17"/>
  <c r="I27" i="17"/>
  <c r="I28" i="17"/>
  <c r="I29" i="17"/>
  <c r="I30" i="17"/>
  <c r="O13" i="12"/>
  <c r="D16" i="12"/>
  <c r="F16" i="12"/>
  <c r="E16" i="12"/>
  <c r="O14" i="16"/>
  <c r="Q11" i="14"/>
  <c r="Q14" i="14" s="1"/>
  <c r="I25" i="14"/>
  <c r="I34" i="15"/>
  <c r="I35" i="15"/>
  <c r="I36" i="15"/>
  <c r="I37" i="15"/>
  <c r="I38" i="15"/>
  <c r="I21" i="7"/>
  <c r="H21" i="2"/>
  <c r="H23" i="2"/>
  <c r="I19" i="31"/>
  <c r="I25" i="9"/>
  <c r="I26" i="9"/>
  <c r="Q13" i="17"/>
  <c r="I22" i="10"/>
  <c r="I25" i="10"/>
  <c r="H21" i="5"/>
  <c r="H20" i="2" l="1"/>
  <c r="H19" i="2"/>
  <c r="L19" i="2" s="1"/>
  <c r="H12" i="2"/>
  <c r="H13" i="2"/>
  <c r="H11" i="2"/>
  <c r="L11" i="2" s="1"/>
  <c r="D14" i="2"/>
  <c r="H14" i="2" s="1"/>
  <c r="L20" i="2" l="1"/>
  <c r="L21" i="2" s="1"/>
  <c r="L22" i="2" s="1"/>
  <c r="L23" i="2" s="1"/>
  <c r="L24" i="2" s="1"/>
  <c r="L25" i="2" s="1"/>
  <c r="L12" i="2"/>
  <c r="L13" i="2" s="1"/>
  <c r="L14" i="2" s="1"/>
  <c r="L15" i="2" s="1"/>
  <c r="C19" i="37"/>
  <c r="B5" i="38"/>
  <c r="F17" i="29" l="1"/>
  <c r="I12" i="11" l="1"/>
  <c r="I13" i="11"/>
  <c r="I14" i="11"/>
  <c r="I11" i="11"/>
  <c r="I9" i="31"/>
  <c r="F13" i="31"/>
  <c r="I12" i="9"/>
  <c r="I13" i="9"/>
  <c r="I14" i="9"/>
  <c r="I11" i="9"/>
  <c r="F15" i="5"/>
  <c r="F15" i="6"/>
  <c r="I18" i="4"/>
  <c r="G18" i="4"/>
  <c r="I14" i="10" l="1"/>
  <c r="I16" i="10"/>
  <c r="I19" i="10"/>
  <c r="B19" i="37" l="1"/>
  <c r="M11" i="11"/>
  <c r="M12" i="11" s="1"/>
  <c r="M13" i="11" s="1"/>
  <c r="M14" i="11" s="1"/>
  <c r="D30" i="10"/>
  <c r="E30" i="10"/>
  <c r="F30" i="10"/>
  <c r="H30" i="10"/>
  <c r="I11" i="10"/>
  <c r="I30" i="10" l="1"/>
  <c r="M30" i="10" s="1"/>
  <c r="M11" i="10"/>
  <c r="M12" i="10" s="1"/>
  <c r="M13" i="10" s="1"/>
  <c r="M14" i="10" s="1"/>
  <c r="M15" i="10" s="1"/>
  <c r="M16" i="10" s="1"/>
  <c r="M17" i="10" s="1"/>
  <c r="H25" i="1"/>
  <c r="I20" i="12" l="1"/>
  <c r="I21" i="12"/>
  <c r="I22" i="12"/>
  <c r="I23" i="12"/>
  <c r="I19" i="12"/>
  <c r="M19" i="12" s="1"/>
  <c r="M20" i="12" s="1"/>
  <c r="I11" i="12"/>
  <c r="I12" i="12"/>
  <c r="I13" i="12"/>
  <c r="I10" i="12"/>
  <c r="M11" i="36"/>
  <c r="M12" i="36" s="1"/>
  <c r="M13" i="36" s="1"/>
  <c r="M14" i="36" s="1"/>
  <c r="M15" i="36" s="1"/>
  <c r="M16" i="36" s="1"/>
  <c r="M17" i="36" s="1"/>
  <c r="M18" i="36" s="1"/>
  <c r="H16" i="12"/>
  <c r="J16" i="12"/>
  <c r="M19" i="36" l="1"/>
  <c r="M21" i="12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I16" i="12"/>
  <c r="M16" i="12" s="1"/>
  <c r="M10" i="12"/>
  <c r="M11" i="12" s="1"/>
  <c r="M12" i="12" s="1"/>
  <c r="M13" i="12" s="1"/>
  <c r="M14" i="12" s="1"/>
  <c r="M15" i="12" s="1"/>
  <c r="J26" i="15"/>
  <c r="H13" i="31"/>
  <c r="M11" i="9"/>
  <c r="M12" i="9" s="1"/>
  <c r="M13" i="9" s="1"/>
  <c r="M14" i="9" s="1"/>
  <c r="M15" i="9" s="1"/>
  <c r="M16" i="9" s="1"/>
  <c r="M17" i="9" s="1"/>
  <c r="M18" i="9" s="1"/>
  <c r="M19" i="9" s="1"/>
  <c r="I15" i="8"/>
  <c r="J15" i="7"/>
  <c r="D15" i="7"/>
  <c r="E15" i="7"/>
  <c r="H15" i="7"/>
  <c r="I19" i="7"/>
  <c r="I20" i="7"/>
  <c r="I12" i="7"/>
  <c r="I13" i="7"/>
  <c r="I14" i="7"/>
  <c r="I11" i="7"/>
  <c r="M11" i="7" s="1"/>
  <c r="I18" i="7"/>
  <c r="M18" i="7" s="1"/>
  <c r="M19" i="7" s="1"/>
  <c r="M20" i="7" s="1"/>
  <c r="M21" i="7" s="1"/>
  <c r="M22" i="7" s="1"/>
  <c r="H18" i="5"/>
  <c r="L18" i="5" s="1"/>
  <c r="H19" i="5"/>
  <c r="H20" i="5"/>
  <c r="I15" i="5"/>
  <c r="H12" i="5"/>
  <c r="H13" i="5"/>
  <c r="H14" i="5"/>
  <c r="H11" i="5"/>
  <c r="L11" i="5" s="1"/>
  <c r="G15" i="5"/>
  <c r="D15" i="5"/>
  <c r="E15" i="5"/>
  <c r="H33" i="1"/>
  <c r="H32" i="1"/>
  <c r="H30" i="1"/>
  <c r="H31" i="1"/>
  <c r="H29" i="1"/>
  <c r="L29" i="1" s="1"/>
  <c r="I16" i="2"/>
  <c r="G16" i="2"/>
  <c r="L30" i="1" l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19" i="5"/>
  <c r="L20" i="5" s="1"/>
  <c r="L21" i="5" s="1"/>
  <c r="L22" i="5" s="1"/>
  <c r="L12" i="5"/>
  <c r="L13" i="5" s="1"/>
  <c r="L14" i="5" s="1"/>
  <c r="H15" i="5"/>
  <c r="L15" i="5" s="1"/>
  <c r="M12" i="7"/>
  <c r="M13" i="7" s="1"/>
  <c r="M14" i="7" s="1"/>
  <c r="I15" i="7"/>
  <c r="M15" i="7" s="1"/>
  <c r="J20" i="9"/>
  <c r="M11" i="35" l="1"/>
  <c r="M12" i="35" s="1"/>
  <c r="M13" i="35" s="1"/>
  <c r="I14" i="33"/>
  <c r="I13" i="33"/>
  <c r="I12" i="33"/>
  <c r="I11" i="33"/>
  <c r="M11" i="33" s="1"/>
  <c r="I18" i="32"/>
  <c r="I17" i="32"/>
  <c r="I16" i="32"/>
  <c r="I14" i="32"/>
  <c r="I11" i="32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12" i="33" l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H21" i="3"/>
  <c r="H20" i="3"/>
  <c r="H19" i="3"/>
  <c r="H18" i="3"/>
  <c r="L18" i="3" s="1"/>
  <c r="G15" i="3"/>
  <c r="H12" i="3"/>
  <c r="H13" i="3"/>
  <c r="H14" i="3"/>
  <c r="H11" i="3"/>
  <c r="H22" i="4"/>
  <c r="H23" i="4"/>
  <c r="H24" i="4"/>
  <c r="H21" i="4"/>
  <c r="L21" i="4" s="1"/>
  <c r="H12" i="4"/>
  <c r="H15" i="4"/>
  <c r="H16" i="4"/>
  <c r="H11" i="4"/>
  <c r="L11" i="4" s="1"/>
  <c r="H18" i="6"/>
  <c r="L18" i="6" s="1"/>
  <c r="L19" i="6" s="1"/>
  <c r="L20" i="6" s="1"/>
  <c r="L21" i="6" s="1"/>
  <c r="L22" i="6" s="1"/>
  <c r="L23" i="6" s="1"/>
  <c r="D15" i="6"/>
  <c r="E15" i="6"/>
  <c r="G15" i="6"/>
  <c r="I15" i="6"/>
  <c r="H12" i="6"/>
  <c r="H13" i="6"/>
  <c r="H14" i="6"/>
  <c r="H11" i="6"/>
  <c r="L11" i="6" s="1"/>
  <c r="H19" i="8"/>
  <c r="H18" i="8"/>
  <c r="L18" i="8" s="1"/>
  <c r="D15" i="8"/>
  <c r="E15" i="8"/>
  <c r="G15" i="8"/>
  <c r="H12" i="8"/>
  <c r="H13" i="8"/>
  <c r="H14" i="8"/>
  <c r="H11" i="8"/>
  <c r="L11" i="8" s="1"/>
  <c r="I24" i="9"/>
  <c r="I23" i="9"/>
  <c r="M23" i="9" s="1"/>
  <c r="D20" i="9"/>
  <c r="E20" i="9"/>
  <c r="I20" i="9"/>
  <c r="M20" i="9" s="1"/>
  <c r="I18" i="31"/>
  <c r="I17" i="31"/>
  <c r="M17" i="31" s="1"/>
  <c r="D13" i="31"/>
  <c r="E13" i="31"/>
  <c r="J13" i="31"/>
  <c r="I10" i="31"/>
  <c r="I11" i="31"/>
  <c r="M9" i="31"/>
  <c r="L22" i="4" l="1"/>
  <c r="L23" i="4" s="1"/>
  <c r="L24" i="4" s="1"/>
  <c r="L25" i="4" s="1"/>
  <c r="M18" i="31"/>
  <c r="M19" i="31" s="1"/>
  <c r="M20" i="31" s="1"/>
  <c r="L19" i="3"/>
  <c r="L20" i="3" s="1"/>
  <c r="L21" i="3" s="1"/>
  <c r="M24" i="9"/>
  <c r="M25" i="9" s="1"/>
  <c r="M26" i="9" s="1"/>
  <c r="M27" i="9" s="1"/>
  <c r="I13" i="31"/>
  <c r="M13" i="31" s="1"/>
  <c r="L19" i="8"/>
  <c r="L20" i="8" s="1"/>
  <c r="L21" i="8" s="1"/>
  <c r="L22" i="8" s="1"/>
  <c r="L12" i="4"/>
  <c r="L13" i="4" s="1"/>
  <c r="L14" i="4" s="1"/>
  <c r="L15" i="4" s="1"/>
  <c r="L16" i="4" s="1"/>
  <c r="L17" i="4" s="1"/>
  <c r="M10" i="31"/>
  <c r="M11" i="31" s="1"/>
  <c r="M12" i="31" s="1"/>
  <c r="L12" i="6"/>
  <c r="L13" i="6" s="1"/>
  <c r="L14" i="6" s="1"/>
  <c r="H15" i="6"/>
  <c r="L15" i="6" s="1"/>
  <c r="H18" i="4"/>
  <c r="L18" i="4" s="1"/>
  <c r="L12" i="8"/>
  <c r="L13" i="8" s="1"/>
  <c r="L14" i="8" s="1"/>
  <c r="H15" i="8"/>
  <c r="L15" i="8" s="1"/>
  <c r="D23" i="13"/>
  <c r="E23" i="13"/>
  <c r="H23" i="13"/>
  <c r="L23" i="13" s="1"/>
  <c r="I23" i="14"/>
  <c r="I22" i="14"/>
  <c r="M22" i="14" s="1"/>
  <c r="I14" i="14"/>
  <c r="I16" i="14"/>
  <c r="I17" i="14"/>
  <c r="D19" i="14"/>
  <c r="E19" i="14"/>
  <c r="G19" i="14"/>
  <c r="H19" i="14"/>
  <c r="I20" i="29"/>
  <c r="M20" i="29" s="1"/>
  <c r="I21" i="29"/>
  <c r="I22" i="29"/>
  <c r="I23" i="29"/>
  <c r="I24" i="29"/>
  <c r="D17" i="29"/>
  <c r="E17" i="29"/>
  <c r="H17" i="29"/>
  <c r="J17" i="29"/>
  <c r="I12" i="29"/>
  <c r="I13" i="29"/>
  <c r="I14" i="29"/>
  <c r="I15" i="29"/>
  <c r="I16" i="29"/>
  <c r="I21" i="17"/>
  <c r="I22" i="17"/>
  <c r="I23" i="17"/>
  <c r="I24" i="17"/>
  <c r="I20" i="17"/>
  <c r="M20" i="17" s="1"/>
  <c r="M21" i="17" s="1"/>
  <c r="D17" i="17"/>
  <c r="E17" i="17"/>
  <c r="G17" i="17"/>
  <c r="H17" i="17"/>
  <c r="J17" i="17"/>
  <c r="I12" i="17"/>
  <c r="I13" i="17"/>
  <c r="I14" i="17"/>
  <c r="I15" i="17"/>
  <c r="I11" i="17"/>
  <c r="M11" i="17" s="1"/>
  <c r="M12" i="17" s="1"/>
  <c r="I14" i="16"/>
  <c r="I15" i="16"/>
  <c r="I16" i="16"/>
  <c r="I13" i="16"/>
  <c r="M13" i="16" s="1"/>
  <c r="M14" i="16" s="1"/>
  <c r="M15" i="16" s="1"/>
  <c r="M16" i="16" s="1"/>
  <c r="M17" i="16" s="1"/>
  <c r="M18" i="16" s="1"/>
  <c r="M19" i="16" s="1"/>
  <c r="G20" i="16"/>
  <c r="H20" i="16"/>
  <c r="I30" i="15"/>
  <c r="I31" i="15"/>
  <c r="I32" i="15"/>
  <c r="I33" i="15"/>
  <c r="I29" i="15"/>
  <c r="M29" i="15" s="1"/>
  <c r="M30" i="15" s="1"/>
  <c r="I12" i="15"/>
  <c r="I13" i="15"/>
  <c r="I14" i="15"/>
  <c r="I15" i="15"/>
  <c r="I16" i="15"/>
  <c r="I17" i="15"/>
  <c r="I18" i="15"/>
  <c r="I19" i="15"/>
  <c r="I20" i="15"/>
  <c r="I21" i="15"/>
  <c r="I22" i="15"/>
  <c r="I24" i="15"/>
  <c r="I25" i="15"/>
  <c r="I11" i="15"/>
  <c r="H26" i="15"/>
  <c r="D26" i="15"/>
  <c r="E26" i="15"/>
  <c r="D18" i="4"/>
  <c r="E18" i="4"/>
  <c r="L11" i="3"/>
  <c r="L12" i="3" s="1"/>
  <c r="L13" i="3" s="1"/>
  <c r="L14" i="3" s="1"/>
  <c r="D15" i="3"/>
  <c r="E15" i="3"/>
  <c r="H15" i="3"/>
  <c r="I15" i="3"/>
  <c r="H16" i="2"/>
  <c r="L16" i="2" s="1"/>
  <c r="D16" i="2"/>
  <c r="F16" i="2"/>
  <c r="I20" i="16" l="1"/>
  <c r="M20" i="16" s="1"/>
  <c r="M13" i="17"/>
  <c r="M14" i="17" s="1"/>
  <c r="M15" i="17" s="1"/>
  <c r="M23" i="14"/>
  <c r="M24" i="14" s="1"/>
  <c r="M25" i="14" s="1"/>
  <c r="M26" i="14" s="1"/>
  <c r="M27" i="14" s="1"/>
  <c r="M22" i="17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1" i="15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L15" i="3"/>
  <c r="M21" i="29"/>
  <c r="M22" i="29" s="1"/>
  <c r="M23" i="29" s="1"/>
  <c r="M24" i="29" s="1"/>
  <c r="M11" i="15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I26" i="15"/>
  <c r="M26" i="15" s="1"/>
  <c r="I17" i="17"/>
  <c r="M17" i="17" s="1"/>
  <c r="H12" i="1" l="1"/>
  <c r="H13" i="1"/>
  <c r="H14" i="1"/>
  <c r="H15" i="1"/>
  <c r="H16" i="1"/>
  <c r="H17" i="1"/>
  <c r="H18" i="1"/>
  <c r="H22" i="1"/>
  <c r="H23" i="1"/>
  <c r="H24" i="1"/>
  <c r="H11" i="1"/>
  <c r="H26" i="1" l="1"/>
  <c r="L26" i="1" s="1"/>
  <c r="L22" i="1"/>
  <c r="L11" i="1"/>
  <c r="L12" i="1" s="1"/>
  <c r="L13" i="1" s="1"/>
  <c r="L14" i="1" s="1"/>
  <c r="L15" i="1" s="1"/>
  <c r="L16" i="1" s="1"/>
  <c r="L17" i="1" s="1"/>
  <c r="L18" i="1" s="1"/>
  <c r="I11" i="29"/>
  <c r="M11" i="29" s="1"/>
  <c r="M12" i="29" s="1"/>
  <c r="M13" i="29" s="1"/>
  <c r="M14" i="29" s="1"/>
  <c r="M15" i="29" s="1"/>
  <c r="M16" i="29" s="1"/>
  <c r="L23" i="1" l="1"/>
  <c r="L24" i="1" s="1"/>
  <c r="L25" i="1" s="1"/>
  <c r="I17" i="29"/>
  <c r="M17" i="29" s="1"/>
  <c r="I11" i="14"/>
  <c r="M12" i="14" s="1"/>
  <c r="M13" i="14" s="1"/>
  <c r="M14" i="14" l="1"/>
  <c r="M15" i="14" s="1"/>
  <c r="M16" i="14" s="1"/>
  <c r="M17" i="14" s="1"/>
  <c r="M18" i="14" s="1"/>
  <c r="I19" i="14"/>
  <c r="M19" i="14" s="1"/>
  <c r="L11" i="13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</calcChain>
</file>

<file path=xl/sharedStrings.xml><?xml version="1.0" encoding="utf-8"?>
<sst xmlns="http://schemas.openxmlformats.org/spreadsheetml/2006/main" count="1000" uniqueCount="348">
  <si>
    <t>Tenant address</t>
  </si>
  <si>
    <t>Tenant name</t>
  </si>
  <si>
    <t>Landlord Name</t>
  </si>
  <si>
    <t>Landlord ID</t>
  </si>
  <si>
    <t>Rent period from</t>
  </si>
  <si>
    <t>Rent period to</t>
  </si>
  <si>
    <t>Amount paid</t>
  </si>
  <si>
    <t>Paid Date</t>
  </si>
  <si>
    <t>Payment Details</t>
  </si>
  <si>
    <t>Amount Due</t>
  </si>
  <si>
    <t>Bal B/F</t>
  </si>
  <si>
    <t xml:space="preserve">                                                                                                                 RENT SUMMARY SHEET  2017</t>
  </si>
  <si>
    <t>Number of months</t>
  </si>
  <si>
    <t>31.01.2017</t>
  </si>
  <si>
    <t>Through Chq:00035</t>
  </si>
  <si>
    <t>Arrears/Over payment</t>
  </si>
  <si>
    <t>31.03.2017</t>
  </si>
  <si>
    <t>Through Chq:0036</t>
  </si>
  <si>
    <t>02.06.2017</t>
  </si>
  <si>
    <t>Throughchq:00049</t>
  </si>
  <si>
    <t>The Chick Joint</t>
  </si>
  <si>
    <t>Number of Quarters</t>
  </si>
  <si>
    <t>11.01.2017</t>
  </si>
  <si>
    <t>Through Chq:00061</t>
  </si>
  <si>
    <t>19.04.2017</t>
  </si>
  <si>
    <t>Through Chq:00068</t>
  </si>
  <si>
    <t>IPA Laboratories (Kulisha Vyema)</t>
  </si>
  <si>
    <t>02.03.2017</t>
  </si>
  <si>
    <t>Through Chq:002692</t>
  </si>
  <si>
    <t>13.06.2017</t>
  </si>
  <si>
    <t>Throgh Chq:002703</t>
  </si>
  <si>
    <t xml:space="preserve">                                                                                                                  </t>
  </si>
  <si>
    <t>27.01.2017</t>
  </si>
  <si>
    <t>21.04.2017</t>
  </si>
  <si>
    <t>Through Chq:001027</t>
  </si>
  <si>
    <t>Through Chq:001081</t>
  </si>
  <si>
    <t>Reto Works Ltd</t>
  </si>
  <si>
    <t>17.01.2017</t>
  </si>
  <si>
    <t>Through Chq:000434</t>
  </si>
  <si>
    <t>Through Chq:000464</t>
  </si>
  <si>
    <t>Through EFT Transfer</t>
  </si>
  <si>
    <t>07.01.2017</t>
  </si>
  <si>
    <t>10.04.2017</t>
  </si>
  <si>
    <t>AFB K. LTD</t>
  </si>
  <si>
    <t>OILGILAI</t>
  </si>
  <si>
    <t>22.02.2017</t>
  </si>
  <si>
    <t>17.05.2017</t>
  </si>
  <si>
    <t>Through Chq:00979</t>
  </si>
  <si>
    <t>Through Chq:001065</t>
  </si>
  <si>
    <t>DEEKOS BAKERY - SHOP NO.4 &amp; 5</t>
  </si>
  <si>
    <t>04.01.2017</t>
  </si>
  <si>
    <t>10.05.2017</t>
  </si>
  <si>
    <t>Through Chq:003252</t>
  </si>
  <si>
    <t>Through Chq:003234</t>
  </si>
  <si>
    <t>Through Chq:003153</t>
  </si>
  <si>
    <t>GEOCAD ENTERPRISES LTD</t>
  </si>
  <si>
    <t>08.03.2017</t>
  </si>
  <si>
    <t>Through Chq:00216</t>
  </si>
  <si>
    <t>Through agent Deposit</t>
  </si>
  <si>
    <t>16.03.2017</t>
  </si>
  <si>
    <t>Through Agent Deposit</t>
  </si>
  <si>
    <t>14.06.2017</t>
  </si>
  <si>
    <t>Through Chq:00230</t>
  </si>
  <si>
    <t>07.02.2017</t>
  </si>
  <si>
    <t>MASABI RANCH</t>
  </si>
  <si>
    <t>Number of Months</t>
  </si>
  <si>
    <t>Cash Deposit</t>
  </si>
  <si>
    <t>09.06.2017</t>
  </si>
  <si>
    <t>PUAN EMAA HOUSING SACCO</t>
  </si>
  <si>
    <t>Number of Monthly</t>
  </si>
  <si>
    <t>KENYA COMMUNITY BASED TOURISM NETWORK</t>
  </si>
  <si>
    <t>03.03.2017</t>
  </si>
  <si>
    <t>05.04.2017</t>
  </si>
  <si>
    <t>SIMALOY &amp; MATIRI ADVOCATE</t>
  </si>
  <si>
    <t>BAL B/F</t>
  </si>
  <si>
    <t>23.05.2017</t>
  </si>
  <si>
    <t>Agent deposit</t>
  </si>
  <si>
    <t>Through Bank chq:000365</t>
  </si>
  <si>
    <t>Through Bank chq:00060</t>
  </si>
  <si>
    <t>Through Bank chq:00059</t>
  </si>
  <si>
    <t>07.04.2017</t>
  </si>
  <si>
    <t>11.04.2017</t>
  </si>
  <si>
    <t>PLOTEC LTD</t>
  </si>
  <si>
    <t>Number of QUARTERS</t>
  </si>
  <si>
    <t>KISERIAN COLLEGE OF ACCOUNTANCY</t>
  </si>
  <si>
    <t>Water</t>
  </si>
  <si>
    <t>Power</t>
  </si>
  <si>
    <t>Start date</t>
  </si>
  <si>
    <t>Bal b/f</t>
  </si>
  <si>
    <t>Security</t>
  </si>
  <si>
    <t>Service</t>
  </si>
  <si>
    <t>charge</t>
  </si>
  <si>
    <t>Charge</t>
  </si>
  <si>
    <t xml:space="preserve">Service </t>
  </si>
  <si>
    <t>Charges</t>
  </si>
  <si>
    <t>Rent</t>
  </si>
  <si>
    <t>Service charge</t>
  </si>
  <si>
    <t>Ukristo na Ufanisi Wa Anglicana</t>
  </si>
  <si>
    <t xml:space="preserve">                                                                                                RENT SUMMARY SHEET 2017</t>
  </si>
  <si>
    <t>Through Chq:00074</t>
  </si>
  <si>
    <t>17.07.2017</t>
  </si>
  <si>
    <t>Proudly Kenyan Massage Parlour</t>
  </si>
  <si>
    <t>19.07.2017</t>
  </si>
  <si>
    <t>23.06.2017</t>
  </si>
  <si>
    <t>Through Chq:00191</t>
  </si>
  <si>
    <t>AFRICA HEALTH &amp; NUTRITION</t>
  </si>
  <si>
    <t>27.04.2017</t>
  </si>
  <si>
    <t>Through Chq:000180</t>
  </si>
  <si>
    <t>27.05.2017</t>
  </si>
  <si>
    <t>Cash deposit</t>
  </si>
  <si>
    <t>06.06.2017</t>
  </si>
  <si>
    <t>28.06.2017</t>
  </si>
  <si>
    <t>Through Chq:000071</t>
  </si>
  <si>
    <t>Through Chq:000072</t>
  </si>
  <si>
    <t>29.06.2017</t>
  </si>
  <si>
    <t>Through Chq:0026706</t>
  </si>
  <si>
    <t>06.07.2017</t>
  </si>
  <si>
    <t>Through Chq:000546</t>
  </si>
  <si>
    <t>14.07.2017</t>
  </si>
  <si>
    <t>Agent Deposit</t>
  </si>
  <si>
    <t>27.07.2017</t>
  </si>
  <si>
    <t>Through Chq:001137</t>
  </si>
  <si>
    <t>02.09.2018</t>
  </si>
  <si>
    <t>Through Chq:76</t>
  </si>
  <si>
    <t>07.09.2017</t>
  </si>
  <si>
    <t>Through Chq:605</t>
  </si>
  <si>
    <t>03.10.2017</t>
  </si>
  <si>
    <t>Through Chq:137</t>
  </si>
  <si>
    <t>13.10.2017</t>
  </si>
  <si>
    <t>23.10.2017</t>
  </si>
  <si>
    <t>Through Chq:83</t>
  </si>
  <si>
    <t>02.11.2017</t>
  </si>
  <si>
    <t>03.11.2017</t>
  </si>
  <si>
    <t>Through Chq:75</t>
  </si>
  <si>
    <t>Through Chq:73</t>
  </si>
  <si>
    <t>Through Chq:1177</t>
  </si>
  <si>
    <t>15.11.2017</t>
  </si>
  <si>
    <t>Through Chq:15</t>
  </si>
  <si>
    <t>20.11.2017</t>
  </si>
  <si>
    <t>07.12.2017</t>
  </si>
  <si>
    <t>22.12.2017</t>
  </si>
  <si>
    <t>04.01.2018</t>
  </si>
  <si>
    <t>17.01.2018</t>
  </si>
  <si>
    <t>Through Chq:89</t>
  </si>
  <si>
    <t>18.01.2018</t>
  </si>
  <si>
    <t>Through Chq:632</t>
  </si>
  <si>
    <t>31.01.2018</t>
  </si>
  <si>
    <t>22.02.2018</t>
  </si>
  <si>
    <t>Through Chq:33</t>
  </si>
  <si>
    <t>TOTAL</t>
  </si>
  <si>
    <t>Balance  B/F</t>
  </si>
  <si>
    <t>JULIUS KAAKUA ADVOCATES</t>
  </si>
  <si>
    <t>SIDAI GENUIN AGENCIES</t>
  </si>
  <si>
    <t>14/09/2017</t>
  </si>
  <si>
    <t>Through Chq:94</t>
  </si>
  <si>
    <t>02.12.2016</t>
  </si>
  <si>
    <t xml:space="preserve">                                                                                                                 RENT SUMMARY SHEET  2018</t>
  </si>
  <si>
    <t>CO-OPERATIVE BANK</t>
  </si>
  <si>
    <t>Number of Months/Quarters</t>
  </si>
  <si>
    <t>Through Chq:100249</t>
  </si>
  <si>
    <t>`</t>
  </si>
  <si>
    <t>06.10.2017</t>
  </si>
  <si>
    <t>30.10.2017</t>
  </si>
  <si>
    <t>07.03.2018</t>
  </si>
  <si>
    <t>SZA59HMQ8VM</t>
  </si>
  <si>
    <t>04.04.2018</t>
  </si>
  <si>
    <t>Through Chq:107</t>
  </si>
  <si>
    <t>23.04.2018</t>
  </si>
  <si>
    <t>10.01.2018</t>
  </si>
  <si>
    <t>10.04.2018</t>
  </si>
  <si>
    <t>12.03.2018</t>
  </si>
  <si>
    <t>Through Chq:224</t>
  </si>
  <si>
    <t>Through Chq:223</t>
  </si>
  <si>
    <t>20.02.2018</t>
  </si>
  <si>
    <t>Through Chq:222</t>
  </si>
  <si>
    <t>22.01.2018</t>
  </si>
  <si>
    <t>03.05.2018</t>
  </si>
  <si>
    <t>16.05.2018</t>
  </si>
  <si>
    <t>27.03.2018</t>
  </si>
  <si>
    <t>16.04.2018</t>
  </si>
  <si>
    <t>19.01.2018</t>
  </si>
  <si>
    <t>Cash Deposit:Impoyo</t>
  </si>
  <si>
    <t>12.05.2018</t>
  </si>
  <si>
    <t>Through Chq:co-op</t>
  </si>
  <si>
    <t>14.02.2018</t>
  </si>
  <si>
    <t>VANE KWAMBOKA &amp; CO.ADVOCATES</t>
  </si>
  <si>
    <t>31.05.2017</t>
  </si>
  <si>
    <t>23.02.2018</t>
  </si>
  <si>
    <t>09.01.2018</t>
  </si>
  <si>
    <t>30.01.2018</t>
  </si>
  <si>
    <t>13.02.2018</t>
  </si>
  <si>
    <t>20.12.2017</t>
  </si>
  <si>
    <t>24.01.2018</t>
  </si>
  <si>
    <t>Through Chq</t>
  </si>
  <si>
    <t xml:space="preserve">NAMES </t>
  </si>
  <si>
    <t>AMOUNT</t>
  </si>
  <si>
    <t>Chick Joint</t>
  </si>
  <si>
    <t>Ukristo</t>
  </si>
  <si>
    <t>AFB K.LTD</t>
  </si>
  <si>
    <t>Naikuni</t>
  </si>
  <si>
    <t>Oigilai</t>
  </si>
  <si>
    <t>Geocad</t>
  </si>
  <si>
    <t>Kaakua adv</t>
  </si>
  <si>
    <t>Sidai Agencies</t>
  </si>
  <si>
    <t>Kecobat</t>
  </si>
  <si>
    <t xml:space="preserve">Vane </t>
  </si>
  <si>
    <t>Plotec</t>
  </si>
  <si>
    <t>Kiserian Collage</t>
  </si>
  <si>
    <t>Co-operative</t>
  </si>
  <si>
    <t>Green firm</t>
  </si>
  <si>
    <t>Chomba</t>
  </si>
  <si>
    <t>Archihub</t>
  </si>
  <si>
    <t>TOTALS</t>
  </si>
  <si>
    <t>Through Chq:3372</t>
  </si>
  <si>
    <t>10.05.18</t>
  </si>
  <si>
    <t>Through Chq:514</t>
  </si>
  <si>
    <t>Through Chq:683</t>
  </si>
  <si>
    <t>Through Chq:1236</t>
  </si>
  <si>
    <t>09.03.18</t>
  </si>
  <si>
    <t>CHQ DEP CHQ000017</t>
  </si>
  <si>
    <t>MPESA MD41MZ5AGN 254724344938</t>
  </si>
  <si>
    <t>AMOUNT NOT ALLOCATED</t>
  </si>
  <si>
    <t>ARCHIHUB</t>
  </si>
  <si>
    <t>GREEN FARM</t>
  </si>
  <si>
    <t>Through Chq:90 KCB</t>
  </si>
  <si>
    <t xml:space="preserve"> </t>
  </si>
  <si>
    <t>31.07.2018</t>
  </si>
  <si>
    <t>Through Chq:202</t>
  </si>
  <si>
    <t>29.08.2018</t>
  </si>
  <si>
    <t>Through Chq:205</t>
  </si>
  <si>
    <t>28.09.2018</t>
  </si>
  <si>
    <t>Through Chq:212</t>
  </si>
  <si>
    <t>01.11.2018</t>
  </si>
  <si>
    <t>Through Chq:213</t>
  </si>
  <si>
    <t>Through Chq:216</t>
  </si>
  <si>
    <t>Through Chq:220</t>
  </si>
  <si>
    <t>28.12.2017</t>
  </si>
  <si>
    <t>01.12.2017</t>
  </si>
  <si>
    <t>24.03.2017</t>
  </si>
  <si>
    <t>12.06.2018</t>
  </si>
  <si>
    <t>18.06.2018</t>
  </si>
  <si>
    <t>09.04.2018</t>
  </si>
  <si>
    <t>20.06.2018</t>
  </si>
  <si>
    <t>Through Co-op</t>
  </si>
  <si>
    <t>11.07.2018</t>
  </si>
  <si>
    <t>Through Co-op Bank</t>
  </si>
  <si>
    <t>27.07.2018</t>
  </si>
  <si>
    <t>DEPOSIT (2 MONTHS)</t>
  </si>
  <si>
    <t>ELECTRICITY</t>
  </si>
  <si>
    <t>WATER &amp; SERVICE CHARGE</t>
  </si>
  <si>
    <t>03.08.2018</t>
  </si>
  <si>
    <t>10.08.2018</t>
  </si>
  <si>
    <t>04.09.2018</t>
  </si>
  <si>
    <t>11.09.2018</t>
  </si>
  <si>
    <t>DEPOSIT( 2 MONTHS)</t>
  </si>
  <si>
    <t>13.09.2018</t>
  </si>
  <si>
    <t>24.05.2018</t>
  </si>
  <si>
    <t>02.10.2018</t>
  </si>
  <si>
    <t>09.10.2018</t>
  </si>
  <si>
    <t>POWER &amp; SERVICE CHARGE</t>
  </si>
  <si>
    <t>10.05.2018</t>
  </si>
  <si>
    <t>31.05.2018</t>
  </si>
  <si>
    <t>OLOOLAISER</t>
  </si>
  <si>
    <t>08.06.2018</t>
  </si>
  <si>
    <t>Through KCB</t>
  </si>
  <si>
    <t>09.07.2018</t>
  </si>
  <si>
    <t>10.07.2018</t>
  </si>
  <si>
    <t>08.08.2018</t>
  </si>
  <si>
    <t>Through Chq:3422</t>
  </si>
  <si>
    <t>05.09.2018</t>
  </si>
  <si>
    <t>15.09.2018</t>
  </si>
  <si>
    <t>05.10.2018</t>
  </si>
  <si>
    <t>Through Chq:139</t>
  </si>
  <si>
    <t>16.10.2018</t>
  </si>
  <si>
    <t>DEPOSIT</t>
  </si>
  <si>
    <t>21.05.2018</t>
  </si>
  <si>
    <t>13.07.2018</t>
  </si>
  <si>
    <t>07.09.2018</t>
  </si>
  <si>
    <t>11.06.2018</t>
  </si>
  <si>
    <t>Through Chq:126</t>
  </si>
  <si>
    <t>05.06.2018</t>
  </si>
  <si>
    <t>18.10.2018</t>
  </si>
  <si>
    <t>02.11.2018</t>
  </si>
  <si>
    <t>14.11.2018</t>
  </si>
  <si>
    <t>Through Chq:140</t>
  </si>
  <si>
    <t>CUMMULATIVE MOUNT AS AT 30TH OCTOBER,2018</t>
  </si>
  <si>
    <t>PAID</t>
  </si>
  <si>
    <t>ORUSA TOURS AND TRAVEL</t>
  </si>
  <si>
    <t>Room No.</t>
  </si>
  <si>
    <t>COMENCEMENT OF LEASE</t>
  </si>
  <si>
    <t>DECMBER</t>
  </si>
  <si>
    <t>8.08.2018</t>
  </si>
  <si>
    <t>Through Co-op Bak</t>
  </si>
  <si>
    <t xml:space="preserve">WATER &amp; SERVICE </t>
  </si>
  <si>
    <t>01.09.2018</t>
  </si>
  <si>
    <t>30.11.2018</t>
  </si>
  <si>
    <t>05.12.2018</t>
  </si>
  <si>
    <t>10.12.2018</t>
  </si>
  <si>
    <t>14.12.2018</t>
  </si>
  <si>
    <t>03.01.2019</t>
  </si>
  <si>
    <t>07.01.2019</t>
  </si>
  <si>
    <t>09.01.2019</t>
  </si>
  <si>
    <t>23.01.2019</t>
  </si>
  <si>
    <t>20.11.2018</t>
  </si>
  <si>
    <t>18.12.2018</t>
  </si>
  <si>
    <t>04.01.2019</t>
  </si>
  <si>
    <t>15.01.2019</t>
  </si>
  <si>
    <t>29.01.2019</t>
  </si>
  <si>
    <t>GIRL CHILD NETWORK</t>
  </si>
  <si>
    <t>DECMBER 2018</t>
  </si>
  <si>
    <t>CHOMBA &amp; MAA STEAKS</t>
  </si>
  <si>
    <t>Electricity</t>
  </si>
  <si>
    <t>Through KCB Chq:1325</t>
  </si>
  <si>
    <t>Through KCB Chq:1301</t>
  </si>
  <si>
    <t>24.10.2018</t>
  </si>
  <si>
    <t>Through M-pesa KCB</t>
  </si>
  <si>
    <t>23.10.2018</t>
  </si>
  <si>
    <t>05.02.2019</t>
  </si>
  <si>
    <t>06.02.2019</t>
  </si>
  <si>
    <t>16.02.2019</t>
  </si>
  <si>
    <t>13.02.2019</t>
  </si>
  <si>
    <t>01.03.2019</t>
  </si>
  <si>
    <t>07.11.2017</t>
  </si>
  <si>
    <t>06.12.2018</t>
  </si>
  <si>
    <t>Through Co-op Bank Chq: 252</t>
  </si>
  <si>
    <t>Through Co-op Bank Chq: 251</t>
  </si>
  <si>
    <t>Through Co-op Bank Chq: 98</t>
  </si>
  <si>
    <t>Through Co-op Bank Chq: 248</t>
  </si>
  <si>
    <t>Through Co-op Bank Chq: 242</t>
  </si>
  <si>
    <t>Through Co-op Bank Chq: 238</t>
  </si>
  <si>
    <t>Through Bank Co-op Chq: 234</t>
  </si>
  <si>
    <t>Through Co-op Bank Chq: 218</t>
  </si>
  <si>
    <t>07.12.2018</t>
  </si>
  <si>
    <t>17.12.2018</t>
  </si>
  <si>
    <t>Though KCB Chq: 000003</t>
  </si>
  <si>
    <t>Through KCB Chq: 000004</t>
  </si>
  <si>
    <t>On date 05.12.2018 they made two payments of Ksh. 46,500 &amp; Ksh. 20,000</t>
  </si>
  <si>
    <t>26.02.2018</t>
  </si>
  <si>
    <t>Through KCB Chq: 000090</t>
  </si>
  <si>
    <t>5.05.2017</t>
  </si>
  <si>
    <t>01.02.2019</t>
  </si>
  <si>
    <t>30.04.2019</t>
  </si>
  <si>
    <t>DEPOSIT( 3 MONTHS)</t>
  </si>
  <si>
    <t>Through C0-op Bank</t>
  </si>
  <si>
    <t>31.12.2018</t>
  </si>
  <si>
    <t>19.12.2018</t>
  </si>
  <si>
    <t>05.01.2019</t>
  </si>
  <si>
    <t>14.01.2019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</si>
</sst>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;@"/>
    <numFmt numFmtId="165" formatCode="#,##0.00;[Red]#,##0.00"/>
    <numFmt numFmtId="166" formatCode="[$-409]mmm\-yy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double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5" xfId="0" applyBorder="1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4" fontId="2" fillId="0" borderId="1" xfId="0" applyNumberFormat="1" applyFont="1" applyBorder="1"/>
    <xf numFmtId="4" fontId="0" fillId="0" borderId="1" xfId="0" applyNumberFormat="1" applyBorder="1" applyAlignment="1">
      <alignment horizontal="center" wrapText="1"/>
    </xf>
    <xf numFmtId="4" fontId="0" fillId="0" borderId="1" xfId="0" applyNumberFormat="1" applyBorder="1" applyAlignment="1">
      <alignment horizontal="left"/>
    </xf>
    <xf numFmtId="4" fontId="0" fillId="0" borderId="1" xfId="0" applyNumberFormat="1" applyBorder="1"/>
    <xf numFmtId="4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" fontId="2" fillId="0" borderId="5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4" fontId="2" fillId="0" borderId="4" xfId="0" applyNumberFormat="1" applyFont="1" applyBorder="1"/>
    <xf numFmtId="4" fontId="0" fillId="0" borderId="4" xfId="0" applyNumberFormat="1" applyBorder="1"/>
    <xf numFmtId="4" fontId="2" fillId="0" borderId="8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0" fillId="0" borderId="6" xfId="0" applyNumberFormat="1" applyBorder="1"/>
    <xf numFmtId="4" fontId="0" fillId="0" borderId="10" xfId="0" applyNumberFormat="1" applyBorder="1"/>
    <xf numFmtId="4" fontId="0" fillId="0" borderId="4" xfId="0" applyNumberFormat="1" applyBorder="1" applyAlignment="1">
      <alignment horizontal="left"/>
    </xf>
    <xf numFmtId="4" fontId="0" fillId="0" borderId="4" xfId="0" applyNumberFormat="1" applyBorder="1" applyAlignment="1">
      <alignment horizontal="center"/>
    </xf>
    <xf numFmtId="4" fontId="0" fillId="0" borderId="11" xfId="0" applyNumberFormat="1" applyBorder="1"/>
    <xf numFmtId="4" fontId="2" fillId="0" borderId="5" xfId="0" applyNumberFormat="1" applyFont="1" applyBorder="1" applyAlignment="1">
      <alignment wrapText="1"/>
    </xf>
    <xf numFmtId="4" fontId="2" fillId="0" borderId="8" xfId="0" applyNumberFormat="1" applyFont="1" applyBorder="1" applyAlignment="1">
      <alignment wrapText="1"/>
    </xf>
    <xf numFmtId="4" fontId="2" fillId="0" borderId="6" xfId="0" applyNumberFormat="1" applyFont="1" applyBorder="1" applyAlignment="1">
      <alignment wrapText="1"/>
    </xf>
    <xf numFmtId="4" fontId="2" fillId="0" borderId="10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center"/>
    </xf>
    <xf numFmtId="0" fontId="0" fillId="0" borderId="12" xfId="0" applyBorder="1"/>
    <xf numFmtId="0" fontId="0" fillId="0" borderId="11" xfId="0" applyBorder="1"/>
    <xf numFmtId="17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1" xfId="0" applyNumberFormat="1" applyBorder="1"/>
    <xf numFmtId="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165" fontId="2" fillId="0" borderId="14" xfId="0" applyNumberFormat="1" applyFont="1" applyBorder="1"/>
    <xf numFmtId="0" fontId="2" fillId="0" borderId="14" xfId="0" applyFont="1" applyBorder="1"/>
    <xf numFmtId="4" fontId="2" fillId="0" borderId="14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left"/>
    </xf>
    <xf numFmtId="4" fontId="2" fillId="0" borderId="14" xfId="0" applyNumberFormat="1" applyFont="1" applyBorder="1" applyAlignment="1">
      <alignment horizontal="left"/>
    </xf>
    <xf numFmtId="4" fontId="0" fillId="0" borderId="10" xfId="0" applyNumberFormat="1" applyBorder="1" applyAlignment="1">
      <alignment horizontal="left"/>
    </xf>
    <xf numFmtId="4" fontId="0" fillId="0" borderId="10" xfId="0" applyNumberForma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2" fillId="0" borderId="15" xfId="0" applyNumberFormat="1" applyFont="1" applyBorder="1" applyAlignment="1">
      <alignment horizontal="left"/>
    </xf>
    <xf numFmtId="4" fontId="2" fillId="0" borderId="15" xfId="0" applyNumberFormat="1" applyFon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17" fontId="0" fillId="0" borderId="5" xfId="0" applyNumberFormat="1" applyBorder="1" applyAlignment="1">
      <alignment horizontal="left"/>
    </xf>
    <xf numFmtId="17" fontId="0" fillId="0" borderId="6" xfId="0" applyNumberFormat="1" applyBorder="1" applyAlignment="1">
      <alignment horizontal="left"/>
    </xf>
    <xf numFmtId="4" fontId="2" fillId="0" borderId="6" xfId="0" applyNumberFormat="1" applyFont="1" applyBorder="1" applyAlignment="1">
      <alignment horizontal="left"/>
    </xf>
    <xf numFmtId="4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4" fontId="2" fillId="0" borderId="14" xfId="0" applyNumberFormat="1" applyFont="1" applyBorder="1"/>
    <xf numFmtId="17" fontId="2" fillId="0" borderId="1" xfId="0" applyNumberFormat="1" applyFont="1" applyBorder="1"/>
    <xf numFmtId="17" fontId="0" fillId="0" borderId="1" xfId="0" applyNumberFormat="1" applyBorder="1" applyAlignment="1">
      <alignment horizontal="center" wrapText="1"/>
    </xf>
    <xf numFmtId="17" fontId="0" fillId="0" borderId="0" xfId="0" applyNumberFormat="1"/>
    <xf numFmtId="4" fontId="1" fillId="0" borderId="6" xfId="0" applyNumberFormat="1" applyFont="1" applyBorder="1" applyAlignment="1">
      <alignment horizontal="left"/>
    </xf>
    <xf numFmtId="0" fontId="1" fillId="0" borderId="6" xfId="0" applyFont="1" applyBorder="1"/>
    <xf numFmtId="17" fontId="2" fillId="0" borderId="4" xfId="0" applyNumberFormat="1" applyFont="1" applyBorder="1"/>
    <xf numFmtId="17" fontId="2" fillId="0" borderId="2" xfId="0" applyNumberFormat="1" applyFont="1" applyBorder="1"/>
    <xf numFmtId="17" fontId="0" fillId="0" borderId="12" xfId="0" applyNumberFormat="1" applyBorder="1"/>
    <xf numFmtId="17" fontId="0" fillId="0" borderId="2" xfId="0" applyNumberFormat="1" applyBorder="1"/>
    <xf numFmtId="17" fontId="0" fillId="0" borderId="4" xfId="0" applyNumberFormat="1" applyBorder="1"/>
    <xf numFmtId="17" fontId="0" fillId="0" borderId="2" xfId="0" applyNumberFormat="1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2" fillId="0" borderId="4" xfId="0" applyNumberFormat="1" applyFont="1" applyBorder="1" applyAlignment="1">
      <alignment horizontal="left"/>
    </xf>
    <xf numFmtId="165" fontId="0" fillId="0" borderId="6" xfId="0" applyNumberFormat="1" applyBorder="1"/>
    <xf numFmtId="165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7" fontId="2" fillId="0" borderId="1" xfId="0" applyNumberFormat="1" applyFont="1" applyBorder="1" applyAlignment="1">
      <alignment horizontal="left"/>
    </xf>
    <xf numFmtId="14" fontId="0" fillId="0" borderId="1" xfId="0" applyNumberFormat="1" applyBorder="1"/>
    <xf numFmtId="4" fontId="0" fillId="0" borderId="5" xfId="0" applyNumberFormat="1" applyBorder="1" applyAlignment="1">
      <alignment horizontal="left"/>
    </xf>
    <xf numFmtId="4" fontId="2" fillId="0" borderId="5" xfId="0" applyNumberFormat="1" applyFont="1" applyBorder="1" applyAlignment="1">
      <alignment horizontal="left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4" fontId="2" fillId="0" borderId="1" xfId="0" applyNumberFormat="1" applyFont="1" applyBorder="1" applyAlignment="1">
      <alignment horizontal="left"/>
    </xf>
    <xf numFmtId="0" fontId="0" fillId="0" borderId="13" xfId="0" applyBorder="1"/>
    <xf numFmtId="17" fontId="0" fillId="0" borderId="7" xfId="0" applyNumberFormat="1" applyBorder="1" applyAlignment="1">
      <alignment horizontal="left"/>
    </xf>
    <xf numFmtId="4" fontId="0" fillId="0" borderId="8" xfId="0" applyNumberFormat="1" applyBorder="1" applyAlignment="1">
      <alignment horizontal="left"/>
    </xf>
    <xf numFmtId="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3" fillId="0" borderId="6" xfId="0" applyFont="1" applyBorder="1" applyAlignment="1">
      <alignment horizontal="left"/>
    </xf>
    <xf numFmtId="17" fontId="3" fillId="0" borderId="6" xfId="0" applyNumberFormat="1" applyFont="1" applyBorder="1" applyAlignment="1">
      <alignment horizontal="left"/>
    </xf>
    <xf numFmtId="4" fontId="3" fillId="0" borderId="6" xfId="0" applyNumberFormat="1" applyFont="1" applyBorder="1" applyAlignment="1">
      <alignment horizontal="left"/>
    </xf>
    <xf numFmtId="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6" xfId="0" applyFont="1" applyBorder="1" applyAlignment="1">
      <alignment horizontal="left"/>
    </xf>
    <xf numFmtId="17" fontId="3" fillId="0" borderId="16" xfId="0" applyNumberFormat="1" applyFont="1" applyBorder="1" applyAlignment="1">
      <alignment horizontal="left"/>
    </xf>
    <xf numFmtId="17" fontId="4" fillId="0" borderId="16" xfId="0" applyNumberFormat="1" applyFont="1" applyBorder="1" applyAlignment="1">
      <alignment horizontal="left"/>
    </xf>
    <xf numFmtId="4" fontId="4" fillId="0" borderId="16" xfId="0" applyNumberFormat="1" applyFont="1" applyBorder="1" applyAlignment="1">
      <alignment horizontal="left"/>
    </xf>
    <xf numFmtId="4" fontId="4" fillId="0" borderId="16" xfId="0" applyNumberFormat="1" applyFont="1" applyBorder="1" applyAlignment="1">
      <alignment horizontal="center"/>
    </xf>
    <xf numFmtId="0" fontId="4" fillId="0" borderId="16" xfId="0" applyFont="1" applyBorder="1"/>
    <xf numFmtId="17" fontId="0" fillId="0" borderId="0" xfId="0" applyNumberFormat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left"/>
    </xf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3" fontId="2" fillId="0" borderId="12" xfId="0" applyNumberFormat="1" applyFont="1" applyBorder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12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left"/>
    </xf>
    <xf numFmtId="0" fontId="2" fillId="0" borderId="7" xfId="0" applyFont="1" applyBorder="1"/>
    <xf numFmtId="3" fontId="0" fillId="0" borderId="17" xfId="0" applyNumberFormat="1" applyBorder="1"/>
    <xf numFmtId="4" fontId="0" fillId="0" borderId="1" xfId="0" applyNumberFormat="1" applyBorder="1" applyAlignment="1">
      <alignment horizontal="right"/>
    </xf>
    <xf numFmtId="14" fontId="2" fillId="0" borderId="0" xfId="0" applyNumberFormat="1" applyFont="1"/>
    <xf numFmtId="0" fontId="5" fillId="0" borderId="1" xfId="0" applyFont="1" applyBorder="1" applyAlignment="1">
      <alignment horizontal="left"/>
    </xf>
    <xf numFmtId="17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167" fontId="0" fillId="0" borderId="1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17" fontId="2" fillId="0" borderId="2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7" fontId="2" fillId="0" borderId="8" xfId="0" applyNumberFormat="1" applyFont="1" applyBorder="1" applyAlignment="1">
      <alignment horizontal="center" wrapText="1"/>
    </xf>
    <xf numFmtId="17" fontId="2" fillId="0" borderId="10" xfId="0" applyNumberFormat="1" applyFont="1" applyBorder="1" applyAlignment="1">
      <alignment horizontal="center" wrapText="1"/>
    </xf>
    <xf numFmtId="17" fontId="2" fillId="0" borderId="7" xfId="0" applyNumberFormat="1" applyFont="1" applyBorder="1" applyAlignment="1">
      <alignment horizontal="center" wrapText="1"/>
    </xf>
    <xf numFmtId="17" fontId="2" fillId="0" borderId="9" xfId="0" applyNumberFormat="1" applyFont="1" applyBorder="1" applyAlignment="1">
      <alignment horizontal="center" wrapText="1"/>
    </xf>
    <xf numFmtId="4" fontId="2" fillId="0" borderId="8" xfId="0" applyNumberFormat="1" applyFont="1" applyBorder="1" applyAlignment="1">
      <alignment horizontal="center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17" fontId="0" fillId="0" borderId="1" xfId="0" applyNumberFormat="1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" fontId="0" fillId="0" borderId="6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2" fillId="0" borderId="5" xfId="0" applyNumberFormat="1" applyFont="1" applyBorder="1" applyAlignment="1">
      <alignment horizontal="center" wrapText="1"/>
    </xf>
    <xf numFmtId="3" fontId="0" fillId="0" borderId="6" xfId="0" applyNumberForma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20" workbookViewId="0">
      <selection activeCell="D25" sqref="D25"/>
    </sheetView>
  </sheetViews>
  <sheetFormatPr defaultRowHeight="15" x14ac:dyDescent="0.25"/>
  <cols>
    <col min="1" max="1" width="15.5703125" customWidth="1"/>
    <col min="2" max="2" width="12.140625" style="142" customWidth="1"/>
    <col min="3" max="7" width="11.7109375" customWidth="1"/>
    <col min="8" max="8" width="16" style="17" customWidth="1"/>
    <col min="9" max="9" width="11.28515625" style="17" customWidth="1"/>
    <col min="10" max="10" width="10.7109375" customWidth="1"/>
    <col min="11" max="11" width="25.42578125" customWidth="1"/>
    <col min="12" max="12" width="13.5703125" customWidth="1"/>
  </cols>
  <sheetData>
    <row r="1" spans="1:12" s="9" customFormat="1" x14ac:dyDescent="0.25">
      <c r="A1" s="10" t="s">
        <v>11</v>
      </c>
      <c r="B1" s="45"/>
      <c r="C1" s="10"/>
      <c r="D1" s="10"/>
      <c r="E1" s="10"/>
      <c r="F1" s="10"/>
      <c r="G1" s="10"/>
      <c r="H1" s="13"/>
      <c r="I1" s="13"/>
      <c r="J1" s="10"/>
      <c r="K1" s="10"/>
      <c r="L1" s="10"/>
    </row>
    <row r="2" spans="1:12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" t="s">
        <v>1</v>
      </c>
      <c r="B3" s="143" t="s">
        <v>101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2" s="9" customFormat="1" ht="21.75" customHeight="1" x14ac:dyDescent="0.25">
      <c r="A8" s="144" t="s">
        <v>12</v>
      </c>
      <c r="B8" s="145" t="s">
        <v>4</v>
      </c>
      <c r="C8" s="144" t="s">
        <v>5</v>
      </c>
      <c r="D8" s="11" t="s">
        <v>85</v>
      </c>
      <c r="E8" s="11" t="s">
        <v>89</v>
      </c>
      <c r="F8" s="11" t="s">
        <v>93</v>
      </c>
      <c r="G8" s="11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5"/>
      <c r="C9" s="144"/>
      <c r="D9" s="11"/>
      <c r="E9" s="11"/>
      <c r="F9" s="11" t="s">
        <v>94</v>
      </c>
      <c r="G9" s="11"/>
      <c r="H9" s="146"/>
      <c r="I9" s="146"/>
      <c r="J9" s="144"/>
      <c r="K9" s="144"/>
      <c r="L9" s="144"/>
    </row>
    <row r="10" spans="1:12" x14ac:dyDescent="0.25">
      <c r="A10" s="1" t="s">
        <v>10</v>
      </c>
      <c r="B10" s="63">
        <v>42736</v>
      </c>
      <c r="C10" s="40"/>
      <c r="D10" s="48"/>
      <c r="E10" s="48"/>
      <c r="F10" s="48"/>
      <c r="G10" s="48"/>
      <c r="H10" s="4">
        <v>72641.5</v>
      </c>
      <c r="I10" s="16"/>
      <c r="J10" s="1"/>
      <c r="K10" s="1"/>
      <c r="L10" s="4">
        <v>72641.5</v>
      </c>
    </row>
    <row r="11" spans="1:12" x14ac:dyDescent="0.25">
      <c r="A11" s="2">
        <v>1</v>
      </c>
      <c r="B11" s="63">
        <v>42736</v>
      </c>
      <c r="C11" s="63">
        <v>42767</v>
      </c>
      <c r="D11" s="54">
        <v>0</v>
      </c>
      <c r="E11" s="54">
        <v>1300</v>
      </c>
      <c r="F11" s="54">
        <v>250</v>
      </c>
      <c r="G11" s="54">
        <v>11500</v>
      </c>
      <c r="H11" s="4">
        <f>D11+E11+F11+G11</f>
        <v>13050</v>
      </c>
      <c r="I11" s="4">
        <v>20000</v>
      </c>
      <c r="J11" s="1" t="s">
        <v>13</v>
      </c>
      <c r="K11" s="1" t="s">
        <v>14</v>
      </c>
      <c r="L11" s="4">
        <f>L10+H11-I11</f>
        <v>65691.5</v>
      </c>
    </row>
    <row r="12" spans="1:12" x14ac:dyDescent="0.25">
      <c r="A12" s="2">
        <v>2</v>
      </c>
      <c r="B12" s="63">
        <v>42767</v>
      </c>
      <c r="C12" s="63">
        <v>42795</v>
      </c>
      <c r="D12" s="54">
        <v>0</v>
      </c>
      <c r="E12" s="54">
        <v>1300</v>
      </c>
      <c r="F12" s="54">
        <v>250</v>
      </c>
      <c r="G12" s="54">
        <v>11500</v>
      </c>
      <c r="H12" s="4">
        <f t="shared" ref="H12:H25" si="0">D12+E12+F12+G12</f>
        <v>13050</v>
      </c>
      <c r="I12" s="4">
        <v>0</v>
      </c>
      <c r="J12" s="1"/>
      <c r="K12" s="1"/>
      <c r="L12" s="4">
        <f t="shared" ref="L12:L25" si="1">L11+H12-I12</f>
        <v>78741.5</v>
      </c>
    </row>
    <row r="13" spans="1:12" x14ac:dyDescent="0.25">
      <c r="A13" s="2">
        <v>3</v>
      </c>
      <c r="B13" s="63">
        <v>42795</v>
      </c>
      <c r="C13" s="63">
        <v>42826</v>
      </c>
      <c r="D13" s="54">
        <v>0</v>
      </c>
      <c r="E13" s="54">
        <v>1300</v>
      </c>
      <c r="F13" s="54">
        <v>250</v>
      </c>
      <c r="G13" s="54">
        <v>11500</v>
      </c>
      <c r="H13" s="4">
        <f t="shared" si="0"/>
        <v>13050</v>
      </c>
      <c r="I13" s="4">
        <v>20000</v>
      </c>
      <c r="J13" s="1" t="s">
        <v>16</v>
      </c>
      <c r="K13" s="1" t="s">
        <v>17</v>
      </c>
      <c r="L13" s="4">
        <f t="shared" si="1"/>
        <v>71791.5</v>
      </c>
    </row>
    <row r="14" spans="1:12" x14ac:dyDescent="0.25">
      <c r="A14" s="2">
        <v>4</v>
      </c>
      <c r="B14" s="63">
        <v>42826</v>
      </c>
      <c r="C14" s="63">
        <v>42856</v>
      </c>
      <c r="D14" s="54">
        <v>0</v>
      </c>
      <c r="E14" s="54">
        <v>1300</v>
      </c>
      <c r="F14" s="54">
        <v>250</v>
      </c>
      <c r="G14" s="54">
        <v>11500</v>
      </c>
      <c r="H14" s="4">
        <f t="shared" si="0"/>
        <v>13050</v>
      </c>
      <c r="I14" s="4">
        <v>0</v>
      </c>
      <c r="J14" s="1"/>
      <c r="K14" s="1"/>
      <c r="L14" s="4">
        <f t="shared" si="1"/>
        <v>84841.5</v>
      </c>
    </row>
    <row r="15" spans="1:12" x14ac:dyDescent="0.25">
      <c r="A15" s="2">
        <v>5</v>
      </c>
      <c r="B15" s="63">
        <v>42856</v>
      </c>
      <c r="C15" s="63">
        <v>42887</v>
      </c>
      <c r="D15" s="54">
        <v>0</v>
      </c>
      <c r="E15" s="54">
        <v>1300</v>
      </c>
      <c r="F15" s="54">
        <v>250</v>
      </c>
      <c r="G15" s="54">
        <v>11500</v>
      </c>
      <c r="H15" s="4">
        <f t="shared" si="0"/>
        <v>13050</v>
      </c>
      <c r="I15" s="4">
        <v>0</v>
      </c>
      <c r="J15" s="1"/>
      <c r="K15" s="1"/>
      <c r="L15" s="4">
        <f t="shared" si="1"/>
        <v>97891.5</v>
      </c>
    </row>
    <row r="16" spans="1:12" x14ac:dyDescent="0.25">
      <c r="A16" s="2">
        <v>6</v>
      </c>
      <c r="B16" s="63">
        <v>42887</v>
      </c>
      <c r="C16" s="63">
        <v>42917</v>
      </c>
      <c r="D16" s="54">
        <v>0</v>
      </c>
      <c r="E16" s="54">
        <v>1300</v>
      </c>
      <c r="F16" s="54">
        <v>250</v>
      </c>
      <c r="G16" s="54">
        <v>11500</v>
      </c>
      <c r="H16" s="4">
        <f t="shared" si="0"/>
        <v>13050</v>
      </c>
      <c r="I16" s="4">
        <v>20000</v>
      </c>
      <c r="J16" s="1" t="s">
        <v>18</v>
      </c>
      <c r="K16" s="1" t="s">
        <v>19</v>
      </c>
      <c r="L16" s="4">
        <f t="shared" si="1"/>
        <v>90941.5</v>
      </c>
    </row>
    <row r="17" spans="1:12" x14ac:dyDescent="0.25">
      <c r="A17" s="2">
        <v>7</v>
      </c>
      <c r="B17" s="63">
        <v>42917</v>
      </c>
      <c r="C17" s="63">
        <v>42948</v>
      </c>
      <c r="D17" s="54">
        <v>0</v>
      </c>
      <c r="E17" s="54">
        <v>1300</v>
      </c>
      <c r="F17" s="54">
        <v>250</v>
      </c>
      <c r="G17" s="54">
        <v>11500</v>
      </c>
      <c r="H17" s="4">
        <f t="shared" si="0"/>
        <v>13050</v>
      </c>
      <c r="I17" s="4">
        <v>0</v>
      </c>
      <c r="J17" s="1"/>
      <c r="K17" s="1"/>
      <c r="L17" s="4">
        <f t="shared" si="1"/>
        <v>103991.5</v>
      </c>
    </row>
    <row r="18" spans="1:12" x14ac:dyDescent="0.25">
      <c r="A18" s="2">
        <v>8</v>
      </c>
      <c r="B18" s="63">
        <v>42964</v>
      </c>
      <c r="C18" s="63">
        <v>42979</v>
      </c>
      <c r="D18" s="54">
        <v>0</v>
      </c>
      <c r="E18" s="54">
        <v>1300</v>
      </c>
      <c r="F18" s="54">
        <v>250</v>
      </c>
      <c r="G18" s="54">
        <v>11500</v>
      </c>
      <c r="H18" s="4">
        <f t="shared" si="0"/>
        <v>13050</v>
      </c>
      <c r="I18" s="4">
        <v>0</v>
      </c>
      <c r="J18" s="1"/>
      <c r="K18" s="1"/>
      <c r="L18" s="4">
        <f t="shared" si="1"/>
        <v>117041.5</v>
      </c>
    </row>
    <row r="19" spans="1:12" x14ac:dyDescent="0.25">
      <c r="A19" s="2"/>
      <c r="B19" s="63"/>
      <c r="C19" s="63"/>
      <c r="D19" s="54"/>
      <c r="E19" s="54"/>
      <c r="F19" s="54"/>
      <c r="G19" s="54"/>
      <c r="H19" s="4"/>
      <c r="I19" s="4"/>
      <c r="J19" s="1"/>
      <c r="K19" s="1"/>
      <c r="L19" s="4"/>
    </row>
    <row r="20" spans="1:12" s="139" customFormat="1" x14ac:dyDescent="0.25">
      <c r="A20" s="134"/>
      <c r="B20" s="135"/>
      <c r="C20" s="135"/>
      <c r="D20" s="136"/>
      <c r="E20" s="136"/>
      <c r="F20" s="136"/>
      <c r="G20" s="136"/>
      <c r="H20" s="137"/>
      <c r="I20" s="137"/>
      <c r="J20" s="138"/>
      <c r="K20" s="138"/>
      <c r="L20" s="137"/>
    </row>
    <row r="21" spans="1:12" x14ac:dyDescent="0.25">
      <c r="A21" s="2"/>
      <c r="B21" s="63"/>
      <c r="C21" s="63"/>
      <c r="D21" s="54"/>
      <c r="E21" s="54"/>
      <c r="F21" s="54"/>
      <c r="G21" s="54"/>
      <c r="H21" s="4"/>
      <c r="I21" s="4"/>
      <c r="J21" s="1"/>
      <c r="K21" s="1"/>
      <c r="L21" s="4"/>
    </row>
    <row r="22" spans="1:12" x14ac:dyDescent="0.25">
      <c r="A22" s="2">
        <v>9</v>
      </c>
      <c r="B22" s="63">
        <v>42979</v>
      </c>
      <c r="C22" s="63"/>
      <c r="D22" s="54">
        <v>714</v>
      </c>
      <c r="E22" s="54">
        <v>1300</v>
      </c>
      <c r="F22" s="54">
        <v>250</v>
      </c>
      <c r="G22" s="54">
        <v>11500</v>
      </c>
      <c r="H22" s="4">
        <f t="shared" si="0"/>
        <v>13764</v>
      </c>
      <c r="I22" s="4">
        <v>13400</v>
      </c>
      <c r="J22" s="1" t="s">
        <v>131</v>
      </c>
      <c r="K22" s="1" t="s">
        <v>133</v>
      </c>
      <c r="L22" s="4">
        <f>H22-I22</f>
        <v>364</v>
      </c>
    </row>
    <row r="23" spans="1:12" x14ac:dyDescent="0.25">
      <c r="A23" s="2">
        <v>10</v>
      </c>
      <c r="B23" s="63">
        <v>43009</v>
      </c>
      <c r="C23" s="63"/>
      <c r="D23" s="54">
        <v>645</v>
      </c>
      <c r="E23" s="54">
        <v>1300</v>
      </c>
      <c r="F23" s="54">
        <v>250</v>
      </c>
      <c r="G23" s="54">
        <v>11500</v>
      </c>
      <c r="H23" s="4">
        <f t="shared" si="0"/>
        <v>13695</v>
      </c>
      <c r="I23" s="4">
        <v>13400</v>
      </c>
      <c r="J23" s="1" t="s">
        <v>132</v>
      </c>
      <c r="K23" s="1" t="s">
        <v>134</v>
      </c>
      <c r="L23" s="4">
        <f t="shared" si="1"/>
        <v>659</v>
      </c>
    </row>
    <row r="24" spans="1:12" x14ac:dyDescent="0.25">
      <c r="A24" s="50">
        <v>11</v>
      </c>
      <c r="B24" s="65">
        <v>43040</v>
      </c>
      <c r="C24" s="65"/>
      <c r="D24" s="55">
        <v>615</v>
      </c>
      <c r="E24" s="55">
        <v>1300</v>
      </c>
      <c r="F24" s="54">
        <v>250</v>
      </c>
      <c r="G24" s="55">
        <v>11500</v>
      </c>
      <c r="H24" s="4">
        <f t="shared" si="0"/>
        <v>13665</v>
      </c>
      <c r="I24" s="49">
        <v>0</v>
      </c>
      <c r="J24" s="7"/>
      <c r="K24" s="7"/>
      <c r="L24" s="4">
        <f t="shared" si="1"/>
        <v>14324</v>
      </c>
    </row>
    <row r="25" spans="1:12" x14ac:dyDescent="0.25">
      <c r="A25" s="50">
        <v>12</v>
      </c>
      <c r="B25" s="65">
        <v>43070</v>
      </c>
      <c r="C25" s="65"/>
      <c r="D25" s="55">
        <v>720</v>
      </c>
      <c r="E25" s="55">
        <v>1300</v>
      </c>
      <c r="F25" s="54">
        <v>250</v>
      </c>
      <c r="G25" s="55">
        <v>11500</v>
      </c>
      <c r="H25" s="49">
        <f t="shared" si="0"/>
        <v>13770</v>
      </c>
      <c r="I25" s="49">
        <v>0</v>
      </c>
      <c r="J25" s="7"/>
      <c r="K25" s="7"/>
      <c r="L25" s="4">
        <f t="shared" si="1"/>
        <v>28094</v>
      </c>
    </row>
    <row r="26" spans="1:12" s="9" customFormat="1" ht="15.75" thickBot="1" x14ac:dyDescent="0.3">
      <c r="A26" s="45"/>
      <c r="B26" s="87"/>
      <c r="C26" s="71" t="s">
        <v>149</v>
      </c>
      <c r="D26" s="51">
        <f t="shared" ref="D26:I26" si="2">SUM(D22:D25)</f>
        <v>2694</v>
      </c>
      <c r="E26" s="51">
        <f t="shared" si="2"/>
        <v>5200</v>
      </c>
      <c r="F26" s="51">
        <f t="shared" si="2"/>
        <v>1000</v>
      </c>
      <c r="G26" s="51">
        <f t="shared" si="2"/>
        <v>46000</v>
      </c>
      <c r="H26" s="53">
        <f t="shared" si="2"/>
        <v>54894</v>
      </c>
      <c r="I26" s="53">
        <f t="shared" si="2"/>
        <v>26800</v>
      </c>
      <c r="J26" s="52"/>
      <c r="K26" s="52"/>
      <c r="L26" s="53">
        <f>H26-I26</f>
        <v>28094</v>
      </c>
    </row>
    <row r="27" spans="1:12" x14ac:dyDescent="0.25">
      <c r="A27" s="2"/>
      <c r="B27" s="63"/>
      <c r="C27" s="40"/>
      <c r="D27" s="84"/>
      <c r="E27" s="84"/>
      <c r="F27" s="84"/>
      <c r="G27" s="84"/>
      <c r="H27" s="46"/>
      <c r="I27" s="46"/>
      <c r="J27" s="47"/>
      <c r="K27" s="47"/>
      <c r="L27" s="46"/>
    </row>
    <row r="28" spans="1:12" x14ac:dyDescent="0.25">
      <c r="A28" s="2" t="s">
        <v>150</v>
      </c>
      <c r="B28" s="63"/>
      <c r="C28" s="40"/>
      <c r="D28" s="84"/>
      <c r="E28" s="84"/>
      <c r="F28" s="84"/>
      <c r="G28" s="84"/>
      <c r="H28" s="85">
        <v>26114</v>
      </c>
      <c r="I28" s="46"/>
      <c r="J28" s="47"/>
      <c r="K28" s="47"/>
      <c r="L28" s="46">
        <v>26114</v>
      </c>
    </row>
    <row r="29" spans="1:12" x14ac:dyDescent="0.25">
      <c r="A29" s="2"/>
      <c r="B29" s="63">
        <v>43101</v>
      </c>
      <c r="C29" s="40"/>
      <c r="D29" s="48">
        <v>621</v>
      </c>
      <c r="E29" s="48">
        <v>1300</v>
      </c>
      <c r="F29" s="48">
        <v>250</v>
      </c>
      <c r="G29" s="48">
        <v>11500</v>
      </c>
      <c r="H29" s="86">
        <f>D29+E29+F29+G29</f>
        <v>13671</v>
      </c>
      <c r="I29" s="4">
        <v>12500</v>
      </c>
      <c r="J29" s="1" t="s">
        <v>142</v>
      </c>
      <c r="K29" s="1" t="s">
        <v>143</v>
      </c>
      <c r="L29" s="4">
        <f>L28+H29-I29</f>
        <v>27285</v>
      </c>
    </row>
    <row r="30" spans="1:12" x14ac:dyDescent="0.25">
      <c r="A30" s="2"/>
      <c r="B30" s="63">
        <v>43132</v>
      </c>
      <c r="C30" s="40"/>
      <c r="D30" s="48">
        <v>651</v>
      </c>
      <c r="E30" s="48">
        <v>1300</v>
      </c>
      <c r="F30" s="48">
        <v>250</v>
      </c>
      <c r="G30" s="48">
        <v>11500</v>
      </c>
      <c r="H30" s="86">
        <f t="shared" ref="H30:H38" si="3">D30+E30+F30+G30</f>
        <v>13701</v>
      </c>
      <c r="I30" s="4">
        <v>12500</v>
      </c>
      <c r="J30" s="1" t="s">
        <v>337</v>
      </c>
      <c r="K30" s="1" t="s">
        <v>338</v>
      </c>
      <c r="L30" s="4">
        <f t="shared" ref="L30:L41" si="4">L29+H30-I30</f>
        <v>28486</v>
      </c>
    </row>
    <row r="31" spans="1:12" x14ac:dyDescent="0.25">
      <c r="A31" s="2"/>
      <c r="B31" s="63">
        <v>43160</v>
      </c>
      <c r="C31" s="40"/>
      <c r="D31" s="48">
        <v>620</v>
      </c>
      <c r="E31" s="48">
        <v>1300</v>
      </c>
      <c r="F31" s="48">
        <v>250</v>
      </c>
      <c r="G31" s="48">
        <v>11500</v>
      </c>
      <c r="H31" s="86">
        <f t="shared" si="3"/>
        <v>13670</v>
      </c>
      <c r="I31" s="4"/>
      <c r="J31" s="1"/>
      <c r="K31" s="1"/>
      <c r="L31" s="4">
        <f t="shared" si="4"/>
        <v>42156</v>
      </c>
    </row>
    <row r="32" spans="1:12" x14ac:dyDescent="0.25">
      <c r="A32" s="2"/>
      <c r="B32" s="63">
        <v>43191</v>
      </c>
      <c r="C32" s="40"/>
      <c r="D32" s="48">
        <v>629</v>
      </c>
      <c r="E32" s="48">
        <v>1300</v>
      </c>
      <c r="F32" s="48">
        <v>250</v>
      </c>
      <c r="G32" s="48">
        <v>11500</v>
      </c>
      <c r="H32" s="86">
        <f t="shared" si="3"/>
        <v>13679</v>
      </c>
      <c r="I32" s="4">
        <v>25000</v>
      </c>
      <c r="J32" s="1" t="s">
        <v>165</v>
      </c>
      <c r="K32" s="1" t="s">
        <v>166</v>
      </c>
      <c r="L32" s="4">
        <f t="shared" si="4"/>
        <v>30835</v>
      </c>
    </row>
    <row r="33" spans="1:12" x14ac:dyDescent="0.25">
      <c r="A33" s="2"/>
      <c r="B33" s="63">
        <v>43221</v>
      </c>
      <c r="C33" s="40"/>
      <c r="D33" s="48">
        <v>640</v>
      </c>
      <c r="E33" s="48">
        <v>1300</v>
      </c>
      <c r="F33" s="48">
        <v>250</v>
      </c>
      <c r="G33" s="48">
        <v>11500</v>
      </c>
      <c r="H33" s="86">
        <f t="shared" si="3"/>
        <v>13690</v>
      </c>
      <c r="I33" s="4"/>
      <c r="J33" s="1"/>
      <c r="K33" s="1"/>
      <c r="L33" s="4">
        <f t="shared" si="4"/>
        <v>44525</v>
      </c>
    </row>
    <row r="34" spans="1:12" x14ac:dyDescent="0.25">
      <c r="A34" s="2"/>
      <c r="B34" s="63">
        <v>43252</v>
      </c>
      <c r="C34" s="40"/>
      <c r="D34" s="48">
        <v>1106</v>
      </c>
      <c r="E34" s="48">
        <v>1300</v>
      </c>
      <c r="F34" s="48">
        <v>250</v>
      </c>
      <c r="G34" s="48">
        <v>11500</v>
      </c>
      <c r="H34" s="86">
        <f t="shared" si="3"/>
        <v>14156</v>
      </c>
      <c r="I34" s="4">
        <v>20000</v>
      </c>
      <c r="J34" s="1" t="s">
        <v>278</v>
      </c>
      <c r="K34" s="1" t="s">
        <v>279</v>
      </c>
      <c r="L34" s="4">
        <f t="shared" si="4"/>
        <v>38681</v>
      </c>
    </row>
    <row r="35" spans="1:12" x14ac:dyDescent="0.25">
      <c r="A35" s="2"/>
      <c r="B35" s="63">
        <v>43282</v>
      </c>
      <c r="C35" s="40"/>
      <c r="D35" s="48">
        <v>620</v>
      </c>
      <c r="E35" s="48">
        <v>1300</v>
      </c>
      <c r="F35" s="48">
        <v>250</v>
      </c>
      <c r="G35" s="48">
        <v>11500</v>
      </c>
      <c r="H35" s="86">
        <f t="shared" si="3"/>
        <v>13670</v>
      </c>
      <c r="I35" s="4"/>
      <c r="J35" s="1"/>
      <c r="K35" s="1"/>
      <c r="L35" s="4">
        <f t="shared" si="4"/>
        <v>52351</v>
      </c>
    </row>
    <row r="36" spans="1:12" x14ac:dyDescent="0.25">
      <c r="A36" s="2"/>
      <c r="B36" s="63">
        <v>43313</v>
      </c>
      <c r="C36" s="40"/>
      <c r="D36" s="48">
        <v>722</v>
      </c>
      <c r="E36" s="48">
        <v>1300</v>
      </c>
      <c r="F36" s="48">
        <v>250</v>
      </c>
      <c r="G36" s="48">
        <v>11500</v>
      </c>
      <c r="H36" s="86">
        <f t="shared" si="3"/>
        <v>13772</v>
      </c>
      <c r="I36" s="4"/>
      <c r="J36" s="1"/>
      <c r="K36" s="1"/>
      <c r="L36" s="4">
        <f t="shared" si="4"/>
        <v>66123</v>
      </c>
    </row>
    <row r="37" spans="1:12" x14ac:dyDescent="0.25">
      <c r="A37" s="2"/>
      <c r="B37" s="63">
        <v>43344</v>
      </c>
      <c r="C37" s="40"/>
      <c r="D37" s="48">
        <v>1539</v>
      </c>
      <c r="E37" s="48">
        <v>1300</v>
      </c>
      <c r="F37" s="48">
        <v>250</v>
      </c>
      <c r="G37" s="48">
        <v>11500</v>
      </c>
      <c r="H37" s="86">
        <f t="shared" si="3"/>
        <v>14589</v>
      </c>
      <c r="I37" s="4">
        <v>15000</v>
      </c>
      <c r="J37" s="1" t="s">
        <v>270</v>
      </c>
      <c r="K37" s="1" t="s">
        <v>272</v>
      </c>
      <c r="L37" s="4">
        <f t="shared" si="4"/>
        <v>65712</v>
      </c>
    </row>
    <row r="38" spans="1:12" x14ac:dyDescent="0.25">
      <c r="A38" s="2"/>
      <c r="B38" s="63">
        <v>43374</v>
      </c>
      <c r="C38" s="40"/>
      <c r="D38" s="48">
        <v>695</v>
      </c>
      <c r="E38" s="48">
        <v>1300</v>
      </c>
      <c r="F38" s="48">
        <v>250</v>
      </c>
      <c r="G38" s="48">
        <v>11500</v>
      </c>
      <c r="H38" s="86">
        <f t="shared" si="3"/>
        <v>13745</v>
      </c>
      <c r="I38" s="4">
        <v>15000</v>
      </c>
      <c r="J38" s="1" t="s">
        <v>257</v>
      </c>
      <c r="K38" s="1" t="s">
        <v>284</v>
      </c>
      <c r="L38" s="4">
        <f t="shared" si="4"/>
        <v>64457</v>
      </c>
    </row>
    <row r="39" spans="1:12" x14ac:dyDescent="0.25">
      <c r="A39" s="2"/>
      <c r="B39" s="63">
        <v>43405</v>
      </c>
      <c r="C39" s="40"/>
      <c r="D39" s="48">
        <v>648</v>
      </c>
      <c r="E39" s="48">
        <v>1300</v>
      </c>
      <c r="F39" s="48">
        <v>250</v>
      </c>
      <c r="G39" s="48">
        <v>11500</v>
      </c>
      <c r="H39" s="86">
        <f t="shared" ref="H39:H41" si="5">D39+E39+F39+G39</f>
        <v>13698</v>
      </c>
      <c r="I39" s="4"/>
      <c r="J39" s="1"/>
      <c r="K39" s="1"/>
      <c r="L39" s="4">
        <f t="shared" si="4"/>
        <v>78155</v>
      </c>
    </row>
    <row r="40" spans="1:12" x14ac:dyDescent="0.25">
      <c r="A40" s="2"/>
      <c r="B40" s="63">
        <v>43435</v>
      </c>
      <c r="C40" s="40"/>
      <c r="D40" s="48">
        <v>659</v>
      </c>
      <c r="E40" s="48">
        <v>1300</v>
      </c>
      <c r="F40" s="48">
        <v>250</v>
      </c>
      <c r="G40" s="48">
        <v>11500</v>
      </c>
      <c r="H40" s="86">
        <f t="shared" si="5"/>
        <v>13709</v>
      </c>
      <c r="I40" s="4">
        <v>15000</v>
      </c>
      <c r="J40" s="1" t="s">
        <v>332</v>
      </c>
      <c r="K40" s="1" t="s">
        <v>334</v>
      </c>
      <c r="L40" s="4">
        <f t="shared" si="4"/>
        <v>76864</v>
      </c>
    </row>
    <row r="41" spans="1:12" x14ac:dyDescent="0.25">
      <c r="A41" s="2"/>
      <c r="B41" s="63">
        <v>43466</v>
      </c>
      <c r="C41" s="40"/>
      <c r="D41" s="48">
        <v>648</v>
      </c>
      <c r="E41" s="48">
        <v>1300</v>
      </c>
      <c r="F41" s="48">
        <v>250</v>
      </c>
      <c r="G41" s="48">
        <v>11500</v>
      </c>
      <c r="H41" s="86">
        <f t="shared" si="5"/>
        <v>13698</v>
      </c>
      <c r="I41" s="4">
        <v>15000</v>
      </c>
      <c r="J41" s="1" t="s">
        <v>333</v>
      </c>
      <c r="K41" s="1" t="s">
        <v>335</v>
      </c>
      <c r="L41" s="4">
        <f t="shared" si="4"/>
        <v>75562</v>
      </c>
    </row>
    <row r="42" spans="1:12" x14ac:dyDescent="0.25">
      <c r="A42" s="2"/>
      <c r="B42" s="63">
        <v>43497</v>
      </c>
      <c r="C42" s="40"/>
      <c r="D42" s="48">
        <v>723</v>
      </c>
      <c r="E42" s="48">
        <v>1300</v>
      </c>
      <c r="F42" s="48">
        <v>250</v>
      </c>
      <c r="G42" s="48">
        <v>11500</v>
      </c>
      <c r="H42" s="86">
        <f t="shared" ref="H42" si="6">D42+E42+F42+G42</f>
        <v>13773</v>
      </c>
      <c r="I42" s="4">
        <v>12500</v>
      </c>
      <c r="J42" s="1" t="s">
        <v>317</v>
      </c>
      <c r="K42" s="1" t="s">
        <v>245</v>
      </c>
      <c r="L42" s="4">
        <f>L41+H42-I42</f>
        <v>76835</v>
      </c>
    </row>
    <row r="43" spans="1:12" x14ac:dyDescent="0.25">
      <c r="A43" s="2"/>
      <c r="B43" s="63"/>
      <c r="C43" s="40"/>
      <c r="D43" s="48"/>
      <c r="E43" s="48"/>
      <c r="F43" s="48"/>
      <c r="G43" s="48"/>
      <c r="H43" s="86"/>
      <c r="I43" s="4"/>
      <c r="J43" s="1"/>
      <c r="K43" s="1"/>
      <c r="L43" s="4"/>
    </row>
    <row r="44" spans="1:12" x14ac:dyDescent="0.25">
      <c r="A44" s="2"/>
      <c r="B44" s="63"/>
      <c r="C44" s="40"/>
      <c r="D44" s="48"/>
      <c r="E44" s="48"/>
      <c r="F44" s="48"/>
      <c r="G44" s="48"/>
      <c r="H44" s="86"/>
      <c r="I44" s="4"/>
      <c r="J44" s="1"/>
      <c r="K44" s="1"/>
      <c r="L44" s="4"/>
    </row>
    <row r="45" spans="1:12" x14ac:dyDescent="0.25">
      <c r="A45" s="2"/>
      <c r="B45" s="63"/>
      <c r="C45" s="40"/>
      <c r="D45" s="48"/>
      <c r="E45" s="48"/>
      <c r="F45" s="48"/>
      <c r="G45" s="48"/>
      <c r="H45" s="86"/>
      <c r="I45" s="4"/>
      <c r="J45" s="1"/>
      <c r="K45" s="1"/>
      <c r="L45" s="4"/>
    </row>
    <row r="46" spans="1:12" x14ac:dyDescent="0.25">
      <c r="A46" s="2"/>
      <c r="B46" s="63"/>
      <c r="C46" s="40"/>
      <c r="D46" s="48"/>
      <c r="E46" s="48"/>
      <c r="F46" s="48"/>
      <c r="G46" s="48"/>
      <c r="H46" s="86"/>
      <c r="I46" s="4"/>
      <c r="J46" s="1"/>
      <c r="K46" s="1"/>
      <c r="L46" s="4"/>
    </row>
    <row r="47" spans="1:12" x14ac:dyDescent="0.25">
      <c r="A47" s="2"/>
      <c r="B47" s="63"/>
      <c r="C47" s="40"/>
      <c r="D47" s="48"/>
      <c r="E47" s="48"/>
      <c r="F47" s="48"/>
      <c r="G47" s="48"/>
      <c r="H47" s="86"/>
      <c r="I47" s="4"/>
      <c r="J47" s="1"/>
      <c r="K47" s="1"/>
      <c r="L47" s="4"/>
    </row>
    <row r="48" spans="1:12" x14ac:dyDescent="0.25">
      <c r="A48" s="2"/>
      <c r="B48" s="63"/>
      <c r="C48" s="40"/>
      <c r="D48" s="48"/>
      <c r="E48" s="48"/>
      <c r="F48" s="48"/>
      <c r="G48" s="48"/>
      <c r="H48" s="86"/>
      <c r="I48" s="4"/>
      <c r="J48" s="1"/>
      <c r="K48" s="1"/>
      <c r="L48" s="4"/>
    </row>
    <row r="49" spans="1:12" x14ac:dyDescent="0.25">
      <c r="A49" s="2"/>
      <c r="B49" s="63"/>
      <c r="C49" s="40"/>
      <c r="D49" s="48"/>
      <c r="E49" s="48"/>
      <c r="F49" s="48"/>
      <c r="G49" s="48"/>
      <c r="H49" s="86"/>
      <c r="I49" s="4"/>
      <c r="J49" s="1"/>
      <c r="K49" s="1"/>
      <c r="L49" s="4"/>
    </row>
    <row r="50" spans="1:12" x14ac:dyDescent="0.25">
      <c r="A50" s="2"/>
      <c r="B50" s="63"/>
      <c r="C50" s="40"/>
      <c r="D50" s="48"/>
      <c r="E50" s="48"/>
      <c r="F50" s="48"/>
      <c r="G50" s="48"/>
      <c r="H50" s="86"/>
      <c r="I50" s="4"/>
      <c r="J50" s="1"/>
      <c r="K50" s="1"/>
      <c r="L50" s="4"/>
    </row>
    <row r="51" spans="1:12" x14ac:dyDescent="0.25">
      <c r="A51" s="2"/>
      <c r="B51" s="63"/>
      <c r="C51" s="40"/>
      <c r="D51" s="48"/>
      <c r="E51" s="48"/>
      <c r="F51" s="48"/>
      <c r="G51" s="48"/>
      <c r="H51" s="86"/>
      <c r="I51" s="4"/>
      <c r="J51" s="1"/>
      <c r="K51" s="1"/>
      <c r="L51" s="4"/>
    </row>
    <row r="52" spans="1:12" x14ac:dyDescent="0.25">
      <c r="A52" s="2"/>
      <c r="B52" s="63"/>
      <c r="C52" s="40"/>
      <c r="D52" s="48"/>
      <c r="E52" s="48"/>
      <c r="F52" s="48"/>
      <c r="G52" s="48"/>
      <c r="H52" s="86"/>
      <c r="I52" s="4"/>
      <c r="J52" s="1"/>
      <c r="K52" s="1"/>
      <c r="L52" s="4"/>
    </row>
    <row r="53" spans="1:12" x14ac:dyDescent="0.25">
      <c r="A53" s="2"/>
      <c r="B53" s="63"/>
      <c r="C53" s="40"/>
      <c r="D53" s="48"/>
      <c r="E53" s="48"/>
      <c r="F53" s="48"/>
      <c r="G53" s="48"/>
      <c r="H53" s="86"/>
      <c r="I53" s="4"/>
      <c r="J53" s="1"/>
      <c r="K53" s="1"/>
      <c r="L53" s="4"/>
    </row>
    <row r="54" spans="1:12" x14ac:dyDescent="0.25">
      <c r="A54" s="2"/>
      <c r="B54" s="63"/>
      <c r="C54" s="40"/>
      <c r="D54" s="48"/>
      <c r="E54" s="48"/>
      <c r="F54" s="48"/>
      <c r="G54" s="48"/>
      <c r="H54" s="86"/>
      <c r="I54" s="4"/>
      <c r="J54" s="1"/>
      <c r="K54" s="1"/>
      <c r="L54" s="4"/>
    </row>
    <row r="55" spans="1:12" x14ac:dyDescent="0.25">
      <c r="A55" s="2"/>
      <c r="B55" s="63"/>
      <c r="C55" s="40"/>
      <c r="D55" s="48"/>
      <c r="E55" s="48"/>
      <c r="F55" s="48"/>
      <c r="G55" s="48"/>
      <c r="H55" s="86"/>
      <c r="I55" s="4"/>
      <c r="J55" s="1"/>
      <c r="K55" s="1"/>
      <c r="L55" s="4"/>
    </row>
    <row r="56" spans="1:12" x14ac:dyDescent="0.25">
      <c r="A56" s="2"/>
      <c r="B56" s="63"/>
      <c r="C56" s="40"/>
      <c r="D56" s="48"/>
      <c r="E56" s="48"/>
      <c r="F56" s="48"/>
      <c r="G56" s="48"/>
      <c r="H56" s="86"/>
      <c r="I56" s="4"/>
      <c r="J56" s="1"/>
      <c r="K56" s="1"/>
      <c r="L56" s="4"/>
    </row>
    <row r="57" spans="1:12" x14ac:dyDescent="0.25">
      <c r="A57" s="2"/>
      <c r="B57" s="63"/>
      <c r="C57" s="40"/>
      <c r="D57" s="48"/>
      <c r="E57" s="48"/>
      <c r="F57" s="48"/>
      <c r="G57" s="48"/>
      <c r="H57" s="86"/>
      <c r="I57" s="4"/>
      <c r="J57" s="1"/>
      <c r="K57" s="1"/>
      <c r="L57" s="4"/>
    </row>
    <row r="58" spans="1:12" x14ac:dyDescent="0.25">
      <c r="A58" s="2"/>
      <c r="B58" s="63"/>
      <c r="C58" s="40"/>
      <c r="D58" s="48"/>
      <c r="E58" s="48"/>
      <c r="F58" s="48"/>
      <c r="G58" s="48"/>
      <c r="H58" s="86"/>
      <c r="I58" s="4"/>
      <c r="J58" s="1"/>
      <c r="K58" s="1"/>
      <c r="L58" s="4"/>
    </row>
    <row r="59" spans="1:12" x14ac:dyDescent="0.25">
      <c r="A59" s="2"/>
      <c r="B59" s="63"/>
      <c r="C59" s="40"/>
      <c r="D59" s="48"/>
      <c r="E59" s="48"/>
      <c r="F59" s="48"/>
      <c r="G59" s="48"/>
      <c r="H59" s="86"/>
      <c r="I59" s="4"/>
      <c r="J59" s="1"/>
      <c r="K59" s="1"/>
      <c r="L59" s="4"/>
    </row>
    <row r="60" spans="1:12" x14ac:dyDescent="0.25">
      <c r="A60" s="2"/>
      <c r="B60" s="63"/>
      <c r="C60" s="40"/>
      <c r="D60" s="48"/>
      <c r="E60" s="48"/>
      <c r="F60" s="48"/>
      <c r="G60" s="48"/>
      <c r="H60" s="86"/>
      <c r="I60" s="4"/>
      <c r="J60" s="1"/>
      <c r="K60" s="1"/>
      <c r="L60" s="4"/>
    </row>
    <row r="61" spans="1:12" x14ac:dyDescent="0.25">
      <c r="A61" s="2"/>
      <c r="B61" s="63"/>
      <c r="C61" s="40"/>
      <c r="D61" s="48"/>
      <c r="E61" s="48"/>
      <c r="F61" s="48"/>
      <c r="G61" s="48"/>
      <c r="H61" s="86"/>
      <c r="I61" s="4"/>
      <c r="J61" s="1"/>
      <c r="K61" s="1"/>
      <c r="L61" s="4"/>
    </row>
    <row r="62" spans="1:12" x14ac:dyDescent="0.25">
      <c r="A62" s="2"/>
      <c r="B62" s="63"/>
      <c r="C62" s="40"/>
      <c r="D62" s="48"/>
      <c r="E62" s="48"/>
      <c r="F62" s="48"/>
      <c r="G62" s="48"/>
      <c r="H62" s="86"/>
      <c r="I62" s="4"/>
      <c r="J62" s="1"/>
      <c r="K62" s="1"/>
      <c r="L62" s="4"/>
    </row>
    <row r="63" spans="1:12" x14ac:dyDescent="0.25">
      <c r="A63" s="2"/>
      <c r="B63" s="63"/>
      <c r="C63" s="40"/>
      <c r="D63" s="48"/>
      <c r="E63" s="48"/>
      <c r="F63" s="48"/>
      <c r="G63" s="48"/>
      <c r="H63" s="86"/>
      <c r="I63" s="4"/>
      <c r="J63" s="1"/>
      <c r="K63" s="1"/>
      <c r="L63" s="4"/>
    </row>
    <row r="64" spans="1:12" x14ac:dyDescent="0.25">
      <c r="A64" s="2"/>
      <c r="B64" s="63"/>
      <c r="C64" s="40"/>
      <c r="D64" s="48"/>
      <c r="E64" s="48"/>
      <c r="F64" s="48"/>
      <c r="G64" s="48"/>
      <c r="H64" s="86"/>
      <c r="I64" s="4"/>
      <c r="J64" s="1"/>
      <c r="K64" s="1"/>
      <c r="L64" s="4"/>
    </row>
    <row r="65" spans="1:12" x14ac:dyDescent="0.25">
      <c r="A65" s="2"/>
      <c r="B65" s="63"/>
      <c r="C65" s="40"/>
      <c r="D65" s="48"/>
      <c r="E65" s="48"/>
      <c r="F65" s="48"/>
      <c r="G65" s="48"/>
      <c r="H65" s="86"/>
      <c r="I65" s="4"/>
      <c r="J65" s="1"/>
      <c r="K65" s="1"/>
      <c r="L65" s="4"/>
    </row>
    <row r="66" spans="1:12" x14ac:dyDescent="0.25">
      <c r="A66" s="2"/>
      <c r="B66" s="2"/>
      <c r="C66" s="1"/>
      <c r="D66" s="48"/>
      <c r="E66" s="48"/>
      <c r="F66" s="48"/>
      <c r="G66" s="48"/>
      <c r="H66" s="86"/>
      <c r="I66" s="4"/>
      <c r="J66" s="1"/>
      <c r="K66" s="1"/>
      <c r="L66" s="4"/>
    </row>
    <row r="67" spans="1:12" x14ac:dyDescent="0.25">
      <c r="A67" s="2"/>
      <c r="B67" s="2"/>
      <c r="C67" s="1"/>
      <c r="D67" s="48"/>
      <c r="E67" s="48"/>
      <c r="F67" s="48"/>
      <c r="G67" s="48"/>
      <c r="H67" s="86"/>
      <c r="I67" s="4"/>
      <c r="J67" s="1"/>
      <c r="K67" s="1"/>
      <c r="L67" s="4"/>
    </row>
    <row r="68" spans="1:12" x14ac:dyDescent="0.25">
      <c r="A68" s="2"/>
      <c r="B68" s="2"/>
      <c r="C68" s="1"/>
      <c r="D68" s="48"/>
      <c r="E68" s="48"/>
      <c r="F68" s="48"/>
      <c r="G68" s="48"/>
      <c r="H68" s="86"/>
      <c r="I68" s="4"/>
      <c r="J68" s="1"/>
      <c r="K68" s="1"/>
      <c r="L68" s="4"/>
    </row>
    <row r="69" spans="1:12" x14ac:dyDescent="0.25">
      <c r="A69" s="2"/>
      <c r="B69" s="2"/>
      <c r="C69" s="1"/>
      <c r="D69" s="48"/>
      <c r="E69" s="48"/>
      <c r="F69" s="48"/>
      <c r="G69" s="48"/>
      <c r="H69" s="86"/>
      <c r="I69" s="4"/>
      <c r="J69" s="1"/>
      <c r="K69" s="1"/>
      <c r="L69" s="4"/>
    </row>
    <row r="70" spans="1:12" x14ac:dyDescent="0.25">
      <c r="A70" s="2"/>
      <c r="B70" s="2"/>
      <c r="C70" s="1"/>
      <c r="D70" s="48"/>
      <c r="E70" s="48"/>
      <c r="F70" s="48"/>
      <c r="G70" s="48"/>
      <c r="H70" s="86"/>
      <c r="I70" s="4"/>
      <c r="J70" s="1"/>
      <c r="K70" s="1"/>
      <c r="L70" s="4"/>
    </row>
    <row r="71" spans="1:12" x14ac:dyDescent="0.25">
      <c r="A71" s="2"/>
      <c r="B71" s="2"/>
      <c r="C71" s="1"/>
      <c r="D71" s="48"/>
      <c r="E71" s="48"/>
      <c r="F71" s="48"/>
      <c r="G71" s="48"/>
      <c r="H71" s="86"/>
      <c r="I71" s="4"/>
      <c r="J71" s="1"/>
      <c r="K71" s="1"/>
      <c r="L71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  <pageSetup scale="7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opLeftCell="B6" workbookViewId="0">
      <selection activeCell="L26" sqref="L26"/>
    </sheetView>
  </sheetViews>
  <sheetFormatPr defaultRowHeight="15" x14ac:dyDescent="0.25"/>
  <cols>
    <col min="1" max="1" width="14.28515625" customWidth="1"/>
    <col min="2" max="2" width="10.28515625" style="73" customWidth="1"/>
    <col min="3" max="3" width="9.85546875" style="73" customWidth="1"/>
    <col min="4" max="8" width="9.85546875" style="17" customWidth="1"/>
    <col min="9" max="9" width="10.7109375" style="17" customWidth="1"/>
    <col min="10" max="10" width="11.7109375" style="17" customWidth="1"/>
    <col min="11" max="11" width="13.140625" customWidth="1"/>
    <col min="12" max="12" width="21.7109375" customWidth="1"/>
    <col min="13" max="13" width="12.140625" customWidth="1"/>
  </cols>
  <sheetData>
    <row r="1" spans="1:13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 t="s">
        <v>1</v>
      </c>
      <c r="B3" s="143" t="s">
        <v>55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7"/>
      <c r="C9" s="147"/>
      <c r="D9" s="22"/>
      <c r="E9" s="22"/>
      <c r="F9" s="22" t="s">
        <v>91</v>
      </c>
      <c r="G9" s="22"/>
      <c r="H9" s="22"/>
      <c r="I9" s="146"/>
      <c r="J9" s="146"/>
      <c r="K9" s="144"/>
      <c r="L9" s="144"/>
      <c r="M9" s="144"/>
    </row>
    <row r="10" spans="1:13" x14ac:dyDescent="0.25">
      <c r="A10" s="1" t="s">
        <v>10</v>
      </c>
      <c r="B10" s="40"/>
      <c r="C10" s="40"/>
      <c r="D10" s="16"/>
      <c r="E10" s="16"/>
      <c r="F10" s="16"/>
      <c r="G10" s="16"/>
      <c r="H10" s="16"/>
      <c r="I10" s="16">
        <v>1500</v>
      </c>
      <c r="J10" s="16"/>
      <c r="K10" s="1"/>
      <c r="L10" s="1"/>
      <c r="M10" s="4">
        <v>1500</v>
      </c>
    </row>
    <row r="11" spans="1:13" x14ac:dyDescent="0.25">
      <c r="A11" s="2">
        <v>1</v>
      </c>
      <c r="B11" s="63">
        <v>42705</v>
      </c>
      <c r="C11" s="63">
        <v>42767</v>
      </c>
      <c r="D11" s="15">
        <v>600</v>
      </c>
      <c r="E11" s="15">
        <v>3900</v>
      </c>
      <c r="F11" s="15">
        <v>750</v>
      </c>
      <c r="G11" s="15"/>
      <c r="H11" s="15">
        <v>36000</v>
      </c>
      <c r="I11" s="4">
        <f>H11+G11+F11+E11+D11</f>
        <v>41250</v>
      </c>
      <c r="J11" s="4">
        <v>36000</v>
      </c>
      <c r="K11" s="1" t="s">
        <v>155</v>
      </c>
      <c r="L11" s="1" t="s">
        <v>57</v>
      </c>
      <c r="M11" s="4">
        <f>M10+I11-J11</f>
        <v>6750</v>
      </c>
    </row>
    <row r="12" spans="1:13" x14ac:dyDescent="0.25">
      <c r="A12" s="2">
        <v>2</v>
      </c>
      <c r="B12" s="63">
        <v>42795</v>
      </c>
      <c r="C12" s="63">
        <v>42856</v>
      </c>
      <c r="D12" s="15">
        <v>600</v>
      </c>
      <c r="E12" s="15">
        <v>3900</v>
      </c>
      <c r="F12" s="15">
        <v>750</v>
      </c>
      <c r="G12" s="15"/>
      <c r="H12" s="15">
        <v>36000</v>
      </c>
      <c r="I12" s="4">
        <f t="shared" ref="I12:I14" si="0">H12+G12+F12+E12+D12</f>
        <v>41250</v>
      </c>
      <c r="J12" s="4">
        <v>12000</v>
      </c>
      <c r="K12" s="1" t="s">
        <v>56</v>
      </c>
      <c r="L12" s="1" t="s">
        <v>58</v>
      </c>
      <c r="M12" s="4">
        <f t="shared" ref="M12:M19" si="1">M11+I12-J12</f>
        <v>36000</v>
      </c>
    </row>
    <row r="13" spans="1:13" x14ac:dyDescent="0.25">
      <c r="A13" s="2">
        <v>3</v>
      </c>
      <c r="B13" s="63">
        <v>42887</v>
      </c>
      <c r="C13" s="63">
        <v>42948</v>
      </c>
      <c r="D13" s="15">
        <v>600</v>
      </c>
      <c r="E13" s="15">
        <v>3900</v>
      </c>
      <c r="F13" s="15">
        <v>750</v>
      </c>
      <c r="G13" s="15"/>
      <c r="H13" s="15">
        <v>36000</v>
      </c>
      <c r="I13" s="4">
        <f t="shared" si="0"/>
        <v>41250</v>
      </c>
      <c r="J13" s="4">
        <v>24000</v>
      </c>
      <c r="K13" s="1" t="s">
        <v>51</v>
      </c>
      <c r="L13" s="1" t="s">
        <v>52</v>
      </c>
      <c r="M13" s="4">
        <f t="shared" si="1"/>
        <v>53250</v>
      </c>
    </row>
    <row r="14" spans="1:13" x14ac:dyDescent="0.25">
      <c r="A14" s="2">
        <v>4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36000</v>
      </c>
      <c r="I14" s="4">
        <f t="shared" si="0"/>
        <v>41250</v>
      </c>
      <c r="J14" s="4">
        <v>11000</v>
      </c>
      <c r="K14" s="1" t="s">
        <v>59</v>
      </c>
      <c r="L14" s="1" t="s">
        <v>60</v>
      </c>
      <c r="M14" s="4">
        <f t="shared" si="1"/>
        <v>83500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/>
      <c r="J15" s="4">
        <v>11000</v>
      </c>
      <c r="K15" s="1" t="s">
        <v>110</v>
      </c>
      <c r="L15" s="1" t="s">
        <v>58</v>
      </c>
      <c r="M15" s="4">
        <f t="shared" si="1"/>
        <v>72500</v>
      </c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>
        <v>1750</v>
      </c>
      <c r="K16" s="1" t="s">
        <v>110</v>
      </c>
      <c r="L16" s="1"/>
      <c r="M16" s="4">
        <f t="shared" si="1"/>
        <v>70750</v>
      </c>
    </row>
    <row r="17" spans="1:13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>
        <v>25500</v>
      </c>
      <c r="K17" s="1" t="s">
        <v>61</v>
      </c>
      <c r="L17" s="1" t="s">
        <v>62</v>
      </c>
      <c r="M17" s="4">
        <f t="shared" si="1"/>
        <v>45250</v>
      </c>
    </row>
    <row r="18" spans="1:13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>
        <v>12750</v>
      </c>
      <c r="K18" s="1" t="s">
        <v>136</v>
      </c>
      <c r="L18" s="1" t="s">
        <v>137</v>
      </c>
      <c r="M18" s="4">
        <f t="shared" si="1"/>
        <v>32500</v>
      </c>
    </row>
    <row r="19" spans="1:13" x14ac:dyDescent="0.25">
      <c r="A19" s="2"/>
      <c r="B19" s="63"/>
      <c r="C19" s="63"/>
      <c r="D19" s="89"/>
      <c r="E19" s="89"/>
      <c r="F19" s="89"/>
      <c r="G19" s="89"/>
      <c r="H19" s="89"/>
      <c r="I19" s="49"/>
      <c r="J19" s="49">
        <v>36250</v>
      </c>
      <c r="K19" s="114">
        <v>43069</v>
      </c>
      <c r="L19" s="7"/>
      <c r="M19" s="4">
        <f t="shared" si="1"/>
        <v>-3750</v>
      </c>
    </row>
    <row r="20" spans="1:13" ht="15.75" thickBot="1" x14ac:dyDescent="0.3">
      <c r="A20" s="2"/>
      <c r="B20" s="63"/>
      <c r="C20" s="63"/>
      <c r="D20" s="57">
        <f>SUM(D10:D18)</f>
        <v>2400</v>
      </c>
      <c r="E20" s="57">
        <f>SUM(E10:E18)</f>
        <v>15600</v>
      </c>
      <c r="F20" s="57"/>
      <c r="G20" s="57"/>
      <c r="H20" s="57"/>
      <c r="I20" s="53">
        <f>SUM(I10:I18)</f>
        <v>166500</v>
      </c>
      <c r="J20" s="53">
        <f>SUM(J10:J19)</f>
        <v>170250</v>
      </c>
      <c r="K20" s="52"/>
      <c r="L20" s="52"/>
      <c r="M20" s="53">
        <f>I20-J20</f>
        <v>-3750</v>
      </c>
    </row>
    <row r="21" spans="1:13" x14ac:dyDescent="0.25">
      <c r="A21" s="2"/>
      <c r="B21" s="63"/>
      <c r="C21" s="63"/>
      <c r="D21" s="56"/>
      <c r="E21" s="56"/>
      <c r="F21" s="56"/>
      <c r="G21" s="56"/>
      <c r="H21" s="56"/>
      <c r="I21" s="46"/>
      <c r="J21" s="46" t="s">
        <v>160</v>
      </c>
      <c r="K21" s="47"/>
      <c r="L21" s="47"/>
      <c r="M21" s="46"/>
    </row>
    <row r="22" spans="1:13" x14ac:dyDescent="0.25">
      <c r="A22" s="2" t="s">
        <v>10</v>
      </c>
      <c r="B22" s="63"/>
      <c r="C22" s="63"/>
      <c r="D22" s="15"/>
      <c r="E22" s="15"/>
      <c r="F22" s="15"/>
      <c r="G22" s="15"/>
      <c r="H22" s="15"/>
      <c r="I22" s="4">
        <v>0</v>
      </c>
      <c r="J22" s="4">
        <v>3750</v>
      </c>
      <c r="K22" s="1"/>
      <c r="L22" s="1"/>
      <c r="M22" s="4">
        <v>3750</v>
      </c>
    </row>
    <row r="23" spans="1:13" x14ac:dyDescent="0.25">
      <c r="A23" s="2"/>
      <c r="B23" s="63">
        <v>43070</v>
      </c>
      <c r="C23" s="63">
        <v>43132</v>
      </c>
      <c r="D23" s="15">
        <v>600</v>
      </c>
      <c r="E23" s="15">
        <v>3900</v>
      </c>
      <c r="F23" s="15">
        <v>750</v>
      </c>
      <c r="G23" s="15"/>
      <c r="H23" s="15">
        <v>36000</v>
      </c>
      <c r="I23" s="4">
        <f>H23+G23+F23+E23+D23</f>
        <v>41250</v>
      </c>
      <c r="J23" s="4">
        <v>36750</v>
      </c>
      <c r="K23" s="1" t="s">
        <v>147</v>
      </c>
      <c r="L23" s="1" t="s">
        <v>148</v>
      </c>
      <c r="M23" s="4">
        <f>I23-J23-M22</f>
        <v>750</v>
      </c>
    </row>
    <row r="24" spans="1:13" x14ac:dyDescent="0.25">
      <c r="A24" s="2"/>
      <c r="B24" s="63">
        <v>43160</v>
      </c>
      <c r="C24" s="63">
        <v>43221</v>
      </c>
      <c r="D24" s="15">
        <v>600</v>
      </c>
      <c r="E24" s="15">
        <v>3900</v>
      </c>
      <c r="F24" s="15">
        <v>750</v>
      </c>
      <c r="G24" s="15"/>
      <c r="H24" s="15">
        <v>36000</v>
      </c>
      <c r="I24" s="4">
        <f t="shared" ref="I24:I26" si="2">H24+G24+F24+E24+D24</f>
        <v>41250</v>
      </c>
      <c r="J24" s="4">
        <v>36750</v>
      </c>
      <c r="K24" s="1" t="s">
        <v>177</v>
      </c>
      <c r="L24" s="1" t="s">
        <v>245</v>
      </c>
      <c r="M24" s="4">
        <f>I24-J24+M23</f>
        <v>5250</v>
      </c>
    </row>
    <row r="25" spans="1:13" x14ac:dyDescent="0.25">
      <c r="A25" s="2"/>
      <c r="B25" s="63">
        <v>43252</v>
      </c>
      <c r="C25" s="63">
        <v>43313</v>
      </c>
      <c r="D25" s="15">
        <v>600</v>
      </c>
      <c r="E25" s="15">
        <v>3900</v>
      </c>
      <c r="F25" s="15">
        <v>750</v>
      </c>
      <c r="G25" s="16"/>
      <c r="H25" s="15">
        <v>36000</v>
      </c>
      <c r="I25" s="4">
        <f t="shared" si="2"/>
        <v>41250</v>
      </c>
      <c r="J25" s="4">
        <v>36750</v>
      </c>
      <c r="K25" s="1" t="s">
        <v>251</v>
      </c>
      <c r="L25" s="1" t="s">
        <v>245</v>
      </c>
      <c r="M25" s="4">
        <f>I25-J25+M24</f>
        <v>9750</v>
      </c>
    </row>
    <row r="26" spans="1:13" x14ac:dyDescent="0.25">
      <c r="A26" s="2"/>
      <c r="B26" s="63">
        <v>43344</v>
      </c>
      <c r="C26" s="63">
        <v>43405</v>
      </c>
      <c r="D26" s="15">
        <v>600</v>
      </c>
      <c r="E26" s="15">
        <v>3900</v>
      </c>
      <c r="F26" s="15">
        <v>750</v>
      </c>
      <c r="G26" s="16"/>
      <c r="H26" s="15">
        <v>36000</v>
      </c>
      <c r="I26" s="4">
        <f t="shared" si="2"/>
        <v>41250</v>
      </c>
      <c r="J26" s="4">
        <v>36750</v>
      </c>
      <c r="K26" s="1" t="s">
        <v>303</v>
      </c>
      <c r="L26" s="1" t="s">
        <v>343</v>
      </c>
      <c r="M26" s="4">
        <f>I26-J26+M25</f>
        <v>14250</v>
      </c>
    </row>
    <row r="27" spans="1:13" x14ac:dyDescent="0.25">
      <c r="A27" s="2"/>
      <c r="B27" s="63">
        <v>43435</v>
      </c>
      <c r="C27" s="63">
        <v>43497</v>
      </c>
      <c r="D27" s="15">
        <v>600</v>
      </c>
      <c r="E27" s="15">
        <v>3900</v>
      </c>
      <c r="F27" s="15">
        <v>750</v>
      </c>
      <c r="G27" s="16"/>
      <c r="H27" s="15">
        <v>36000</v>
      </c>
      <c r="I27" s="4">
        <f t="shared" ref="I27" si="3">H27+G27+F27+E27+D27</f>
        <v>41250</v>
      </c>
      <c r="J27" s="4">
        <v>36750</v>
      </c>
      <c r="K27" s="1" t="s">
        <v>319</v>
      </c>
      <c r="L27" s="1" t="s">
        <v>245</v>
      </c>
      <c r="M27" s="4">
        <f>I27-J27+M26</f>
        <v>18750</v>
      </c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40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4" x14ac:dyDescent="0.25">
      <c r="A33" s="2"/>
      <c r="B33" s="40"/>
      <c r="C33" s="40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4" x14ac:dyDescent="0.25">
      <c r="A34" s="2"/>
      <c r="B34" s="40"/>
      <c r="C34" s="40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4" x14ac:dyDescent="0.25">
      <c r="A35" s="2"/>
      <c r="B35" s="40"/>
      <c r="C35" s="40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4" x14ac:dyDescent="0.25">
      <c r="A36" s="2"/>
      <c r="B36" s="40"/>
      <c r="C36" s="40"/>
      <c r="D36" s="16"/>
      <c r="E36" s="16"/>
      <c r="F36" s="16"/>
      <c r="G36" s="16"/>
      <c r="H36" s="16"/>
      <c r="I36" s="4"/>
      <c r="J36" s="4"/>
      <c r="K36" s="1"/>
      <c r="L36" s="1"/>
      <c r="M36" s="4"/>
      <c r="N36" s="6"/>
    </row>
    <row r="37" spans="1:14" x14ac:dyDescent="0.25">
      <c r="A37" s="2"/>
      <c r="B37" s="40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4" x14ac:dyDescent="0.25">
      <c r="A38" s="2"/>
      <c r="B38" s="40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4" x14ac:dyDescent="0.25">
      <c r="A39" s="2"/>
      <c r="B39" s="40"/>
      <c r="C39" s="40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4" x14ac:dyDescent="0.25">
      <c r="A40" s="2"/>
      <c r="B40" s="40"/>
      <c r="C40" s="40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4" x14ac:dyDescent="0.25">
      <c r="A41" s="2"/>
      <c r="B41" s="40"/>
      <c r="C41" s="40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4" x14ac:dyDescent="0.25">
      <c r="A42" s="2"/>
      <c r="B42" s="40"/>
      <c r="C42" s="40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4" x14ac:dyDescent="0.25">
      <c r="A43" s="2"/>
      <c r="B43" s="40"/>
      <c r="C43" s="40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4" x14ac:dyDescent="0.25">
      <c r="A44" s="2"/>
      <c r="B44" s="40"/>
      <c r="C44" s="40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4" x14ac:dyDescent="0.25">
      <c r="A45" s="2"/>
      <c r="B45" s="40"/>
      <c r="C45" s="40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4" x14ac:dyDescent="0.25">
      <c r="A46" s="2"/>
      <c r="B46" s="40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4" x14ac:dyDescent="0.25">
      <c r="A47" s="2"/>
      <c r="B47" s="40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4" x14ac:dyDescent="0.25">
      <c r="A48" s="2"/>
      <c r="B48" s="40"/>
      <c r="C48" s="40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40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40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40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40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40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40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40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40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40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40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40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40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40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40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40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40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40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40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40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40"/>
      <c r="C68" s="40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40"/>
      <c r="C69" s="40"/>
      <c r="D69" s="16"/>
      <c r="E69" s="16"/>
      <c r="F69" s="16"/>
      <c r="G69" s="16"/>
      <c r="H69" s="16"/>
      <c r="I69" s="4"/>
      <c r="J69" s="4"/>
      <c r="K69" s="1"/>
      <c r="L69" s="1"/>
      <c r="M69" s="4"/>
    </row>
  </sheetData>
  <mergeCells count="14">
    <mergeCell ref="K8:K9"/>
    <mergeCell ref="L8:L9"/>
    <mergeCell ref="M8:M9"/>
    <mergeCell ref="A8:A9"/>
    <mergeCell ref="B8:B9"/>
    <mergeCell ref="C8:C9"/>
    <mergeCell ref="I8:I9"/>
    <mergeCell ref="J8:J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2" workbookViewId="0">
      <selection activeCell="L22" sqref="L22"/>
    </sheetView>
  </sheetViews>
  <sheetFormatPr defaultRowHeight="15" x14ac:dyDescent="0.25"/>
  <cols>
    <col min="1" max="1" width="15" customWidth="1"/>
    <col min="8" max="8" width="10" customWidth="1"/>
    <col min="9" max="9" width="10.140625" customWidth="1"/>
    <col min="10" max="10" width="11.140625" customWidth="1"/>
    <col min="11" max="11" width="14" customWidth="1"/>
    <col min="12" max="12" width="24" customWidth="1"/>
    <col min="13" max="13" width="12.42578125" customWidth="1"/>
  </cols>
  <sheetData>
    <row r="1" spans="1:13" x14ac:dyDescent="0.25">
      <c r="A1" s="1" t="s">
        <v>1</v>
      </c>
      <c r="B1" s="143" t="s">
        <v>151</v>
      </c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x14ac:dyDescent="0.25">
      <c r="A2" s="1" t="s">
        <v>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 t="s">
        <v>3</v>
      </c>
      <c r="B5" s="143" t="s">
        <v>31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44" t="s">
        <v>21</v>
      </c>
      <c r="B6" s="144" t="s">
        <v>4</v>
      </c>
      <c r="C6" s="144" t="s">
        <v>5</v>
      </c>
      <c r="D6" s="22" t="s">
        <v>85</v>
      </c>
      <c r="E6" s="22" t="s">
        <v>89</v>
      </c>
      <c r="F6" s="22" t="s">
        <v>90</v>
      </c>
      <c r="G6" s="22" t="s">
        <v>86</v>
      </c>
      <c r="H6" s="22" t="s">
        <v>95</v>
      </c>
      <c r="I6" s="146" t="s">
        <v>9</v>
      </c>
      <c r="J6" s="146" t="s">
        <v>6</v>
      </c>
      <c r="K6" s="144" t="s">
        <v>7</v>
      </c>
      <c r="L6" s="144" t="s">
        <v>8</v>
      </c>
      <c r="M6" s="144" t="s">
        <v>15</v>
      </c>
    </row>
    <row r="7" spans="1:13" x14ac:dyDescent="0.25">
      <c r="A7" s="144"/>
      <c r="B7" s="144"/>
      <c r="C7" s="144"/>
      <c r="D7" s="22"/>
      <c r="E7" s="22"/>
      <c r="F7" s="22" t="s">
        <v>91</v>
      </c>
      <c r="G7" s="22"/>
      <c r="H7" s="22"/>
      <c r="I7" s="146"/>
      <c r="J7" s="146"/>
      <c r="K7" s="144"/>
      <c r="L7" s="144"/>
      <c r="M7" s="144"/>
    </row>
    <row r="8" spans="1:13" x14ac:dyDescent="0.25">
      <c r="A8" s="1" t="s">
        <v>10</v>
      </c>
      <c r="B8" s="1"/>
      <c r="C8" s="1"/>
      <c r="D8" s="16"/>
      <c r="E8" s="16"/>
      <c r="F8" s="16"/>
      <c r="G8" s="16"/>
      <c r="H8" s="16"/>
      <c r="I8" s="16">
        <v>60000</v>
      </c>
      <c r="J8" s="16"/>
      <c r="K8" s="1"/>
      <c r="L8" s="1"/>
      <c r="M8" s="4">
        <v>60000</v>
      </c>
    </row>
    <row r="9" spans="1:13" x14ac:dyDescent="0.25">
      <c r="A9" s="2">
        <v>1</v>
      </c>
      <c r="B9" s="63">
        <v>42826</v>
      </c>
      <c r="C9" s="63">
        <v>42887</v>
      </c>
      <c r="D9" s="15">
        <v>600</v>
      </c>
      <c r="E9" s="15">
        <v>3900</v>
      </c>
      <c r="F9" s="15">
        <v>750</v>
      </c>
      <c r="G9" s="15"/>
      <c r="H9" s="15">
        <v>60000</v>
      </c>
      <c r="I9" s="4">
        <f>H9+G9+F9+E9+D9</f>
        <v>65250</v>
      </c>
      <c r="J9" s="4">
        <v>66750</v>
      </c>
      <c r="K9" s="111">
        <v>42877</v>
      </c>
      <c r="L9" s="1" t="s">
        <v>154</v>
      </c>
      <c r="M9" s="4">
        <f>M8+I9-J9</f>
        <v>58500</v>
      </c>
    </row>
    <row r="10" spans="1:13" x14ac:dyDescent="0.25">
      <c r="A10" s="2">
        <v>2</v>
      </c>
      <c r="B10" s="63">
        <v>42917</v>
      </c>
      <c r="C10" s="63">
        <v>42979</v>
      </c>
      <c r="D10" s="15">
        <v>600</v>
      </c>
      <c r="E10" s="15">
        <v>3900</v>
      </c>
      <c r="F10" s="15">
        <v>750</v>
      </c>
      <c r="G10" s="15"/>
      <c r="H10" s="15">
        <v>60000</v>
      </c>
      <c r="I10" s="4">
        <f t="shared" ref="I10:I11" si="0">H10+G10+F10+E10+D10</f>
        <v>65250</v>
      </c>
      <c r="J10" s="4">
        <v>30000</v>
      </c>
      <c r="K10" s="1" t="s">
        <v>153</v>
      </c>
      <c r="L10" s="1" t="s">
        <v>119</v>
      </c>
      <c r="M10" s="4">
        <f t="shared" ref="M10:M12" si="1">M9+I10-J10</f>
        <v>93750</v>
      </c>
    </row>
    <row r="11" spans="1:13" x14ac:dyDescent="0.25">
      <c r="A11" s="2">
        <v>3</v>
      </c>
      <c r="B11" s="63">
        <v>43009</v>
      </c>
      <c r="C11" s="63">
        <v>43070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 t="shared" si="0"/>
        <v>65250</v>
      </c>
      <c r="J11" s="4"/>
      <c r="K11" s="1"/>
      <c r="L11" s="1"/>
      <c r="M11" s="4">
        <f t="shared" si="1"/>
        <v>159000</v>
      </c>
    </row>
    <row r="12" spans="1:13" x14ac:dyDescent="0.25">
      <c r="A12" s="2">
        <v>4</v>
      </c>
      <c r="B12" s="63"/>
      <c r="C12" s="63"/>
      <c r="D12" s="15"/>
      <c r="E12" s="15"/>
      <c r="F12" s="15"/>
      <c r="G12" s="15"/>
      <c r="H12" s="15"/>
      <c r="I12" s="4"/>
      <c r="J12" s="4"/>
      <c r="K12" s="1"/>
      <c r="L12" s="1"/>
      <c r="M12" s="4">
        <f t="shared" si="1"/>
        <v>159000</v>
      </c>
    </row>
    <row r="13" spans="1:13" ht="15.75" thickBot="1" x14ac:dyDescent="0.3">
      <c r="A13" s="2"/>
      <c r="B13" s="63"/>
      <c r="C13" s="63"/>
      <c r="D13" s="57">
        <f>SUM(D8:D12)</f>
        <v>1800</v>
      </c>
      <c r="E13" s="57">
        <f>SUM(E8:E12)</f>
        <v>11700</v>
      </c>
      <c r="F13" s="57">
        <f>SUM(F8:F12)</f>
        <v>2250</v>
      </c>
      <c r="G13" s="57"/>
      <c r="H13" s="57">
        <f>SUM(H9:H12)</f>
        <v>180000</v>
      </c>
      <c r="I13" s="53">
        <f>SUM(I8:I12)</f>
        <v>255750</v>
      </c>
      <c r="J13" s="53">
        <f>SUM(J8:J12)</f>
        <v>96750</v>
      </c>
      <c r="K13" s="52"/>
      <c r="L13" s="52"/>
      <c r="M13" s="53">
        <f>I13-J13</f>
        <v>159000</v>
      </c>
    </row>
    <row r="14" spans="1:13" x14ac:dyDescent="0.25">
      <c r="A14" s="41"/>
      <c r="B14" s="64"/>
      <c r="C14" s="64"/>
      <c r="D14" s="74"/>
      <c r="E14" s="74"/>
      <c r="F14" s="74"/>
      <c r="G14" s="74"/>
      <c r="H14" s="74"/>
      <c r="I14" s="60"/>
      <c r="J14" s="60"/>
      <c r="K14" s="75"/>
      <c r="L14" s="75"/>
      <c r="M14" s="46"/>
    </row>
    <row r="15" spans="1:13" x14ac:dyDescent="0.25">
      <c r="A15" s="2" t="s">
        <v>10</v>
      </c>
      <c r="B15" s="63"/>
      <c r="C15" s="63"/>
      <c r="D15" s="56"/>
      <c r="E15" s="56"/>
      <c r="F15" s="56"/>
      <c r="G15" s="56"/>
      <c r="H15" s="56"/>
      <c r="I15" s="46">
        <v>159000</v>
      </c>
      <c r="J15" s="46"/>
      <c r="K15" s="47"/>
      <c r="L15" s="47"/>
      <c r="M15" s="46">
        <v>159000</v>
      </c>
    </row>
    <row r="16" spans="1:13" x14ac:dyDescent="0.25">
      <c r="A16" s="2"/>
      <c r="B16" s="63">
        <v>43101</v>
      </c>
      <c r="C16" s="63">
        <v>43160</v>
      </c>
      <c r="D16" s="56">
        <v>600</v>
      </c>
      <c r="E16" s="56">
        <v>3900</v>
      </c>
      <c r="F16" s="56">
        <v>750</v>
      </c>
      <c r="G16" s="56"/>
      <c r="H16" s="56">
        <v>60000</v>
      </c>
      <c r="I16" s="46">
        <v>64650</v>
      </c>
      <c r="J16" s="46">
        <v>65250</v>
      </c>
      <c r="K16" s="47" t="s">
        <v>184</v>
      </c>
      <c r="L16" s="47" t="s">
        <v>66</v>
      </c>
      <c r="M16" s="46">
        <f>M15+I16-J16</f>
        <v>158400</v>
      </c>
    </row>
    <row r="17" spans="1:13" x14ac:dyDescent="0.25">
      <c r="A17" s="2"/>
      <c r="B17" s="63">
        <v>43191</v>
      </c>
      <c r="C17" s="63">
        <v>43252</v>
      </c>
      <c r="D17" s="15">
        <v>600</v>
      </c>
      <c r="E17" s="15">
        <v>3900</v>
      </c>
      <c r="F17" s="15">
        <v>750</v>
      </c>
      <c r="G17" s="15"/>
      <c r="H17" s="15">
        <v>60000</v>
      </c>
      <c r="I17" s="4">
        <f>H17+G17+F17+E17+D17</f>
        <v>65250</v>
      </c>
      <c r="J17" s="4">
        <v>130500</v>
      </c>
      <c r="K17" s="1" t="s">
        <v>252</v>
      </c>
      <c r="L17" s="1"/>
      <c r="M17" s="46">
        <f t="shared" ref="M17:M20" si="2">M16+I17-J17</f>
        <v>93150</v>
      </c>
    </row>
    <row r="18" spans="1:13" x14ac:dyDescent="0.25">
      <c r="A18" s="2"/>
      <c r="B18" s="63">
        <v>43282</v>
      </c>
      <c r="C18" s="63">
        <v>43344</v>
      </c>
      <c r="D18" s="15">
        <v>600</v>
      </c>
      <c r="E18" s="15">
        <v>3900</v>
      </c>
      <c r="F18" s="15">
        <v>750</v>
      </c>
      <c r="G18" s="15"/>
      <c r="H18" s="15">
        <v>60000</v>
      </c>
      <c r="I18" s="4">
        <f>H18+G18+F18+E18+D18</f>
        <v>65250</v>
      </c>
      <c r="J18" s="4"/>
      <c r="K18" s="1"/>
      <c r="L18" s="1" t="s">
        <v>245</v>
      </c>
      <c r="M18" s="46">
        <f t="shared" si="2"/>
        <v>158400</v>
      </c>
    </row>
    <row r="19" spans="1:13" x14ac:dyDescent="0.25">
      <c r="A19" s="2"/>
      <c r="B19" s="63">
        <v>43374</v>
      </c>
      <c r="C19" s="63">
        <v>43435</v>
      </c>
      <c r="D19" s="15">
        <v>600</v>
      </c>
      <c r="E19" s="15">
        <v>3900</v>
      </c>
      <c r="F19" s="15">
        <v>750</v>
      </c>
      <c r="G19" s="15"/>
      <c r="H19" s="15">
        <v>60000</v>
      </c>
      <c r="I19" s="4">
        <f>H19+G19+F19+E19+D19</f>
        <v>65250</v>
      </c>
      <c r="J19" s="4">
        <v>65250</v>
      </c>
      <c r="K19" s="1" t="s">
        <v>258</v>
      </c>
      <c r="L19" s="1" t="s">
        <v>245</v>
      </c>
      <c r="M19" s="46">
        <f t="shared" si="2"/>
        <v>158400</v>
      </c>
    </row>
    <row r="20" spans="1:13" x14ac:dyDescent="0.25">
      <c r="A20" s="2"/>
      <c r="B20" s="63">
        <v>43466</v>
      </c>
      <c r="C20" s="63">
        <v>43525</v>
      </c>
      <c r="D20" s="15">
        <v>600</v>
      </c>
      <c r="E20" s="15">
        <v>3900</v>
      </c>
      <c r="F20" s="15">
        <v>750</v>
      </c>
      <c r="G20" s="15"/>
      <c r="H20" s="15">
        <v>60000</v>
      </c>
      <c r="I20" s="4">
        <f>H20+G20+F20+E20+D20</f>
        <v>65250</v>
      </c>
      <c r="J20" s="4"/>
      <c r="K20" s="1"/>
      <c r="L20" s="1"/>
      <c r="M20" s="46">
        <f t="shared" si="2"/>
        <v>223650</v>
      </c>
    </row>
    <row r="21" spans="1:13" x14ac:dyDescent="0.25">
      <c r="A21" s="2"/>
      <c r="B21" s="63"/>
      <c r="C21" s="63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63"/>
      <c r="C22" s="63"/>
      <c r="D22" s="15"/>
      <c r="E22" s="15"/>
      <c r="F22" s="15"/>
      <c r="G22" s="15"/>
      <c r="H22" s="15"/>
      <c r="I22" s="4"/>
      <c r="J22" s="4"/>
      <c r="K22" s="1"/>
      <c r="L22" s="1"/>
      <c r="M22" s="4"/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40"/>
      <c r="C25" s="40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40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40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1"/>
      <c r="C30" s="1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</sheetData>
  <mergeCells count="13">
    <mergeCell ref="A6:A7"/>
    <mergeCell ref="B6:B7"/>
    <mergeCell ref="C6:C7"/>
    <mergeCell ref="I6:I7"/>
    <mergeCell ref="J6:J7"/>
    <mergeCell ref="K6:K7"/>
    <mergeCell ref="L6:L7"/>
    <mergeCell ref="M6:M7"/>
    <mergeCell ref="B1:M1"/>
    <mergeCell ref="B2:M2"/>
    <mergeCell ref="B3:M3"/>
    <mergeCell ref="B4:M4"/>
    <mergeCell ref="B5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7" workbookViewId="0">
      <selection activeCell="L28" sqref="L28"/>
    </sheetView>
  </sheetViews>
  <sheetFormatPr defaultRowHeight="15" x14ac:dyDescent="0.25"/>
  <cols>
    <col min="1" max="1" width="14.42578125" customWidth="1"/>
    <col min="2" max="2" width="9.28515625" customWidth="1"/>
    <col min="3" max="3" width="9.7109375" customWidth="1"/>
    <col min="4" max="7" width="9.7109375" style="17" customWidth="1"/>
    <col min="8" max="8" width="10.85546875" style="17" customWidth="1"/>
    <col min="9" max="9" width="11.85546875" style="17" customWidth="1"/>
    <col min="10" max="10" width="10.140625" style="17" customWidth="1"/>
    <col min="11" max="11" width="10.7109375" customWidth="1"/>
    <col min="12" max="12" width="27.85546875" customWidth="1"/>
    <col min="13" max="13" width="12.570312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 t="s">
        <v>1</v>
      </c>
      <c r="B3" s="162" t="s">
        <v>152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4"/>
    </row>
    <row r="4" spans="1:13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x14ac:dyDescent="0.25">
      <c r="A8" s="144" t="s">
        <v>21</v>
      </c>
      <c r="B8" s="144" t="s">
        <v>4</v>
      </c>
      <c r="C8" s="144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4"/>
      <c r="C9" s="144"/>
      <c r="D9" s="22"/>
      <c r="E9" s="22"/>
      <c r="F9" s="22" t="s">
        <v>91</v>
      </c>
      <c r="G9" s="22"/>
      <c r="H9" s="22"/>
      <c r="I9" s="146"/>
      <c r="J9" s="146"/>
      <c r="K9" s="144"/>
      <c r="L9" s="144"/>
      <c r="M9" s="144"/>
    </row>
    <row r="10" spans="1:13" x14ac:dyDescent="0.25">
      <c r="A10" s="1" t="s">
        <v>10</v>
      </c>
      <c r="B10" s="40"/>
      <c r="C10" s="40"/>
      <c r="D10" s="16"/>
      <c r="E10" s="16"/>
      <c r="F10" s="16"/>
      <c r="G10" s="16"/>
      <c r="H10" s="16"/>
      <c r="I10" s="16">
        <v>34000</v>
      </c>
      <c r="J10" s="16"/>
      <c r="K10" s="1"/>
      <c r="L10" s="1"/>
      <c r="M10" s="4">
        <v>34000</v>
      </c>
    </row>
    <row r="11" spans="1:13" x14ac:dyDescent="0.25">
      <c r="A11" s="2">
        <v>1</v>
      </c>
      <c r="B11" s="63">
        <v>42887</v>
      </c>
      <c r="C11" s="63">
        <v>42948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21750</v>
      </c>
      <c r="K11" s="1" t="s">
        <v>103</v>
      </c>
      <c r="L11" s="1" t="s">
        <v>104</v>
      </c>
      <c r="M11" s="4">
        <f>M10+I11-J11</f>
        <v>77500</v>
      </c>
    </row>
    <row r="12" spans="1:13" x14ac:dyDescent="0.25">
      <c r="A12" s="2"/>
      <c r="B12" s="63"/>
      <c r="C12" s="63"/>
      <c r="D12" s="15"/>
      <c r="E12" s="15"/>
      <c r="F12" s="15"/>
      <c r="G12" s="15"/>
      <c r="H12" s="15"/>
      <c r="I12" s="4"/>
      <c r="J12" s="4">
        <v>21750</v>
      </c>
      <c r="K12" s="1" t="s">
        <v>226</v>
      </c>
      <c r="L12" s="1" t="s">
        <v>227</v>
      </c>
      <c r="M12" s="4">
        <f t="shared" ref="M12:M29" si="0">M11+I12-J12</f>
        <v>55750</v>
      </c>
    </row>
    <row r="13" spans="1:13" x14ac:dyDescent="0.25">
      <c r="A13" s="2"/>
      <c r="B13" s="63"/>
      <c r="C13" s="63"/>
      <c r="D13" s="15"/>
      <c r="E13" s="15"/>
      <c r="F13" s="15"/>
      <c r="G13" s="15"/>
      <c r="H13" s="15"/>
      <c r="I13" s="4"/>
      <c r="J13" s="4">
        <v>21750</v>
      </c>
      <c r="K13" s="1" t="s">
        <v>228</v>
      </c>
      <c r="L13" s="1" t="s">
        <v>229</v>
      </c>
      <c r="M13" s="4">
        <f t="shared" si="0"/>
        <v>34000</v>
      </c>
    </row>
    <row r="14" spans="1:13" x14ac:dyDescent="0.25">
      <c r="A14" s="2">
        <v>2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ref="I14:I27" si="1">H14+G14+F14+E14+D14</f>
        <v>65250</v>
      </c>
      <c r="J14" s="4">
        <v>21750</v>
      </c>
      <c r="K14" s="1" t="s">
        <v>230</v>
      </c>
      <c r="L14" s="1" t="s">
        <v>231</v>
      </c>
      <c r="M14" s="4">
        <f t="shared" si="0"/>
        <v>77500</v>
      </c>
    </row>
    <row r="15" spans="1:13" s="6" customFormat="1" x14ac:dyDescent="0.25">
      <c r="A15" s="41"/>
      <c r="B15" s="64"/>
      <c r="C15" s="64"/>
      <c r="D15" s="42"/>
      <c r="E15" s="42"/>
      <c r="F15" s="42"/>
      <c r="G15" s="42"/>
      <c r="H15" s="42"/>
      <c r="I15" s="4"/>
      <c r="J15" s="4">
        <v>21750</v>
      </c>
      <c r="K15" s="1" t="s">
        <v>232</v>
      </c>
      <c r="L15" s="1" t="s">
        <v>233</v>
      </c>
      <c r="M15" s="4">
        <f t="shared" si="0"/>
        <v>55750</v>
      </c>
    </row>
    <row r="16" spans="1:13" x14ac:dyDescent="0.25">
      <c r="A16" s="2">
        <v>3</v>
      </c>
      <c r="B16" s="63">
        <v>43070</v>
      </c>
      <c r="C16" s="63">
        <v>43132</v>
      </c>
      <c r="D16" s="15">
        <v>600</v>
      </c>
      <c r="E16" s="15">
        <v>3900</v>
      </c>
      <c r="F16" s="15">
        <v>750</v>
      </c>
      <c r="G16" s="15"/>
      <c r="H16" s="15">
        <v>60000</v>
      </c>
      <c r="I16" s="4">
        <f t="shared" si="1"/>
        <v>65250</v>
      </c>
      <c r="J16" s="4">
        <v>21750</v>
      </c>
      <c r="K16" s="1" t="s">
        <v>237</v>
      </c>
      <c r="L16" s="1" t="s">
        <v>234</v>
      </c>
      <c r="M16" s="4">
        <f t="shared" si="0"/>
        <v>99250</v>
      </c>
    </row>
    <row r="17" spans="1:13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>
        <v>21750</v>
      </c>
      <c r="K17" s="1" t="s">
        <v>236</v>
      </c>
      <c r="L17" s="1" t="s">
        <v>235</v>
      </c>
      <c r="M17" s="4">
        <f t="shared" si="0"/>
        <v>77500</v>
      </c>
    </row>
    <row r="18" spans="1:13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>
        <v>21750</v>
      </c>
      <c r="K18" s="1" t="s">
        <v>173</v>
      </c>
      <c r="L18" s="1" t="s">
        <v>174</v>
      </c>
      <c r="M18" s="4">
        <f t="shared" si="0"/>
        <v>55750</v>
      </c>
    </row>
    <row r="19" spans="1:13" x14ac:dyDescent="0.25">
      <c r="A19" s="2">
        <v>4</v>
      </c>
      <c r="B19" s="63">
        <v>43160</v>
      </c>
      <c r="C19" s="63">
        <v>43221</v>
      </c>
      <c r="D19" s="15">
        <v>600</v>
      </c>
      <c r="E19" s="15">
        <v>3900</v>
      </c>
      <c r="F19" s="15">
        <v>750</v>
      </c>
      <c r="G19" s="15"/>
      <c r="H19" s="15">
        <v>60000</v>
      </c>
      <c r="I19" s="4">
        <f t="shared" si="1"/>
        <v>65250</v>
      </c>
      <c r="J19" s="4">
        <v>21750</v>
      </c>
      <c r="K19" s="1" t="s">
        <v>170</v>
      </c>
      <c r="L19" s="1" t="s">
        <v>172</v>
      </c>
      <c r="M19" s="4">
        <f t="shared" si="0"/>
        <v>99250</v>
      </c>
    </row>
    <row r="20" spans="1:13" x14ac:dyDescent="0.25">
      <c r="A20" s="2"/>
      <c r="B20" s="63"/>
      <c r="C20" s="63"/>
      <c r="D20" s="89"/>
      <c r="E20" s="89"/>
      <c r="F20" s="89"/>
      <c r="G20" s="89"/>
      <c r="H20" s="89"/>
      <c r="I20" s="4"/>
      <c r="J20" s="49">
        <v>21750</v>
      </c>
      <c r="K20" s="7" t="s">
        <v>170</v>
      </c>
      <c r="L20" s="7" t="s">
        <v>171</v>
      </c>
      <c r="M20" s="4">
        <f t="shared" si="0"/>
        <v>77500</v>
      </c>
    </row>
    <row r="21" spans="1:13" x14ac:dyDescent="0.25">
      <c r="A21" s="2"/>
      <c r="B21" s="63"/>
      <c r="C21" s="63"/>
      <c r="D21" s="89"/>
      <c r="E21" s="89"/>
      <c r="F21" s="89"/>
      <c r="G21" s="89"/>
      <c r="H21" s="89"/>
      <c r="I21" s="4"/>
      <c r="J21" s="49">
        <v>43500</v>
      </c>
      <c r="K21" s="7" t="s">
        <v>275</v>
      </c>
      <c r="L21" s="7" t="s">
        <v>330</v>
      </c>
      <c r="M21" s="4">
        <f t="shared" si="0"/>
        <v>34000</v>
      </c>
    </row>
    <row r="22" spans="1:13" x14ac:dyDescent="0.25">
      <c r="A22" s="2"/>
      <c r="B22" s="63">
        <v>43252</v>
      </c>
      <c r="C22" s="63">
        <v>43313</v>
      </c>
      <c r="D22" s="89">
        <v>600</v>
      </c>
      <c r="E22" s="89">
        <v>3900</v>
      </c>
      <c r="F22" s="89">
        <v>750</v>
      </c>
      <c r="G22" s="89"/>
      <c r="H22" s="89">
        <v>60000</v>
      </c>
      <c r="I22" s="4">
        <f t="shared" si="1"/>
        <v>65250</v>
      </c>
      <c r="J22" s="49">
        <v>21750</v>
      </c>
      <c r="K22" s="7" t="s">
        <v>240</v>
      </c>
      <c r="L22" s="7" t="s">
        <v>329</v>
      </c>
      <c r="M22" s="4">
        <f t="shared" si="0"/>
        <v>77500</v>
      </c>
    </row>
    <row r="23" spans="1:13" x14ac:dyDescent="0.25">
      <c r="A23" s="2"/>
      <c r="B23" s="63"/>
      <c r="C23" s="63"/>
      <c r="D23" s="89"/>
      <c r="E23" s="89"/>
      <c r="F23" s="89"/>
      <c r="G23" s="89"/>
      <c r="H23" s="89"/>
      <c r="I23" s="4"/>
      <c r="J23" s="49">
        <v>21750</v>
      </c>
      <c r="K23" s="7" t="s">
        <v>244</v>
      </c>
      <c r="L23" s="7" t="s">
        <v>328</v>
      </c>
      <c r="M23" s="4">
        <f t="shared" si="0"/>
        <v>55750</v>
      </c>
    </row>
    <row r="24" spans="1:13" x14ac:dyDescent="0.25">
      <c r="A24" s="2"/>
      <c r="B24" s="63"/>
      <c r="C24" s="63"/>
      <c r="D24" s="89"/>
      <c r="E24" s="89"/>
      <c r="F24" s="89"/>
      <c r="G24" s="89"/>
      <c r="H24" s="89"/>
      <c r="I24" s="4"/>
      <c r="J24" s="49"/>
      <c r="K24" s="7"/>
      <c r="L24" s="7"/>
      <c r="M24" s="4">
        <f t="shared" si="0"/>
        <v>55750</v>
      </c>
    </row>
    <row r="25" spans="1:13" x14ac:dyDescent="0.25">
      <c r="A25" s="2"/>
      <c r="B25" s="63">
        <v>43344</v>
      </c>
      <c r="C25" s="63">
        <v>43405</v>
      </c>
      <c r="D25" s="89">
        <v>600</v>
      </c>
      <c r="E25" s="89">
        <v>3900</v>
      </c>
      <c r="F25" s="89">
        <v>750</v>
      </c>
      <c r="G25" s="89"/>
      <c r="H25" s="89">
        <v>60000</v>
      </c>
      <c r="I25" s="4">
        <f t="shared" si="1"/>
        <v>65250</v>
      </c>
      <c r="J25" s="49">
        <v>21750</v>
      </c>
      <c r="K25" s="7" t="s">
        <v>255</v>
      </c>
      <c r="L25" s="7" t="s">
        <v>327</v>
      </c>
      <c r="M25" s="4">
        <f t="shared" si="0"/>
        <v>99250</v>
      </c>
    </row>
    <row r="26" spans="1:13" x14ac:dyDescent="0.25">
      <c r="A26" s="2"/>
      <c r="B26" s="63"/>
      <c r="C26" s="63"/>
      <c r="D26" s="89"/>
      <c r="E26" s="89"/>
      <c r="F26" s="89"/>
      <c r="G26" s="89"/>
      <c r="H26" s="89"/>
      <c r="I26" s="4">
        <f t="shared" si="1"/>
        <v>0</v>
      </c>
      <c r="J26" s="49">
        <v>21750</v>
      </c>
      <c r="K26" s="7" t="s">
        <v>257</v>
      </c>
      <c r="L26" s="7" t="s">
        <v>326</v>
      </c>
      <c r="M26" s="4">
        <f t="shared" si="0"/>
        <v>77500</v>
      </c>
    </row>
    <row r="27" spans="1:13" x14ac:dyDescent="0.25">
      <c r="A27" s="2"/>
      <c r="B27" s="63">
        <v>43435</v>
      </c>
      <c r="C27" s="63">
        <v>43497</v>
      </c>
      <c r="D27" s="89">
        <v>600</v>
      </c>
      <c r="E27" s="89">
        <v>3900</v>
      </c>
      <c r="F27" s="89">
        <v>750</v>
      </c>
      <c r="G27" s="89"/>
      <c r="H27" s="89">
        <v>60000</v>
      </c>
      <c r="I27" s="4">
        <f t="shared" si="1"/>
        <v>65250</v>
      </c>
      <c r="J27" s="49">
        <v>43500</v>
      </c>
      <c r="K27" s="7" t="s">
        <v>296</v>
      </c>
      <c r="L27" s="7" t="s">
        <v>325</v>
      </c>
      <c r="M27" s="4">
        <f t="shared" si="0"/>
        <v>99250</v>
      </c>
    </row>
    <row r="28" spans="1:13" x14ac:dyDescent="0.25">
      <c r="A28" s="2"/>
      <c r="B28" s="63"/>
      <c r="C28" s="63"/>
      <c r="D28" s="89"/>
      <c r="E28" s="89"/>
      <c r="F28" s="89"/>
      <c r="G28" s="89"/>
      <c r="H28" s="89"/>
      <c r="I28" s="49"/>
      <c r="J28" s="49">
        <v>21750</v>
      </c>
      <c r="K28" s="7" t="s">
        <v>323</v>
      </c>
      <c r="L28" s="7" t="s">
        <v>324</v>
      </c>
      <c r="M28" s="4">
        <f t="shared" si="0"/>
        <v>77500</v>
      </c>
    </row>
    <row r="29" spans="1:13" x14ac:dyDescent="0.25">
      <c r="A29" s="2"/>
      <c r="B29" s="63"/>
      <c r="C29" s="63"/>
      <c r="D29" s="89"/>
      <c r="E29" s="89"/>
      <c r="F29" s="89"/>
      <c r="G29" s="89"/>
      <c r="H29" s="89"/>
      <c r="I29" s="49"/>
      <c r="J29" s="49">
        <v>21750</v>
      </c>
      <c r="K29" s="7" t="s">
        <v>300</v>
      </c>
      <c r="L29" s="7" t="s">
        <v>331</v>
      </c>
      <c r="M29" s="4">
        <f t="shared" si="0"/>
        <v>55750</v>
      </c>
    </row>
    <row r="30" spans="1:13" ht="15.75" thickBot="1" x14ac:dyDescent="0.3">
      <c r="A30" s="2"/>
      <c r="B30" s="63"/>
      <c r="C30" s="63"/>
      <c r="D30" s="57">
        <f>D11+D14+D16+D19</f>
        <v>2400</v>
      </c>
      <c r="E30" s="57">
        <f>E11+E14+E16+E19</f>
        <v>15600</v>
      </c>
      <c r="F30" s="57">
        <f>F11+F14+F16+F19</f>
        <v>3000</v>
      </c>
      <c r="G30" s="57"/>
      <c r="H30" s="57">
        <f>H11+H14+H16</f>
        <v>180000</v>
      </c>
      <c r="I30" s="53">
        <f>SUM(I10:I27)</f>
        <v>490750</v>
      </c>
      <c r="J30" s="53">
        <f>SUM(J10:J29)</f>
        <v>435000</v>
      </c>
      <c r="K30" s="52"/>
      <c r="L30" s="52" t="s">
        <v>225</v>
      </c>
      <c r="M30" s="53">
        <f>I30-J30</f>
        <v>55750</v>
      </c>
    </row>
    <row r="31" spans="1:13" x14ac:dyDescent="0.25">
      <c r="A31" s="2"/>
      <c r="B31" s="63"/>
      <c r="C31" s="63"/>
      <c r="D31" s="56"/>
      <c r="E31" s="56"/>
      <c r="F31" s="56"/>
      <c r="G31" s="56"/>
      <c r="H31" s="56"/>
      <c r="I31" s="46"/>
      <c r="J31" s="46"/>
      <c r="K31" s="47"/>
      <c r="L31" s="47"/>
      <c r="M31" s="46"/>
    </row>
    <row r="32" spans="1:13" x14ac:dyDescent="0.25">
      <c r="A32" s="2"/>
      <c r="B32" s="63"/>
      <c r="C32" s="63"/>
      <c r="D32" s="15"/>
      <c r="E32" s="15"/>
      <c r="F32" s="15"/>
      <c r="G32" s="15"/>
      <c r="H32" s="15"/>
      <c r="I32" s="4"/>
      <c r="J32" s="4"/>
      <c r="K32" s="1"/>
      <c r="L32" s="1"/>
      <c r="M32" s="4"/>
    </row>
    <row r="33" spans="1:13" x14ac:dyDescent="0.25">
      <c r="A33" s="2"/>
      <c r="B33" s="63"/>
      <c r="C33" s="63"/>
      <c r="D33" s="15"/>
      <c r="E33" s="15"/>
      <c r="F33" s="15"/>
      <c r="G33" s="15"/>
      <c r="H33" s="15"/>
      <c r="I33" s="4"/>
      <c r="J33" s="4"/>
      <c r="K33" s="1"/>
      <c r="L33" s="1"/>
      <c r="M33" s="4"/>
    </row>
    <row r="34" spans="1:13" x14ac:dyDescent="0.25">
      <c r="A34" s="2"/>
      <c r="B34" s="63"/>
      <c r="C34" s="63"/>
      <c r="D34" s="15"/>
      <c r="E34" s="15"/>
      <c r="F34" s="15"/>
      <c r="G34" s="15"/>
      <c r="H34" s="15"/>
      <c r="I34" s="4"/>
      <c r="J34" s="4"/>
      <c r="K34" s="1"/>
      <c r="L34" s="1"/>
      <c r="M34" s="4"/>
    </row>
    <row r="35" spans="1:13" x14ac:dyDescent="0.25">
      <c r="A35" s="2"/>
      <c r="B35" s="63"/>
      <c r="C35" s="63"/>
      <c r="D35" s="15"/>
      <c r="E35" s="15"/>
      <c r="F35" s="15"/>
      <c r="G35" s="15"/>
      <c r="H35" s="15"/>
      <c r="I35" s="4"/>
      <c r="J35" s="4"/>
      <c r="K35" s="1"/>
      <c r="L35" s="1"/>
      <c r="M35" s="4"/>
    </row>
    <row r="36" spans="1:13" x14ac:dyDescent="0.25">
      <c r="A36" s="2"/>
      <c r="B36" s="63"/>
      <c r="C36" s="63"/>
      <c r="D36" s="15"/>
      <c r="E36" s="15"/>
      <c r="F36" s="15"/>
      <c r="G36" s="15"/>
      <c r="H36" s="15"/>
      <c r="I36" s="4"/>
      <c r="J36" s="4"/>
      <c r="K36" s="1"/>
      <c r="L36" s="1"/>
      <c r="M36" s="4"/>
    </row>
    <row r="37" spans="1:13" x14ac:dyDescent="0.25">
      <c r="A37" s="2"/>
      <c r="B37" s="40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"/>
      <c r="D72" s="16"/>
      <c r="E72" s="16"/>
      <c r="F72" s="16"/>
      <c r="G72" s="16"/>
      <c r="H72" s="16"/>
      <c r="I72" s="4"/>
      <c r="J72" s="4"/>
      <c r="K72" s="1"/>
      <c r="L72" s="1"/>
      <c r="M72" s="4"/>
    </row>
    <row r="73" spans="1:13" x14ac:dyDescent="0.25">
      <c r="A73" s="2"/>
      <c r="B73" s="1"/>
      <c r="C73" s="1"/>
      <c r="D73" s="16"/>
      <c r="E73" s="16"/>
      <c r="F73" s="16"/>
      <c r="G73" s="16"/>
      <c r="H73" s="16"/>
      <c r="I73" s="4"/>
      <c r="J73" s="4"/>
      <c r="K73" s="1"/>
      <c r="L73" s="1"/>
      <c r="M73" s="4"/>
    </row>
    <row r="74" spans="1:13" x14ac:dyDescent="0.25">
      <c r="A74" s="2"/>
      <c r="B74" s="1"/>
      <c r="C74" s="1"/>
      <c r="D74" s="16"/>
      <c r="E74" s="16"/>
      <c r="F74" s="16"/>
      <c r="G74" s="16"/>
      <c r="H74" s="16"/>
      <c r="I74" s="4"/>
      <c r="J74" s="4"/>
      <c r="K74" s="1"/>
      <c r="L74" s="1"/>
      <c r="M74" s="4"/>
    </row>
    <row r="75" spans="1:13" x14ac:dyDescent="0.25">
      <c r="A75" s="2"/>
      <c r="B75" s="1"/>
      <c r="C75" s="1"/>
      <c r="D75" s="16"/>
      <c r="E75" s="16"/>
      <c r="F75" s="16"/>
      <c r="G75" s="16"/>
      <c r="H75" s="16"/>
      <c r="I75" s="4"/>
      <c r="J75" s="4"/>
      <c r="K75" s="1"/>
      <c r="L75" s="1"/>
      <c r="M75" s="4"/>
    </row>
    <row r="76" spans="1:13" x14ac:dyDescent="0.25">
      <c r="A76" s="2"/>
      <c r="B76" s="1"/>
      <c r="C76" s="1"/>
      <c r="D76" s="16"/>
      <c r="E76" s="16"/>
      <c r="F76" s="16"/>
      <c r="G76" s="16"/>
      <c r="H76" s="16"/>
      <c r="I76" s="4"/>
      <c r="J76" s="4"/>
      <c r="K76" s="1"/>
      <c r="L76" s="1"/>
      <c r="M76" s="4"/>
    </row>
    <row r="77" spans="1:13" x14ac:dyDescent="0.25">
      <c r="A77" s="2"/>
      <c r="B77" s="1"/>
      <c r="C77" s="1"/>
      <c r="D77" s="16"/>
      <c r="E77" s="16"/>
      <c r="F77" s="16"/>
      <c r="G77" s="16"/>
      <c r="H77" s="16"/>
      <c r="I77" s="4"/>
      <c r="J77" s="4"/>
      <c r="K77" s="1"/>
      <c r="L77" s="1"/>
      <c r="M77" s="4"/>
    </row>
    <row r="78" spans="1:13" x14ac:dyDescent="0.25">
      <c r="A78" s="2"/>
      <c r="B78" s="1"/>
      <c r="C78" s="1"/>
      <c r="D78" s="16"/>
      <c r="E78" s="16"/>
      <c r="F78" s="16"/>
      <c r="G78" s="16"/>
      <c r="H78" s="16"/>
      <c r="I78" s="4"/>
      <c r="J78" s="4"/>
      <c r="K78" s="1"/>
      <c r="L78" s="1"/>
      <c r="M78" s="4"/>
    </row>
    <row r="79" spans="1:13" x14ac:dyDescent="0.25">
      <c r="A79" s="2"/>
      <c r="B79" s="1"/>
      <c r="C79" s="1"/>
      <c r="D79" s="16"/>
      <c r="E79" s="16"/>
      <c r="F79" s="16"/>
      <c r="G79" s="16"/>
      <c r="H79" s="16"/>
      <c r="I79" s="4"/>
      <c r="J79" s="4"/>
      <c r="K79" s="1"/>
      <c r="L79" s="1"/>
      <c r="M79" s="4"/>
    </row>
    <row r="80" spans="1:13" x14ac:dyDescent="0.25">
      <c r="A80" s="2"/>
      <c r="B80" s="1"/>
      <c r="C80" s="1"/>
      <c r="D80" s="16"/>
      <c r="E80" s="16"/>
      <c r="F80" s="16"/>
      <c r="G80" s="16"/>
      <c r="H80" s="16"/>
      <c r="I80" s="4"/>
      <c r="J80" s="4"/>
      <c r="K80" s="1"/>
      <c r="L80" s="1"/>
      <c r="M80" s="4"/>
    </row>
    <row r="81" spans="1:13" x14ac:dyDescent="0.25">
      <c r="A81" s="2"/>
      <c r="B81" s="1"/>
      <c r="C81" s="1"/>
      <c r="D81" s="16"/>
      <c r="E81" s="16"/>
      <c r="F81" s="16"/>
      <c r="G81" s="16"/>
      <c r="H81" s="16"/>
      <c r="I81" s="4"/>
      <c r="J81" s="4"/>
      <c r="K81" s="1"/>
      <c r="L81" s="1"/>
      <c r="M81" s="4"/>
    </row>
  </sheetData>
  <mergeCells count="14">
    <mergeCell ref="K8:K9"/>
    <mergeCell ref="L8:L9"/>
    <mergeCell ref="M8:M9"/>
    <mergeCell ref="A8:A9"/>
    <mergeCell ref="B8:B9"/>
    <mergeCell ref="C8:C9"/>
    <mergeCell ref="I8:I9"/>
    <mergeCell ref="J8:J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6" workbookViewId="0">
      <selection activeCell="H29" sqref="H29"/>
    </sheetView>
  </sheetViews>
  <sheetFormatPr defaultRowHeight="15" x14ac:dyDescent="0.25"/>
  <cols>
    <col min="1" max="1" width="15.28515625" customWidth="1"/>
    <col min="2" max="2" width="10.7109375" customWidth="1"/>
    <col min="3" max="3" width="10.85546875" customWidth="1"/>
    <col min="4" max="8" width="10.85546875" style="17" customWidth="1"/>
    <col min="9" max="9" width="9.7109375" style="17" customWidth="1"/>
    <col min="10" max="10" width="10.28515625" style="17" customWidth="1"/>
    <col min="11" max="11" width="13.42578125" customWidth="1"/>
    <col min="12" max="12" width="19.140625" customWidth="1"/>
    <col min="13" max="13" width="12.4257812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 t="s">
        <v>1</v>
      </c>
      <c r="B3" s="143" t="s">
        <v>64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x14ac:dyDescent="0.25">
      <c r="A8" s="144" t="s">
        <v>21</v>
      </c>
      <c r="B8" s="144" t="s">
        <v>4</v>
      </c>
      <c r="C8" s="144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4"/>
      <c r="C9" s="144"/>
      <c r="D9" s="22"/>
      <c r="E9" s="22"/>
      <c r="F9" s="22" t="s">
        <v>91</v>
      </c>
      <c r="G9" s="22"/>
      <c r="H9" s="22"/>
      <c r="I9" s="146"/>
      <c r="J9" s="146"/>
      <c r="K9" s="144"/>
      <c r="L9" s="144"/>
      <c r="M9" s="144"/>
    </row>
    <row r="10" spans="1:13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/>
      <c r="K10" s="1"/>
      <c r="L10" s="1"/>
      <c r="M10" s="4">
        <v>0</v>
      </c>
    </row>
    <row r="11" spans="1:13" x14ac:dyDescent="0.25">
      <c r="A11" s="2">
        <v>1</v>
      </c>
      <c r="B11" s="63">
        <v>42887</v>
      </c>
      <c r="C11" s="63">
        <v>42948</v>
      </c>
      <c r="D11" s="15">
        <v>600</v>
      </c>
      <c r="E11" s="15">
        <v>3900</v>
      </c>
      <c r="F11" s="15">
        <v>750</v>
      </c>
      <c r="G11" s="15"/>
      <c r="H11" s="15">
        <v>66000</v>
      </c>
      <c r="I11" s="4">
        <f>H11+G11+F11+E11+D11</f>
        <v>71250</v>
      </c>
      <c r="J11" s="4"/>
      <c r="K11" s="1"/>
      <c r="L11" s="1"/>
      <c r="M11" s="4">
        <f>M10+I11</f>
        <v>71250</v>
      </c>
    </row>
    <row r="12" spans="1:13" x14ac:dyDescent="0.25">
      <c r="A12" s="2">
        <v>2</v>
      </c>
      <c r="B12" s="63">
        <v>42979</v>
      </c>
      <c r="C12" s="63">
        <v>43040</v>
      </c>
      <c r="D12" s="15">
        <v>600</v>
      </c>
      <c r="E12" s="15">
        <v>3900</v>
      </c>
      <c r="F12" s="15">
        <v>750</v>
      </c>
      <c r="G12" s="15"/>
      <c r="H12" s="15">
        <v>66000</v>
      </c>
      <c r="I12" s="4">
        <f t="shared" ref="I12:I14" si="0">H12+G12+F12+E12+D12</f>
        <v>71250</v>
      </c>
      <c r="J12" s="4"/>
      <c r="K12" s="1"/>
      <c r="L12" s="1"/>
      <c r="M12" s="4">
        <f>M11+I12</f>
        <v>142500</v>
      </c>
    </row>
    <row r="13" spans="1:13" x14ac:dyDescent="0.25">
      <c r="A13" s="2">
        <v>3</v>
      </c>
      <c r="B13" s="63">
        <v>43070</v>
      </c>
      <c r="C13" s="63">
        <v>43132</v>
      </c>
      <c r="D13" s="15">
        <v>600</v>
      </c>
      <c r="E13" s="15">
        <v>3900</v>
      </c>
      <c r="F13" s="15">
        <v>750</v>
      </c>
      <c r="G13" s="15"/>
      <c r="H13" s="15">
        <v>66000</v>
      </c>
      <c r="I13" s="4">
        <f t="shared" si="0"/>
        <v>71250</v>
      </c>
      <c r="J13" s="4"/>
      <c r="K13" s="1"/>
      <c r="L13" s="1"/>
      <c r="M13" s="4">
        <f>M12+I13</f>
        <v>213750</v>
      </c>
    </row>
    <row r="14" spans="1:13" x14ac:dyDescent="0.25">
      <c r="A14" s="2">
        <v>4</v>
      </c>
      <c r="B14" s="63">
        <v>43160</v>
      </c>
      <c r="C14" s="63">
        <v>43221</v>
      </c>
      <c r="D14" s="15">
        <v>600</v>
      </c>
      <c r="E14" s="15">
        <v>3900</v>
      </c>
      <c r="F14" s="15">
        <v>750</v>
      </c>
      <c r="G14" s="15"/>
      <c r="H14" s="15">
        <v>66000</v>
      </c>
      <c r="I14" s="4">
        <f t="shared" si="0"/>
        <v>71250</v>
      </c>
      <c r="J14" s="4">
        <v>70650</v>
      </c>
      <c r="K14" s="1" t="s">
        <v>214</v>
      </c>
      <c r="L14" s="1" t="s">
        <v>215</v>
      </c>
      <c r="M14" s="4">
        <f>M13+I14-J14</f>
        <v>214350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/>
      <c r="J15" s="4"/>
      <c r="K15" s="1"/>
      <c r="L15" s="1"/>
      <c r="M15" s="4"/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x14ac:dyDescent="0.25">
      <c r="A17" s="2"/>
      <c r="B17" s="63"/>
      <c r="C17" s="63"/>
      <c r="D17" s="15"/>
      <c r="E17" s="15"/>
      <c r="F17" s="15"/>
      <c r="G17" s="15"/>
      <c r="H17" s="15"/>
      <c r="I17" s="4"/>
      <c r="J17" s="4"/>
      <c r="K17" s="1"/>
      <c r="L17" s="1"/>
      <c r="M17" s="4"/>
    </row>
    <row r="18" spans="1:13" x14ac:dyDescent="0.25">
      <c r="A18" s="2"/>
      <c r="B18" s="63"/>
      <c r="C18" s="63"/>
      <c r="D18" s="15"/>
      <c r="E18" s="15"/>
      <c r="F18" s="15"/>
      <c r="G18" s="15"/>
      <c r="H18" s="15"/>
      <c r="I18" s="4"/>
      <c r="J18" s="4"/>
      <c r="K18" s="1"/>
      <c r="L18" s="1"/>
      <c r="M18" s="4"/>
    </row>
    <row r="19" spans="1:13" x14ac:dyDescent="0.25">
      <c r="A19" s="2"/>
      <c r="B19" s="63"/>
      <c r="C19" s="63"/>
      <c r="D19" s="15"/>
      <c r="E19" s="15"/>
      <c r="F19" s="15"/>
      <c r="G19" s="15"/>
      <c r="H19" s="15"/>
      <c r="I19" s="4"/>
      <c r="J19" s="4"/>
      <c r="K19" s="1"/>
      <c r="L19" s="1"/>
      <c r="M19" s="4"/>
    </row>
    <row r="20" spans="1:13" x14ac:dyDescent="0.25">
      <c r="A20" s="2"/>
      <c r="B20" s="63"/>
      <c r="C20" s="63"/>
      <c r="D20" s="15"/>
      <c r="E20" s="15"/>
      <c r="F20" s="15"/>
      <c r="G20" s="15"/>
      <c r="H20" s="15"/>
      <c r="I20" s="4"/>
      <c r="J20" s="4"/>
      <c r="K20" s="1"/>
      <c r="L20" s="1"/>
      <c r="M20" s="4"/>
    </row>
    <row r="21" spans="1:13" x14ac:dyDescent="0.25">
      <c r="A21" s="2"/>
      <c r="B21" s="63"/>
      <c r="C21" s="63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40"/>
      <c r="C22" s="40"/>
      <c r="D22" s="16"/>
      <c r="E22" s="16"/>
      <c r="F22" s="16"/>
      <c r="G22" s="16"/>
      <c r="H22" s="16"/>
      <c r="I22" s="4"/>
      <c r="J22" s="4"/>
      <c r="K22" s="1"/>
      <c r="L22" s="1"/>
      <c r="M22" s="4"/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1"/>
      <c r="C25" s="1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1"/>
      <c r="C26" s="1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1"/>
      <c r="C27" s="1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1"/>
      <c r="C28" s="1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1"/>
      <c r="C29" s="1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1"/>
      <c r="C30" s="1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</sheetData>
  <mergeCells count="14">
    <mergeCell ref="K8:K9"/>
    <mergeCell ref="L8:L9"/>
    <mergeCell ref="M8:M9"/>
    <mergeCell ref="A8:A9"/>
    <mergeCell ref="B8:B9"/>
    <mergeCell ref="C8:C9"/>
    <mergeCell ref="I8:I9"/>
    <mergeCell ref="J8:J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B8" workbookViewId="0">
      <selection activeCell="F11" sqref="F11:F22"/>
    </sheetView>
  </sheetViews>
  <sheetFormatPr defaultRowHeight="15" x14ac:dyDescent="0.25"/>
  <cols>
    <col min="1" max="1" width="16.28515625" customWidth="1"/>
    <col min="2" max="2" width="11.140625" customWidth="1"/>
    <col min="3" max="3" width="9.5703125" customWidth="1"/>
    <col min="4" max="7" width="9.5703125" style="17" customWidth="1"/>
    <col min="8" max="8" width="11.28515625" style="17" customWidth="1"/>
    <col min="9" max="9" width="11.7109375" style="17" customWidth="1"/>
    <col min="10" max="10" width="13" customWidth="1"/>
    <col min="11" max="11" width="20.28515625" customWidth="1"/>
    <col min="12" max="12" width="12.28515625" customWidth="1"/>
  </cols>
  <sheetData>
    <row r="1" spans="1:12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" t="s">
        <v>1</v>
      </c>
      <c r="B3" s="143" t="s">
        <v>68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2" s="9" customFormat="1" x14ac:dyDescent="0.25">
      <c r="A8" s="144" t="s">
        <v>69</v>
      </c>
      <c r="B8" s="144" t="s">
        <v>4</v>
      </c>
      <c r="C8" s="144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4"/>
      <c r="C9" s="144"/>
      <c r="D9" s="22"/>
      <c r="E9" s="22"/>
      <c r="F9" s="22" t="s">
        <v>91</v>
      </c>
      <c r="G9" s="22"/>
      <c r="H9" s="146"/>
      <c r="I9" s="146"/>
      <c r="J9" s="144"/>
      <c r="K9" s="144"/>
      <c r="L9" s="144"/>
    </row>
    <row r="10" spans="1:12" x14ac:dyDescent="0.25">
      <c r="A10" s="1" t="s">
        <v>10</v>
      </c>
      <c r="B10" s="1"/>
      <c r="C10" s="1"/>
      <c r="D10" s="16"/>
      <c r="E10" s="16"/>
      <c r="F10" s="16"/>
      <c r="G10" s="16"/>
      <c r="H10" s="16">
        <v>10900</v>
      </c>
      <c r="I10" s="16"/>
      <c r="J10" s="1"/>
      <c r="K10" s="1"/>
      <c r="L10" s="4">
        <v>-10900</v>
      </c>
    </row>
    <row r="11" spans="1:12" x14ac:dyDescent="0.25">
      <c r="A11" s="2">
        <v>1</v>
      </c>
      <c r="B11" s="63">
        <v>42736</v>
      </c>
      <c r="C11" s="63">
        <v>42767</v>
      </c>
      <c r="D11" s="15">
        <v>250</v>
      </c>
      <c r="E11" s="15">
        <v>1300</v>
      </c>
      <c r="F11" s="15"/>
      <c r="G11" s="15"/>
      <c r="H11" s="4">
        <v>14000</v>
      </c>
      <c r="I11" s="4"/>
      <c r="J11" s="1"/>
      <c r="K11" s="1"/>
      <c r="L11" s="4">
        <f>I11-H11+L10</f>
        <v>-24900</v>
      </c>
    </row>
    <row r="12" spans="1:12" x14ac:dyDescent="0.25">
      <c r="A12" s="2">
        <v>2</v>
      </c>
      <c r="B12" s="63">
        <v>42767</v>
      </c>
      <c r="C12" s="63">
        <v>42795</v>
      </c>
      <c r="D12" s="15">
        <v>250</v>
      </c>
      <c r="E12" s="15">
        <v>1300</v>
      </c>
      <c r="F12" s="15"/>
      <c r="G12" s="15"/>
      <c r="H12" s="4">
        <v>14000</v>
      </c>
      <c r="I12" s="4"/>
      <c r="J12" s="1"/>
      <c r="K12" s="1"/>
      <c r="L12" s="4">
        <f>I12-H12+L11</f>
        <v>-38900</v>
      </c>
    </row>
    <row r="13" spans="1:12" x14ac:dyDescent="0.25">
      <c r="A13" s="2">
        <v>3</v>
      </c>
      <c r="B13" s="63">
        <v>42795</v>
      </c>
      <c r="C13" s="63">
        <v>42826</v>
      </c>
      <c r="D13" s="15">
        <v>250</v>
      </c>
      <c r="E13" s="15">
        <v>1300</v>
      </c>
      <c r="F13" s="15"/>
      <c r="G13" s="15"/>
      <c r="H13" s="4">
        <v>14000</v>
      </c>
      <c r="I13" s="4"/>
      <c r="J13" s="1"/>
      <c r="K13" s="1"/>
      <c r="L13" s="4">
        <f t="shared" ref="L13:L22" si="0">I13-H13+L12</f>
        <v>-52900</v>
      </c>
    </row>
    <row r="14" spans="1:12" x14ac:dyDescent="0.25">
      <c r="A14" s="2">
        <v>4</v>
      </c>
      <c r="B14" s="63">
        <v>42826</v>
      </c>
      <c r="C14" s="63">
        <v>42856</v>
      </c>
      <c r="D14" s="15">
        <v>250</v>
      </c>
      <c r="E14" s="15">
        <v>1300</v>
      </c>
      <c r="F14" s="15"/>
      <c r="G14" s="15"/>
      <c r="H14" s="4">
        <v>14000</v>
      </c>
      <c r="I14" s="4"/>
      <c r="J14" s="1"/>
      <c r="K14" s="1"/>
      <c r="L14" s="4">
        <f t="shared" si="0"/>
        <v>-66900</v>
      </c>
    </row>
    <row r="15" spans="1:12" x14ac:dyDescent="0.25">
      <c r="A15" s="2">
        <v>5</v>
      </c>
      <c r="B15" s="63">
        <v>42856</v>
      </c>
      <c r="C15" s="63">
        <v>42887</v>
      </c>
      <c r="D15" s="15">
        <v>250</v>
      </c>
      <c r="E15" s="15">
        <v>1300</v>
      </c>
      <c r="F15" s="15"/>
      <c r="G15" s="15"/>
      <c r="H15" s="4">
        <v>14000</v>
      </c>
      <c r="I15" s="4"/>
      <c r="J15" s="1"/>
      <c r="K15" s="1"/>
      <c r="L15" s="4">
        <f t="shared" si="0"/>
        <v>-80900</v>
      </c>
    </row>
    <row r="16" spans="1:12" x14ac:dyDescent="0.25">
      <c r="A16" s="2">
        <v>6</v>
      </c>
      <c r="B16" s="63">
        <v>42887</v>
      </c>
      <c r="C16" s="63">
        <v>42917</v>
      </c>
      <c r="D16" s="15">
        <v>250</v>
      </c>
      <c r="E16" s="15">
        <v>1300</v>
      </c>
      <c r="F16" s="15"/>
      <c r="G16" s="15"/>
      <c r="H16" s="4">
        <v>14000</v>
      </c>
      <c r="I16" s="4"/>
      <c r="J16" s="1"/>
      <c r="K16" s="1"/>
      <c r="L16" s="4">
        <f t="shared" si="0"/>
        <v>-94900</v>
      </c>
    </row>
    <row r="17" spans="1:12" x14ac:dyDescent="0.25">
      <c r="A17" s="2">
        <v>7</v>
      </c>
      <c r="B17" s="63">
        <v>42917</v>
      </c>
      <c r="C17" s="63">
        <v>42948</v>
      </c>
      <c r="D17" s="15">
        <v>250</v>
      </c>
      <c r="E17" s="15">
        <v>1300</v>
      </c>
      <c r="F17" s="15"/>
      <c r="G17" s="15"/>
      <c r="H17" s="4">
        <v>14000</v>
      </c>
      <c r="I17" s="4"/>
      <c r="J17" s="1"/>
      <c r="K17" s="1"/>
      <c r="L17" s="4">
        <f t="shared" si="0"/>
        <v>-108900</v>
      </c>
    </row>
    <row r="18" spans="1:12" x14ac:dyDescent="0.25">
      <c r="A18" s="2">
        <v>8</v>
      </c>
      <c r="B18" s="63">
        <v>42948</v>
      </c>
      <c r="C18" s="63">
        <v>42979</v>
      </c>
      <c r="D18" s="15">
        <v>250</v>
      </c>
      <c r="E18" s="15">
        <v>1300</v>
      </c>
      <c r="F18" s="15"/>
      <c r="G18" s="15"/>
      <c r="H18" s="4">
        <v>14000</v>
      </c>
      <c r="I18" s="4"/>
      <c r="J18" s="1"/>
      <c r="K18" s="1"/>
      <c r="L18" s="4">
        <f t="shared" si="0"/>
        <v>-122900</v>
      </c>
    </row>
    <row r="19" spans="1:12" x14ac:dyDescent="0.25">
      <c r="A19" s="2">
        <v>9</v>
      </c>
      <c r="B19" s="63">
        <v>42979</v>
      </c>
      <c r="C19" s="63">
        <v>43009</v>
      </c>
      <c r="D19" s="15">
        <v>250</v>
      </c>
      <c r="E19" s="15">
        <v>1300</v>
      </c>
      <c r="F19" s="15"/>
      <c r="G19" s="15"/>
      <c r="H19" s="4">
        <v>14000</v>
      </c>
      <c r="I19" s="4"/>
      <c r="J19" s="1"/>
      <c r="K19" s="1"/>
      <c r="L19" s="4">
        <f t="shared" si="0"/>
        <v>-136900</v>
      </c>
    </row>
    <row r="20" spans="1:12" x14ac:dyDescent="0.25">
      <c r="A20" s="2">
        <v>10</v>
      </c>
      <c r="B20" s="63">
        <v>43009</v>
      </c>
      <c r="C20" s="63">
        <v>43040</v>
      </c>
      <c r="D20" s="15">
        <v>250</v>
      </c>
      <c r="E20" s="15">
        <v>1300</v>
      </c>
      <c r="F20" s="15"/>
      <c r="G20" s="15"/>
      <c r="H20" s="4">
        <v>14000</v>
      </c>
      <c r="I20" s="4"/>
      <c r="J20" s="1"/>
      <c r="K20" s="1"/>
      <c r="L20" s="4">
        <f t="shared" si="0"/>
        <v>-150900</v>
      </c>
    </row>
    <row r="21" spans="1:12" x14ac:dyDescent="0.25">
      <c r="A21" s="2">
        <v>11</v>
      </c>
      <c r="B21" s="63">
        <v>43040</v>
      </c>
      <c r="C21" s="63">
        <v>43070</v>
      </c>
      <c r="D21" s="15">
        <v>250</v>
      </c>
      <c r="E21" s="15">
        <v>1300</v>
      </c>
      <c r="F21" s="15"/>
      <c r="G21" s="15"/>
      <c r="H21" s="4">
        <v>14000</v>
      </c>
      <c r="I21" s="4"/>
      <c r="J21" s="1"/>
      <c r="K21" s="1"/>
      <c r="L21" s="4">
        <f t="shared" si="0"/>
        <v>-164900</v>
      </c>
    </row>
    <row r="22" spans="1:12" x14ac:dyDescent="0.25">
      <c r="A22" s="2">
        <v>12</v>
      </c>
      <c r="B22" s="63">
        <v>43070</v>
      </c>
      <c r="C22" s="63">
        <v>43101</v>
      </c>
      <c r="D22" s="15">
        <v>250</v>
      </c>
      <c r="E22" s="15">
        <v>1300</v>
      </c>
      <c r="F22" s="15"/>
      <c r="G22" s="15"/>
      <c r="H22" s="4">
        <v>14000</v>
      </c>
      <c r="I22" s="4"/>
      <c r="J22" s="1"/>
      <c r="K22" s="1"/>
      <c r="L22" s="4">
        <f t="shared" si="0"/>
        <v>-178900</v>
      </c>
    </row>
    <row r="23" spans="1:12" ht="15.75" thickBot="1" x14ac:dyDescent="0.3">
      <c r="A23" s="2"/>
      <c r="B23" s="40"/>
      <c r="C23" s="40"/>
      <c r="D23" s="70">
        <f>SUM(D10:D22)</f>
        <v>3000</v>
      </c>
      <c r="E23" s="70">
        <f>SUM(E10:E22)</f>
        <v>15600</v>
      </c>
      <c r="F23" s="70"/>
      <c r="G23" s="70"/>
      <c r="H23" s="53">
        <f>SUM(H10:H22)</f>
        <v>178900</v>
      </c>
      <c r="I23" s="53"/>
      <c r="J23" s="52"/>
      <c r="K23" s="52"/>
      <c r="L23" s="53">
        <f>H23-I23</f>
        <v>178900</v>
      </c>
    </row>
    <row r="24" spans="1:12" x14ac:dyDescent="0.25">
      <c r="A24" s="2"/>
      <c r="B24" s="40"/>
      <c r="C24" s="40"/>
      <c r="D24" s="28"/>
      <c r="E24" s="28"/>
      <c r="F24" s="28"/>
      <c r="G24" s="28"/>
      <c r="H24" s="46"/>
      <c r="I24" s="46"/>
      <c r="J24" s="47"/>
      <c r="K24" s="47"/>
      <c r="L24" s="46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1"/>
      <c r="C59" s="1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1"/>
      <c r="C60" s="1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1"/>
      <c r="C61" s="1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1"/>
      <c r="C62" s="1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1"/>
      <c r="C63" s="1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1"/>
      <c r="C64" s="1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1"/>
      <c r="C65" s="1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1"/>
      <c r="C66" s="1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J8:J9"/>
    <mergeCell ref="K8:K9"/>
    <mergeCell ref="L8:L9"/>
    <mergeCell ref="A8:A9"/>
    <mergeCell ref="B8:B9"/>
    <mergeCell ref="C8:C9"/>
    <mergeCell ref="H8:H9"/>
    <mergeCell ref="I8:I9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B10" workbookViewId="0">
      <selection activeCell="J28" sqref="J28"/>
    </sheetView>
  </sheetViews>
  <sheetFormatPr defaultRowHeight="15" x14ac:dyDescent="0.25"/>
  <cols>
    <col min="1" max="1" width="17" customWidth="1"/>
    <col min="2" max="3" width="10.7109375" customWidth="1"/>
    <col min="4" max="8" width="10.7109375" style="17" customWidth="1"/>
    <col min="9" max="9" width="11.28515625" style="17" customWidth="1"/>
    <col min="10" max="10" width="10.7109375" style="17" customWidth="1"/>
    <col min="11" max="11" width="12.28515625" customWidth="1"/>
    <col min="12" max="12" width="18.28515625" customWidth="1"/>
    <col min="13" max="13" width="12" customWidth="1"/>
    <col min="14" max="14" width="27.28515625" customWidth="1"/>
    <col min="15" max="15" width="9.140625" hidden="1" customWidth="1"/>
    <col min="16" max="16" width="0.140625" customWidth="1"/>
  </cols>
  <sheetData>
    <row r="1" spans="1:17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7" x14ac:dyDescent="0.25">
      <c r="A3" s="1" t="s">
        <v>1</v>
      </c>
      <c r="B3" s="143" t="s">
        <v>70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7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7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7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7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7" s="9" customFormat="1" ht="14.45" customHeight="1" x14ac:dyDescent="0.25">
      <c r="A8" s="144" t="s">
        <v>21</v>
      </c>
      <c r="B8" s="144" t="s">
        <v>4</v>
      </c>
      <c r="C8" s="144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  <c r="N8" s="9" t="s">
        <v>342</v>
      </c>
      <c r="Q8" s="118">
        <v>45000</v>
      </c>
    </row>
    <row r="9" spans="1:17" s="9" customFormat="1" x14ac:dyDescent="0.25">
      <c r="A9" s="144"/>
      <c r="B9" s="144"/>
      <c r="C9" s="144"/>
      <c r="D9" s="159"/>
      <c r="E9" s="159"/>
      <c r="F9" s="168"/>
      <c r="G9" s="159"/>
      <c r="H9" s="159"/>
      <c r="I9" s="146"/>
      <c r="J9" s="146"/>
      <c r="K9" s="144"/>
      <c r="L9" s="144"/>
      <c r="M9" s="144"/>
      <c r="N9" s="9" t="s">
        <v>248</v>
      </c>
      <c r="Q9" s="118">
        <v>2500</v>
      </c>
    </row>
    <row r="10" spans="1:17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/>
      <c r="K10" s="1"/>
      <c r="L10" s="1"/>
      <c r="M10" s="4">
        <v>0</v>
      </c>
      <c r="N10" s="9" t="s">
        <v>249</v>
      </c>
      <c r="O10" s="9"/>
      <c r="P10" s="9"/>
      <c r="Q10" s="118">
        <v>1500</v>
      </c>
    </row>
    <row r="11" spans="1:17" x14ac:dyDescent="0.25">
      <c r="A11" s="2">
        <v>1</v>
      </c>
      <c r="B11" s="63">
        <v>42767</v>
      </c>
      <c r="C11" s="63">
        <v>42826</v>
      </c>
      <c r="D11" s="15">
        <v>600</v>
      </c>
      <c r="E11" s="15">
        <v>3900</v>
      </c>
      <c r="F11" s="15">
        <v>750</v>
      </c>
      <c r="G11" s="15">
        <v>0</v>
      </c>
      <c r="H11" s="15">
        <v>45000</v>
      </c>
      <c r="I11" s="4">
        <f>H11+G11+F11+E11+D11</f>
        <v>50250</v>
      </c>
      <c r="J11" s="4"/>
      <c r="K11" s="1"/>
      <c r="L11" s="1"/>
      <c r="M11" s="4">
        <f>I11-J11-M10</f>
        <v>50250</v>
      </c>
      <c r="N11" s="9"/>
      <c r="O11" s="9"/>
      <c r="P11" s="9"/>
      <c r="Q11" s="120">
        <f>SUM(Q7:Q10)</f>
        <v>49000</v>
      </c>
    </row>
    <row r="12" spans="1:17" x14ac:dyDescent="0.25">
      <c r="A12" s="2"/>
      <c r="B12" s="63"/>
      <c r="C12" s="63"/>
      <c r="D12" s="15"/>
      <c r="E12" s="15"/>
      <c r="F12" s="15"/>
      <c r="G12" s="15"/>
      <c r="H12" s="15"/>
      <c r="I12" s="4"/>
      <c r="J12" s="4">
        <v>16550</v>
      </c>
      <c r="K12" s="1" t="s">
        <v>71</v>
      </c>
      <c r="L12" s="1" t="s">
        <v>264</v>
      </c>
      <c r="M12" s="4">
        <f>M11+I12-J12</f>
        <v>33700</v>
      </c>
      <c r="N12" s="9"/>
      <c r="Q12" s="118">
        <v>0</v>
      </c>
    </row>
    <row r="13" spans="1:17" x14ac:dyDescent="0.25">
      <c r="A13" s="2"/>
      <c r="B13" s="63"/>
      <c r="C13" s="63"/>
      <c r="D13" s="15"/>
      <c r="E13" s="15"/>
      <c r="F13" s="15"/>
      <c r="G13" s="15"/>
      <c r="H13" s="15"/>
      <c r="I13" s="4"/>
      <c r="J13" s="4">
        <v>16550</v>
      </c>
      <c r="K13" s="1" t="s">
        <v>72</v>
      </c>
      <c r="L13" s="1" t="s">
        <v>264</v>
      </c>
      <c r="M13" s="4">
        <f>M12+I13-J13</f>
        <v>17150</v>
      </c>
      <c r="N13" s="9" t="s">
        <v>63</v>
      </c>
      <c r="Q13" s="118">
        <v>-49000</v>
      </c>
    </row>
    <row r="14" spans="1:17" x14ac:dyDescent="0.25">
      <c r="A14" s="2">
        <v>2</v>
      </c>
      <c r="B14" s="63">
        <v>42856</v>
      </c>
      <c r="C14" s="63">
        <v>42917</v>
      </c>
      <c r="D14" s="15">
        <v>600</v>
      </c>
      <c r="E14" s="15">
        <v>3900</v>
      </c>
      <c r="F14" s="15">
        <v>750</v>
      </c>
      <c r="G14" s="15">
        <v>0</v>
      </c>
      <c r="H14" s="15">
        <v>45000</v>
      </c>
      <c r="I14" s="4">
        <f t="shared" ref="I14:I17" si="0">H14+G14+F14+E14+D14</f>
        <v>50250</v>
      </c>
      <c r="J14" s="4">
        <v>82750</v>
      </c>
      <c r="K14" s="1" t="s">
        <v>339</v>
      </c>
      <c r="L14" s="1" t="s">
        <v>264</v>
      </c>
      <c r="M14" s="4">
        <f>I14+M13-J14</f>
        <v>-15350</v>
      </c>
      <c r="Q14" s="127">
        <f>SUM(Q11:Q13)</f>
        <v>0</v>
      </c>
    </row>
    <row r="15" spans="1:17" s="6" customFormat="1" x14ac:dyDescent="0.25">
      <c r="A15" s="41"/>
      <c r="B15" s="64"/>
      <c r="C15" s="64"/>
      <c r="D15" s="42"/>
      <c r="E15" s="42"/>
      <c r="F15" s="42"/>
      <c r="G15" s="15">
        <v>0</v>
      </c>
      <c r="H15" s="42"/>
      <c r="I15" s="4"/>
      <c r="J15" s="4">
        <v>0</v>
      </c>
      <c r="K15" s="44"/>
      <c r="L15" s="44"/>
      <c r="M15" s="4">
        <f>M14+I15-J15</f>
        <v>-15350</v>
      </c>
    </row>
    <row r="16" spans="1:17" x14ac:dyDescent="0.25">
      <c r="A16" s="2">
        <v>3</v>
      </c>
      <c r="B16" s="63">
        <v>42948</v>
      </c>
      <c r="C16" s="63">
        <v>43009</v>
      </c>
      <c r="D16" s="15">
        <v>600</v>
      </c>
      <c r="E16" s="15">
        <v>3900</v>
      </c>
      <c r="F16" s="15">
        <v>750</v>
      </c>
      <c r="G16" s="15">
        <v>0</v>
      </c>
      <c r="H16" s="15">
        <v>45000</v>
      </c>
      <c r="I16" s="4">
        <f t="shared" si="0"/>
        <v>50250</v>
      </c>
      <c r="J16" s="4">
        <v>19550</v>
      </c>
      <c r="K16" s="1" t="s">
        <v>161</v>
      </c>
      <c r="L16" s="1" t="s">
        <v>264</v>
      </c>
      <c r="M16" s="4">
        <f>M15+I16-J16</f>
        <v>15350</v>
      </c>
    </row>
    <row r="17" spans="1:13" x14ac:dyDescent="0.25">
      <c r="A17" s="2">
        <v>4</v>
      </c>
      <c r="B17" s="63">
        <v>43040</v>
      </c>
      <c r="C17" s="63">
        <v>43101</v>
      </c>
      <c r="D17" s="15">
        <v>600</v>
      </c>
      <c r="E17" s="15">
        <v>3900</v>
      </c>
      <c r="F17" s="15">
        <v>750</v>
      </c>
      <c r="G17" s="15">
        <v>0</v>
      </c>
      <c r="H17" s="15">
        <v>45000</v>
      </c>
      <c r="I17" s="4">
        <f t="shared" si="0"/>
        <v>50250</v>
      </c>
      <c r="J17" s="4">
        <v>27000</v>
      </c>
      <c r="K17" s="1" t="s">
        <v>322</v>
      </c>
      <c r="L17" s="1" t="s">
        <v>264</v>
      </c>
      <c r="M17" s="4">
        <f>M16+I17-J17</f>
        <v>38600</v>
      </c>
    </row>
    <row r="18" spans="1:13" x14ac:dyDescent="0.25">
      <c r="A18" s="2"/>
      <c r="B18" s="63"/>
      <c r="C18" s="63"/>
      <c r="D18" s="89"/>
      <c r="E18" s="89"/>
      <c r="F18" s="89"/>
      <c r="G18" s="89"/>
      <c r="H18" s="89"/>
      <c r="I18" s="49"/>
      <c r="J18" s="49">
        <v>20000</v>
      </c>
      <c r="K18" s="7" t="s">
        <v>188</v>
      </c>
      <c r="L18" s="7" t="s">
        <v>264</v>
      </c>
      <c r="M18" s="4">
        <f>M17+I18-J18</f>
        <v>18600</v>
      </c>
    </row>
    <row r="19" spans="1:13" ht="15.75" thickBot="1" x14ac:dyDescent="0.3">
      <c r="A19" s="2"/>
      <c r="B19" s="63"/>
      <c r="C19" s="63"/>
      <c r="D19" s="57">
        <f>SUM(D10:D17)</f>
        <v>2400</v>
      </c>
      <c r="E19" s="57">
        <f>SUM(E10:E17)</f>
        <v>15600</v>
      </c>
      <c r="F19" s="57"/>
      <c r="G19" s="57">
        <f>SUM(G10:G17)</f>
        <v>0</v>
      </c>
      <c r="H19" s="57">
        <f>SUM(H10:H17)</f>
        <v>180000</v>
      </c>
      <c r="I19" s="53">
        <f>I11+I12+I13+I14+I15+I16+I17</f>
        <v>201000</v>
      </c>
      <c r="J19" s="53">
        <f>SUM(J10:J18)</f>
        <v>182400</v>
      </c>
      <c r="K19" s="52"/>
      <c r="L19" s="52"/>
      <c r="M19" s="53">
        <f>I19-J19</f>
        <v>18600</v>
      </c>
    </row>
    <row r="20" spans="1:13" x14ac:dyDescent="0.25">
      <c r="A20" s="2"/>
      <c r="B20" s="63"/>
      <c r="C20" s="63"/>
      <c r="D20" s="56"/>
      <c r="E20" s="56"/>
      <c r="F20" s="56"/>
      <c r="G20" s="56"/>
      <c r="H20" s="56"/>
      <c r="I20" s="46"/>
      <c r="J20" s="46"/>
      <c r="K20" s="47"/>
      <c r="L20" s="47"/>
      <c r="M20" s="46"/>
    </row>
    <row r="21" spans="1:13" x14ac:dyDescent="0.25">
      <c r="A21" s="2" t="s">
        <v>10</v>
      </c>
      <c r="B21" s="63"/>
      <c r="C21" s="63"/>
      <c r="D21" s="15"/>
      <c r="E21" s="15"/>
      <c r="F21" s="15"/>
      <c r="G21" s="15"/>
      <c r="H21" s="15"/>
      <c r="I21" s="4">
        <v>18600</v>
      </c>
      <c r="J21" s="4"/>
      <c r="K21" s="1"/>
      <c r="L21" s="1"/>
      <c r="M21" s="4">
        <v>18600</v>
      </c>
    </row>
    <row r="22" spans="1:13" x14ac:dyDescent="0.25">
      <c r="A22" s="2"/>
      <c r="B22" s="63">
        <v>43132</v>
      </c>
      <c r="C22" s="63">
        <v>43191</v>
      </c>
      <c r="D22" s="15">
        <v>600</v>
      </c>
      <c r="E22" s="15">
        <v>3900</v>
      </c>
      <c r="F22" s="15">
        <v>750</v>
      </c>
      <c r="G22" s="15"/>
      <c r="H22" s="15">
        <v>45000</v>
      </c>
      <c r="I22" s="4">
        <f>H22+G22+F22+E22+D22</f>
        <v>50250</v>
      </c>
      <c r="J22" s="4">
        <v>16550</v>
      </c>
      <c r="K22" s="1" t="s">
        <v>190</v>
      </c>
      <c r="L22" s="1" t="s">
        <v>119</v>
      </c>
      <c r="M22" s="4">
        <f>M21+I22-J22</f>
        <v>52300</v>
      </c>
    </row>
    <row r="23" spans="1:13" x14ac:dyDescent="0.25">
      <c r="A23" s="2"/>
      <c r="B23" s="63">
        <v>43221</v>
      </c>
      <c r="C23" s="63">
        <v>43282</v>
      </c>
      <c r="D23" s="15">
        <v>600</v>
      </c>
      <c r="E23" s="15">
        <v>3900</v>
      </c>
      <c r="F23" s="15">
        <v>750</v>
      </c>
      <c r="G23" s="15"/>
      <c r="H23" s="15">
        <v>45000</v>
      </c>
      <c r="I23" s="4">
        <f t="shared" ref="I23:I26" si="1">H23+G23+F23+E23+D23</f>
        <v>50250</v>
      </c>
      <c r="J23" s="4">
        <v>47000</v>
      </c>
      <c r="K23" s="1" t="s">
        <v>163</v>
      </c>
      <c r="L23" s="1" t="s">
        <v>66</v>
      </c>
      <c r="M23" s="4">
        <f t="shared" ref="M23:M27" si="2">M22+I23-J23</f>
        <v>55550</v>
      </c>
    </row>
    <row r="24" spans="1:13" x14ac:dyDescent="0.25">
      <c r="A24" s="2"/>
      <c r="B24" s="63"/>
      <c r="C24" s="63"/>
      <c r="D24" s="15"/>
      <c r="E24" s="15"/>
      <c r="F24" s="15"/>
      <c r="G24" s="15"/>
      <c r="H24" s="15"/>
      <c r="I24" s="4"/>
      <c r="J24" s="4">
        <v>66000</v>
      </c>
      <c r="K24" s="1" t="s">
        <v>280</v>
      </c>
      <c r="L24" s="1" t="s">
        <v>264</v>
      </c>
      <c r="M24" s="4">
        <f t="shared" si="2"/>
        <v>-10450</v>
      </c>
    </row>
    <row r="25" spans="1:13" x14ac:dyDescent="0.25">
      <c r="A25" s="2"/>
      <c r="B25" s="63">
        <v>43313</v>
      </c>
      <c r="C25" s="63">
        <v>43374</v>
      </c>
      <c r="D25" s="89">
        <v>600</v>
      </c>
      <c r="E25" s="89">
        <v>3900</v>
      </c>
      <c r="F25" s="89">
        <v>750</v>
      </c>
      <c r="G25" s="89"/>
      <c r="H25" s="89">
        <v>45000</v>
      </c>
      <c r="I25" s="49">
        <f t="shared" si="1"/>
        <v>50250</v>
      </c>
      <c r="J25" s="49">
        <v>54000</v>
      </c>
      <c r="K25" s="7" t="s">
        <v>273</v>
      </c>
      <c r="L25" s="7" t="s">
        <v>264</v>
      </c>
      <c r="M25" s="49">
        <f t="shared" si="2"/>
        <v>-14200</v>
      </c>
    </row>
    <row r="26" spans="1:13" x14ac:dyDescent="0.25">
      <c r="A26" s="2"/>
      <c r="B26" s="63">
        <v>43405</v>
      </c>
      <c r="C26" s="81">
        <v>43466</v>
      </c>
      <c r="D26" s="15">
        <v>600</v>
      </c>
      <c r="E26" s="15">
        <v>3900</v>
      </c>
      <c r="F26" s="15">
        <v>750</v>
      </c>
      <c r="G26" s="15"/>
      <c r="H26" s="15">
        <v>45000</v>
      </c>
      <c r="I26" s="4">
        <f t="shared" si="1"/>
        <v>50250</v>
      </c>
      <c r="J26" s="4">
        <v>54550</v>
      </c>
      <c r="K26" s="1" t="s">
        <v>307</v>
      </c>
      <c r="L26" s="1" t="s">
        <v>264</v>
      </c>
      <c r="M26" s="4">
        <f t="shared" si="2"/>
        <v>-18500</v>
      </c>
    </row>
    <row r="27" spans="1:13" s="9" customFormat="1" x14ac:dyDescent="0.25">
      <c r="A27" s="45"/>
      <c r="B27" s="140" t="s">
        <v>340</v>
      </c>
      <c r="C27" s="141" t="s">
        <v>341</v>
      </c>
      <c r="D27" s="15">
        <v>600</v>
      </c>
      <c r="E27" s="15">
        <v>3900</v>
      </c>
      <c r="F27" s="15">
        <v>750</v>
      </c>
      <c r="G27" s="15"/>
      <c r="H27" s="15">
        <v>45000</v>
      </c>
      <c r="I27" s="4">
        <f t="shared" ref="I27" si="3">H27+G27+F27+E27+D27</f>
        <v>50250</v>
      </c>
      <c r="J27" s="4"/>
      <c r="K27" s="10"/>
      <c r="L27" s="10"/>
      <c r="M27" s="4">
        <f t="shared" si="2"/>
        <v>31750</v>
      </c>
    </row>
    <row r="28" spans="1:13" x14ac:dyDescent="0.25">
      <c r="A28" s="2"/>
      <c r="B28" s="40"/>
      <c r="C28" s="40"/>
      <c r="D28" s="28"/>
      <c r="E28" s="28"/>
      <c r="F28" s="28"/>
      <c r="G28" s="28"/>
      <c r="H28" s="28"/>
      <c r="I28" s="46"/>
      <c r="J28" s="46"/>
      <c r="K28" s="47"/>
      <c r="L28" s="47"/>
      <c r="M28" s="46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</sheetData>
  <mergeCells count="19"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B10" workbookViewId="0">
      <selection activeCell="B30" sqref="B30:B31"/>
    </sheetView>
  </sheetViews>
  <sheetFormatPr defaultRowHeight="15" x14ac:dyDescent="0.25"/>
  <cols>
    <col min="1" max="1" width="14.5703125" customWidth="1"/>
    <col min="2" max="2" width="10.42578125" customWidth="1"/>
    <col min="3" max="3" width="11.140625" customWidth="1"/>
    <col min="4" max="8" width="11.140625" style="17" customWidth="1"/>
    <col min="9" max="9" width="11.28515625" style="17" customWidth="1"/>
    <col min="10" max="10" width="12.28515625" style="17" customWidth="1"/>
    <col min="11" max="11" width="13.28515625" customWidth="1"/>
    <col min="12" max="12" width="18.7109375" customWidth="1"/>
    <col min="13" max="13" width="13.7109375" customWidth="1"/>
    <col min="14" max="14" width="27.140625" customWidth="1"/>
  </cols>
  <sheetData>
    <row r="1" spans="1:15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5" x14ac:dyDescent="0.25">
      <c r="A3" s="1" t="s">
        <v>1</v>
      </c>
      <c r="B3" s="143" t="s">
        <v>185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5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5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5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5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5" s="9" customFormat="1" x14ac:dyDescent="0.25">
      <c r="A8" s="144" t="s">
        <v>65</v>
      </c>
      <c r="B8" s="144" t="s">
        <v>4</v>
      </c>
      <c r="C8" s="144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  <c r="N8" s="9" t="s">
        <v>247</v>
      </c>
      <c r="O8" s="9">
        <v>32000</v>
      </c>
    </row>
    <row r="9" spans="1:15" s="9" customFormat="1" x14ac:dyDescent="0.25">
      <c r="A9" s="144"/>
      <c r="B9" s="144"/>
      <c r="C9" s="144"/>
      <c r="D9" s="159"/>
      <c r="E9" s="159"/>
      <c r="F9" s="168"/>
      <c r="G9" s="169"/>
      <c r="H9" s="159"/>
      <c r="I9" s="146"/>
      <c r="J9" s="146"/>
      <c r="K9" s="144"/>
      <c r="L9" s="144"/>
      <c r="M9" s="144"/>
      <c r="N9" s="9" t="s">
        <v>248</v>
      </c>
      <c r="O9" s="9">
        <v>2500</v>
      </c>
    </row>
    <row r="10" spans="1:15" x14ac:dyDescent="0.25">
      <c r="A10" s="2">
        <v>1</v>
      </c>
      <c r="B10" s="63">
        <v>42917</v>
      </c>
      <c r="C10" s="63">
        <v>42948</v>
      </c>
      <c r="D10" s="15">
        <v>200</v>
      </c>
      <c r="E10" s="15">
        <v>1300</v>
      </c>
      <c r="F10" s="15">
        <v>250</v>
      </c>
      <c r="G10" s="15"/>
      <c r="H10" s="15">
        <v>16000</v>
      </c>
      <c r="I10" s="4">
        <f>H10+G10+F10+E10</f>
        <v>17550</v>
      </c>
      <c r="J10" s="4">
        <v>4000</v>
      </c>
      <c r="K10" s="1" t="s">
        <v>186</v>
      </c>
      <c r="L10" s="1"/>
      <c r="M10" s="4">
        <f>I10-J10</f>
        <v>13550</v>
      </c>
      <c r="N10" t="s">
        <v>249</v>
      </c>
      <c r="O10">
        <v>1500</v>
      </c>
    </row>
    <row r="11" spans="1:15" x14ac:dyDescent="0.25">
      <c r="A11" s="2">
        <v>2</v>
      </c>
      <c r="B11" s="63">
        <v>42948</v>
      </c>
      <c r="C11" s="63">
        <v>43040</v>
      </c>
      <c r="D11" s="15">
        <v>200</v>
      </c>
      <c r="E11" s="15">
        <v>1300</v>
      </c>
      <c r="F11" s="15">
        <v>250</v>
      </c>
      <c r="G11" s="15"/>
      <c r="H11" s="15">
        <v>16000</v>
      </c>
      <c r="I11" s="4">
        <f t="shared" ref="I11:I15" si="0">H11+G11+F11+E11</f>
        <v>17550</v>
      </c>
      <c r="J11" s="4">
        <v>0</v>
      </c>
      <c r="K11" s="1"/>
      <c r="L11" s="1"/>
      <c r="M11" s="4">
        <f>M10+I11-J11</f>
        <v>31100</v>
      </c>
      <c r="O11" s="38">
        <f>SUM(O8:O10)</f>
        <v>36000</v>
      </c>
    </row>
    <row r="12" spans="1:15" x14ac:dyDescent="0.25">
      <c r="A12" s="2">
        <v>3</v>
      </c>
      <c r="B12" s="63">
        <v>42979</v>
      </c>
      <c r="C12" s="63">
        <v>43070</v>
      </c>
      <c r="D12" s="15">
        <v>200</v>
      </c>
      <c r="E12" s="15">
        <v>1300</v>
      </c>
      <c r="F12" s="15">
        <v>250</v>
      </c>
      <c r="G12" s="15"/>
      <c r="H12" s="15">
        <v>16000</v>
      </c>
      <c r="I12" s="4">
        <f t="shared" si="0"/>
        <v>17550</v>
      </c>
      <c r="J12" s="4">
        <v>0</v>
      </c>
      <c r="K12" s="1"/>
      <c r="L12" s="1"/>
      <c r="M12" s="4">
        <f t="shared" ref="M12:M15" si="1">M11+I12-J12</f>
        <v>48650</v>
      </c>
      <c r="N12" t="s">
        <v>261</v>
      </c>
      <c r="O12">
        <v>-36000</v>
      </c>
    </row>
    <row r="13" spans="1:15" x14ac:dyDescent="0.25">
      <c r="A13" s="2">
        <v>4</v>
      </c>
      <c r="B13" s="63">
        <v>43009</v>
      </c>
      <c r="C13" s="63">
        <v>43040</v>
      </c>
      <c r="D13" s="15">
        <v>200</v>
      </c>
      <c r="E13" s="15">
        <v>1300</v>
      </c>
      <c r="F13" s="15">
        <v>250</v>
      </c>
      <c r="G13" s="15"/>
      <c r="H13" s="15">
        <v>16000</v>
      </c>
      <c r="I13" s="4">
        <f t="shared" si="0"/>
        <v>17550</v>
      </c>
      <c r="J13" s="4">
        <v>0</v>
      </c>
      <c r="K13" s="1"/>
      <c r="L13" s="1"/>
      <c r="M13" s="4">
        <f t="shared" si="1"/>
        <v>66200</v>
      </c>
      <c r="O13" s="38">
        <f>SUM(O11:O12)</f>
        <v>0</v>
      </c>
    </row>
    <row r="14" spans="1:15" x14ac:dyDescent="0.25">
      <c r="A14" s="2"/>
      <c r="B14" s="63">
        <v>43040</v>
      </c>
      <c r="C14" s="63"/>
      <c r="D14" s="15">
        <v>200</v>
      </c>
      <c r="E14" s="15">
        <v>1300</v>
      </c>
      <c r="F14" s="15">
        <v>250</v>
      </c>
      <c r="G14" s="15"/>
      <c r="H14" s="15">
        <v>16000</v>
      </c>
      <c r="I14" s="4">
        <f t="shared" si="0"/>
        <v>17550</v>
      </c>
      <c r="J14" s="4"/>
      <c r="K14" s="1"/>
      <c r="L14" s="1"/>
      <c r="M14" s="4">
        <f t="shared" si="1"/>
        <v>83750</v>
      </c>
    </row>
    <row r="15" spans="1:15" x14ac:dyDescent="0.25">
      <c r="A15" s="2"/>
      <c r="B15" s="63">
        <v>43070</v>
      </c>
      <c r="C15" s="65"/>
      <c r="D15" s="15">
        <v>200</v>
      </c>
      <c r="E15" s="89">
        <v>1300</v>
      </c>
      <c r="F15" s="89">
        <v>250</v>
      </c>
      <c r="G15" s="89"/>
      <c r="H15" s="15">
        <v>16000</v>
      </c>
      <c r="I15" s="4">
        <f t="shared" si="0"/>
        <v>17550</v>
      </c>
      <c r="J15" s="49"/>
      <c r="K15" s="7"/>
      <c r="L15" s="7"/>
      <c r="M15" s="4">
        <f t="shared" si="1"/>
        <v>101300</v>
      </c>
    </row>
    <row r="16" spans="1:15" ht="15.75" thickBot="1" x14ac:dyDescent="0.3">
      <c r="A16" s="2"/>
      <c r="B16" s="63"/>
      <c r="C16" s="65"/>
      <c r="D16" s="57">
        <f>SUM(D10:D15)</f>
        <v>1200</v>
      </c>
      <c r="E16" s="57">
        <f>SUM(E10:E15)</f>
        <v>7800</v>
      </c>
      <c r="F16" s="57">
        <f>SUM(F10:F15)</f>
        <v>1500</v>
      </c>
      <c r="G16" s="57"/>
      <c r="H16" s="57">
        <f>SUM(H10:H14)</f>
        <v>80000</v>
      </c>
      <c r="I16" s="53">
        <f>SUM(I10:I15)</f>
        <v>105300</v>
      </c>
      <c r="J16" s="53">
        <f>SUM(J10:J14)</f>
        <v>4000</v>
      </c>
      <c r="K16" s="52"/>
      <c r="L16" s="52"/>
      <c r="M16" s="53">
        <f>I16-J16</f>
        <v>101300</v>
      </c>
    </row>
    <row r="17" spans="1:13" x14ac:dyDescent="0.25">
      <c r="A17" s="2"/>
      <c r="B17" s="63"/>
      <c r="C17" s="63"/>
      <c r="D17" s="67"/>
      <c r="E17" s="67"/>
      <c r="F17" s="67"/>
      <c r="G17" s="67"/>
      <c r="H17" s="67"/>
      <c r="I17" s="68"/>
      <c r="J17" s="68"/>
      <c r="K17" s="69"/>
      <c r="L17" s="69"/>
      <c r="M17" s="68"/>
    </row>
    <row r="18" spans="1:13" x14ac:dyDescent="0.25">
      <c r="A18" s="2" t="s">
        <v>10</v>
      </c>
      <c r="B18" s="63"/>
      <c r="C18" s="66"/>
      <c r="D18" s="67"/>
      <c r="E18" s="67"/>
      <c r="F18" s="67"/>
      <c r="G18" s="67"/>
      <c r="H18" s="67"/>
      <c r="I18" s="68">
        <v>101300</v>
      </c>
      <c r="J18" s="68"/>
      <c r="K18" s="69"/>
      <c r="L18" s="69"/>
      <c r="M18" s="68">
        <v>101300</v>
      </c>
    </row>
    <row r="19" spans="1:13" x14ac:dyDescent="0.25">
      <c r="A19" s="2"/>
      <c r="B19" s="63">
        <v>43101</v>
      </c>
      <c r="C19" s="66"/>
      <c r="D19" s="67">
        <v>200</v>
      </c>
      <c r="E19" s="67">
        <v>1300</v>
      </c>
      <c r="F19" s="56">
        <v>250</v>
      </c>
      <c r="G19" s="56"/>
      <c r="H19" s="56">
        <v>16000</v>
      </c>
      <c r="I19" s="46">
        <f>H19+G19+F19+E19</f>
        <v>17550</v>
      </c>
      <c r="J19" s="4">
        <v>50000</v>
      </c>
      <c r="K19" s="1" t="s">
        <v>141</v>
      </c>
      <c r="L19" s="1" t="s">
        <v>119</v>
      </c>
      <c r="M19" s="46">
        <f>M18+I19-J19</f>
        <v>68850</v>
      </c>
    </row>
    <row r="20" spans="1:13" x14ac:dyDescent="0.25">
      <c r="A20" s="2"/>
      <c r="B20" s="63">
        <v>43132</v>
      </c>
      <c r="C20" s="63"/>
      <c r="D20" s="67">
        <v>200</v>
      </c>
      <c r="E20" s="67">
        <v>1300</v>
      </c>
      <c r="F20" s="56">
        <v>250</v>
      </c>
      <c r="G20" s="15"/>
      <c r="H20" s="56">
        <v>16000</v>
      </c>
      <c r="I20" s="46">
        <f t="shared" ref="I20:I29" si="2">H20+G20+F20+E20</f>
        <v>17550</v>
      </c>
      <c r="J20" s="4"/>
      <c r="K20" s="1"/>
      <c r="L20" s="1"/>
      <c r="M20" s="46">
        <f t="shared" ref="M20:M31" si="3">M19+I20-J20</f>
        <v>86400</v>
      </c>
    </row>
    <row r="21" spans="1:13" x14ac:dyDescent="0.25">
      <c r="A21" s="2"/>
      <c r="B21" s="63">
        <v>43160</v>
      </c>
      <c r="C21" s="63"/>
      <c r="D21" s="67">
        <v>200</v>
      </c>
      <c r="E21" s="67">
        <v>1300</v>
      </c>
      <c r="F21" s="56">
        <v>250</v>
      </c>
      <c r="G21" s="15"/>
      <c r="H21" s="56">
        <v>16000</v>
      </c>
      <c r="I21" s="46">
        <f t="shared" si="2"/>
        <v>17550</v>
      </c>
      <c r="J21" s="4"/>
      <c r="K21" s="1"/>
      <c r="L21" s="1"/>
      <c r="M21" s="46">
        <f t="shared" si="3"/>
        <v>103950</v>
      </c>
    </row>
    <row r="22" spans="1:13" x14ac:dyDescent="0.25">
      <c r="A22" s="2"/>
      <c r="B22" s="63">
        <v>43191</v>
      </c>
      <c r="C22" s="63"/>
      <c r="D22" s="67">
        <v>200</v>
      </c>
      <c r="E22" s="67">
        <v>1300</v>
      </c>
      <c r="F22" s="56">
        <v>250</v>
      </c>
      <c r="G22" s="15"/>
      <c r="H22" s="56">
        <v>16000</v>
      </c>
      <c r="I22" s="46">
        <f t="shared" si="2"/>
        <v>17550</v>
      </c>
      <c r="J22" s="4">
        <v>0</v>
      </c>
      <c r="K22" s="1"/>
      <c r="L22" s="1"/>
      <c r="M22" s="46">
        <f t="shared" si="3"/>
        <v>121500</v>
      </c>
    </row>
    <row r="23" spans="1:13" x14ac:dyDescent="0.25">
      <c r="A23" s="2"/>
      <c r="B23" s="63">
        <v>43221</v>
      </c>
      <c r="C23" s="63"/>
      <c r="D23" s="67">
        <v>200</v>
      </c>
      <c r="E23" s="67">
        <v>1300</v>
      </c>
      <c r="F23" s="56">
        <v>250</v>
      </c>
      <c r="G23" s="15"/>
      <c r="H23" s="56">
        <v>16000</v>
      </c>
      <c r="I23" s="46">
        <f t="shared" si="2"/>
        <v>17550</v>
      </c>
      <c r="J23" s="4"/>
      <c r="K23" s="1"/>
      <c r="L23" s="1"/>
      <c r="M23" s="46">
        <f t="shared" si="3"/>
        <v>139050</v>
      </c>
    </row>
    <row r="24" spans="1:13" x14ac:dyDescent="0.25">
      <c r="A24" s="2"/>
      <c r="B24" s="63">
        <v>43252</v>
      </c>
      <c r="C24" s="40"/>
      <c r="D24" s="67">
        <v>200</v>
      </c>
      <c r="E24" s="67">
        <v>1300</v>
      </c>
      <c r="F24" s="56">
        <v>250</v>
      </c>
      <c r="G24" s="16"/>
      <c r="H24" s="56">
        <v>16000</v>
      </c>
      <c r="I24" s="46">
        <f t="shared" si="2"/>
        <v>17550</v>
      </c>
      <c r="J24" s="4"/>
      <c r="K24" s="1"/>
      <c r="L24" s="1"/>
      <c r="M24" s="46">
        <f t="shared" si="3"/>
        <v>156600</v>
      </c>
    </row>
    <row r="25" spans="1:13" x14ac:dyDescent="0.25">
      <c r="A25" s="2"/>
      <c r="B25" s="63">
        <v>43282</v>
      </c>
      <c r="C25" s="40"/>
      <c r="D25" s="67">
        <v>200</v>
      </c>
      <c r="E25" s="67">
        <v>1300</v>
      </c>
      <c r="F25" s="56">
        <v>250</v>
      </c>
      <c r="G25" s="16"/>
      <c r="H25" s="56">
        <v>16000</v>
      </c>
      <c r="I25" s="46">
        <f t="shared" si="2"/>
        <v>17550</v>
      </c>
      <c r="J25" s="4">
        <v>100000</v>
      </c>
      <c r="K25" s="1" t="s">
        <v>266</v>
      </c>
      <c r="L25" s="1" t="s">
        <v>264</v>
      </c>
      <c r="M25" s="46">
        <f t="shared" si="3"/>
        <v>74150</v>
      </c>
    </row>
    <row r="26" spans="1:13" x14ac:dyDescent="0.25">
      <c r="A26" s="2"/>
      <c r="B26" s="63">
        <v>43313</v>
      </c>
      <c r="C26" s="40"/>
      <c r="D26" s="67">
        <v>200</v>
      </c>
      <c r="E26" s="67">
        <v>1300</v>
      </c>
      <c r="F26" s="56">
        <v>250</v>
      </c>
      <c r="G26" s="16"/>
      <c r="H26" s="56">
        <v>16000</v>
      </c>
      <c r="I26" s="46">
        <f t="shared" si="2"/>
        <v>17550</v>
      </c>
      <c r="J26" s="4"/>
      <c r="K26" s="1"/>
      <c r="L26" s="1"/>
      <c r="M26" s="46">
        <f t="shared" si="3"/>
        <v>91700</v>
      </c>
    </row>
    <row r="27" spans="1:13" x14ac:dyDescent="0.25">
      <c r="A27" s="2"/>
      <c r="B27" s="63">
        <v>43344</v>
      </c>
      <c r="C27" s="40"/>
      <c r="D27" s="67">
        <v>200</v>
      </c>
      <c r="E27" s="67">
        <v>1300</v>
      </c>
      <c r="F27" s="56">
        <v>250</v>
      </c>
      <c r="G27" s="16"/>
      <c r="H27" s="56">
        <v>16000</v>
      </c>
      <c r="I27" s="46">
        <f t="shared" si="2"/>
        <v>17550</v>
      </c>
      <c r="J27" s="4"/>
      <c r="K27" s="1"/>
      <c r="L27" s="1"/>
      <c r="M27" s="46">
        <f t="shared" si="3"/>
        <v>109250</v>
      </c>
    </row>
    <row r="28" spans="1:13" x14ac:dyDescent="0.25">
      <c r="A28" s="2"/>
      <c r="B28" s="63">
        <v>43374</v>
      </c>
      <c r="C28" s="40"/>
      <c r="D28" s="67">
        <v>200</v>
      </c>
      <c r="E28" s="67">
        <v>1300</v>
      </c>
      <c r="F28" s="56">
        <v>250</v>
      </c>
      <c r="G28" s="16"/>
      <c r="H28" s="56">
        <v>16000</v>
      </c>
      <c r="I28" s="46">
        <f t="shared" si="2"/>
        <v>17550</v>
      </c>
      <c r="J28" s="4"/>
      <c r="K28" s="1"/>
      <c r="L28" s="1"/>
      <c r="M28" s="46">
        <f t="shared" si="3"/>
        <v>126800</v>
      </c>
    </row>
    <row r="29" spans="1:13" x14ac:dyDescent="0.25">
      <c r="A29" s="2"/>
      <c r="B29" s="63">
        <v>43405</v>
      </c>
      <c r="C29" s="40"/>
      <c r="D29" s="67">
        <v>200</v>
      </c>
      <c r="E29" s="67">
        <v>1300</v>
      </c>
      <c r="F29" s="56">
        <v>250</v>
      </c>
      <c r="G29" s="16"/>
      <c r="H29" s="56">
        <v>16000</v>
      </c>
      <c r="I29" s="46">
        <f t="shared" si="2"/>
        <v>17550</v>
      </c>
      <c r="J29" s="4"/>
      <c r="K29" s="1"/>
      <c r="L29" s="1"/>
      <c r="M29" s="46">
        <f t="shared" si="3"/>
        <v>144350</v>
      </c>
    </row>
    <row r="30" spans="1:13" x14ac:dyDescent="0.25">
      <c r="A30" s="2"/>
      <c r="B30" s="63">
        <v>43435</v>
      </c>
      <c r="C30" s="40"/>
      <c r="D30" s="67">
        <v>200</v>
      </c>
      <c r="E30" s="67">
        <v>1300</v>
      </c>
      <c r="F30" s="56">
        <v>250</v>
      </c>
      <c r="G30" s="16"/>
      <c r="H30" s="56">
        <v>16000</v>
      </c>
      <c r="I30" s="46">
        <f t="shared" ref="I30:I31" si="4">H30+G30+F30+E30</f>
        <v>17550</v>
      </c>
      <c r="J30" s="4"/>
      <c r="K30" s="1"/>
      <c r="L30" s="1"/>
      <c r="M30" s="46">
        <f t="shared" si="3"/>
        <v>161900</v>
      </c>
    </row>
    <row r="31" spans="1:13" x14ac:dyDescent="0.25">
      <c r="A31" s="2"/>
      <c r="B31" s="63">
        <v>43466</v>
      </c>
      <c r="C31" s="1"/>
      <c r="D31" s="67">
        <v>200</v>
      </c>
      <c r="E31" s="67">
        <v>1300</v>
      </c>
      <c r="F31" s="56">
        <v>250</v>
      </c>
      <c r="G31" s="16"/>
      <c r="H31" s="56">
        <v>16000</v>
      </c>
      <c r="I31" s="46">
        <f t="shared" si="4"/>
        <v>17550</v>
      </c>
      <c r="J31" s="4"/>
      <c r="K31" s="1"/>
      <c r="L31" s="1"/>
      <c r="M31" s="46">
        <f t="shared" si="3"/>
        <v>179450</v>
      </c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</sheetData>
  <mergeCells count="19"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H8:H9"/>
    <mergeCell ref="G8:G9"/>
    <mergeCell ref="B7:M7"/>
    <mergeCell ref="B2:M2"/>
    <mergeCell ref="B3:M3"/>
    <mergeCell ref="B4:M4"/>
    <mergeCell ref="B5:M5"/>
    <mergeCell ref="B6:M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28" workbookViewId="0">
      <selection activeCell="G28" sqref="G28"/>
    </sheetView>
  </sheetViews>
  <sheetFormatPr defaultRowHeight="15" x14ac:dyDescent="0.25"/>
  <cols>
    <col min="1" max="1" width="14.7109375" customWidth="1"/>
    <col min="2" max="2" width="10.5703125" customWidth="1"/>
    <col min="3" max="3" width="10.140625" style="20" customWidth="1"/>
    <col min="4" max="8" width="10.140625" style="17" customWidth="1"/>
    <col min="9" max="9" width="12.42578125" style="17" customWidth="1"/>
    <col min="10" max="10" width="11" style="17" customWidth="1"/>
    <col min="11" max="11" width="12" customWidth="1"/>
    <col min="12" max="12" width="25" customWidth="1"/>
    <col min="13" max="13" width="13" customWidth="1"/>
  </cols>
  <sheetData>
    <row r="1" spans="1:13" s="9" customFormat="1" x14ac:dyDescent="0.25">
      <c r="A1" s="10" t="s">
        <v>11</v>
      </c>
      <c r="B1" s="10"/>
      <c r="C1" s="18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 t="s">
        <v>1</v>
      </c>
      <c r="B3" s="143" t="s">
        <v>73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x14ac:dyDescent="0.25">
      <c r="A8" s="144" t="s">
        <v>65</v>
      </c>
      <c r="B8" s="144" t="s">
        <v>4</v>
      </c>
      <c r="C8" s="170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4"/>
      <c r="C9" s="170"/>
      <c r="D9" s="159"/>
      <c r="E9" s="159"/>
      <c r="F9" s="168"/>
      <c r="G9" s="159"/>
      <c r="H9" s="159"/>
      <c r="I9" s="146"/>
      <c r="J9" s="146"/>
      <c r="K9" s="144"/>
      <c r="L9" s="144"/>
      <c r="M9" s="144"/>
    </row>
    <row r="10" spans="1:13" x14ac:dyDescent="0.25">
      <c r="A10" s="1" t="s">
        <v>74</v>
      </c>
      <c r="B10" s="1"/>
      <c r="C10" s="19"/>
      <c r="D10" s="16"/>
      <c r="E10" s="16"/>
      <c r="F10" s="16"/>
      <c r="G10" s="16"/>
      <c r="H10" s="16"/>
      <c r="I10" s="4"/>
      <c r="J10" s="16"/>
      <c r="K10" s="1"/>
      <c r="L10" s="1"/>
      <c r="M10" s="4">
        <v>0</v>
      </c>
    </row>
    <row r="11" spans="1:13" x14ac:dyDescent="0.25">
      <c r="A11" s="2">
        <v>1</v>
      </c>
      <c r="B11" s="63">
        <v>42736</v>
      </c>
      <c r="C11" s="63">
        <v>42736</v>
      </c>
      <c r="D11" s="15">
        <v>250</v>
      </c>
      <c r="E11" s="15">
        <v>1300</v>
      </c>
      <c r="F11" s="15">
        <v>250</v>
      </c>
      <c r="G11" s="15"/>
      <c r="H11" s="15">
        <v>20000</v>
      </c>
      <c r="I11" s="4">
        <f>H11+G11+F11+E11+D11</f>
        <v>21800</v>
      </c>
      <c r="J11" s="4"/>
      <c r="K11" s="1"/>
      <c r="L11" s="1"/>
      <c r="M11" s="4">
        <f>M10+I11-J11</f>
        <v>21800</v>
      </c>
    </row>
    <row r="12" spans="1:13" x14ac:dyDescent="0.25">
      <c r="A12" s="2">
        <v>2</v>
      </c>
      <c r="B12" s="63">
        <v>42767</v>
      </c>
      <c r="C12" s="63">
        <v>42767</v>
      </c>
      <c r="D12" s="15">
        <v>250</v>
      </c>
      <c r="E12" s="15">
        <v>1300</v>
      </c>
      <c r="F12" s="15">
        <v>250</v>
      </c>
      <c r="G12" s="15"/>
      <c r="H12" s="15">
        <v>20000</v>
      </c>
      <c r="I12" s="4">
        <f t="shared" ref="I12:I25" si="0">H12+G12+F12+E12+D12</f>
        <v>21800</v>
      </c>
      <c r="J12" s="4"/>
      <c r="K12" s="1"/>
      <c r="L12" s="1"/>
      <c r="M12" s="4">
        <f t="shared" ref="M12:M25" si="1">M11+I12-J12</f>
        <v>43600</v>
      </c>
    </row>
    <row r="13" spans="1:13" x14ac:dyDescent="0.25">
      <c r="A13" s="2">
        <v>3</v>
      </c>
      <c r="B13" s="63">
        <v>42795</v>
      </c>
      <c r="C13" s="63">
        <v>42795</v>
      </c>
      <c r="D13" s="15">
        <v>250</v>
      </c>
      <c r="E13" s="15">
        <v>1300</v>
      </c>
      <c r="F13" s="15">
        <v>250</v>
      </c>
      <c r="G13" s="15"/>
      <c r="H13" s="15">
        <v>20000</v>
      </c>
      <c r="I13" s="4">
        <f t="shared" si="0"/>
        <v>21800</v>
      </c>
      <c r="J13" s="4"/>
      <c r="K13" s="1"/>
      <c r="L13" s="1"/>
      <c r="M13" s="4">
        <f t="shared" si="1"/>
        <v>65400</v>
      </c>
    </row>
    <row r="14" spans="1:13" x14ac:dyDescent="0.25">
      <c r="A14" s="2">
        <v>4</v>
      </c>
      <c r="B14" s="63">
        <v>42826</v>
      </c>
      <c r="C14" s="63">
        <v>42826</v>
      </c>
      <c r="D14" s="15">
        <v>250</v>
      </c>
      <c r="E14" s="15">
        <v>1300</v>
      </c>
      <c r="F14" s="15">
        <v>250</v>
      </c>
      <c r="G14" s="15"/>
      <c r="H14" s="15">
        <v>20000</v>
      </c>
      <c r="I14" s="4">
        <f t="shared" si="0"/>
        <v>21800</v>
      </c>
      <c r="J14" s="4">
        <v>30000</v>
      </c>
      <c r="K14" s="1" t="s">
        <v>80</v>
      </c>
      <c r="L14" s="1" t="s">
        <v>79</v>
      </c>
      <c r="M14" s="4">
        <f t="shared" si="1"/>
        <v>57200</v>
      </c>
    </row>
    <row r="15" spans="1:13" x14ac:dyDescent="0.25">
      <c r="A15" s="2"/>
      <c r="B15" s="63"/>
      <c r="C15" s="63"/>
      <c r="D15" s="15"/>
      <c r="E15" s="15"/>
      <c r="F15" s="15"/>
      <c r="G15" s="15"/>
      <c r="H15" s="15"/>
      <c r="I15" s="4">
        <f t="shared" si="0"/>
        <v>0</v>
      </c>
      <c r="J15" s="4">
        <v>30000</v>
      </c>
      <c r="K15" s="1" t="s">
        <v>80</v>
      </c>
      <c r="L15" s="1" t="s">
        <v>78</v>
      </c>
      <c r="M15" s="4">
        <f t="shared" si="1"/>
        <v>27200</v>
      </c>
    </row>
    <row r="16" spans="1:13" x14ac:dyDescent="0.25">
      <c r="A16" s="2"/>
      <c r="B16" s="63"/>
      <c r="C16" s="63"/>
      <c r="D16" s="15"/>
      <c r="E16" s="15"/>
      <c r="F16" s="15"/>
      <c r="G16" s="15"/>
      <c r="H16" s="15"/>
      <c r="I16" s="4">
        <f t="shared" si="0"/>
        <v>0</v>
      </c>
      <c r="J16" s="4">
        <v>45000</v>
      </c>
      <c r="K16" s="1" t="s">
        <v>81</v>
      </c>
      <c r="L16" s="1" t="s">
        <v>77</v>
      </c>
      <c r="M16" s="4">
        <f t="shared" si="1"/>
        <v>-17800</v>
      </c>
    </row>
    <row r="17" spans="1:13" x14ac:dyDescent="0.25">
      <c r="A17" s="2">
        <v>5</v>
      </c>
      <c r="B17" s="63">
        <v>42856</v>
      </c>
      <c r="C17" s="63">
        <v>42856</v>
      </c>
      <c r="D17" s="15">
        <v>250</v>
      </c>
      <c r="E17" s="15">
        <v>1300</v>
      </c>
      <c r="F17" s="15">
        <v>250</v>
      </c>
      <c r="G17" s="15"/>
      <c r="H17" s="15">
        <v>20000</v>
      </c>
      <c r="I17" s="4">
        <f t="shared" si="0"/>
        <v>21800</v>
      </c>
      <c r="J17" s="4">
        <v>10000</v>
      </c>
      <c r="K17" s="1" t="s">
        <v>75</v>
      </c>
      <c r="L17" s="1" t="s">
        <v>76</v>
      </c>
      <c r="M17" s="4">
        <f t="shared" si="1"/>
        <v>-6000</v>
      </c>
    </row>
    <row r="18" spans="1:13" x14ac:dyDescent="0.25">
      <c r="A18" s="2">
        <v>6</v>
      </c>
      <c r="B18" s="63">
        <v>42887</v>
      </c>
      <c r="C18" s="63">
        <v>42887</v>
      </c>
      <c r="D18" s="15">
        <v>250</v>
      </c>
      <c r="E18" s="15">
        <v>1300</v>
      </c>
      <c r="F18" s="15">
        <v>250</v>
      </c>
      <c r="G18" s="15"/>
      <c r="H18" s="15">
        <v>20000</v>
      </c>
      <c r="I18" s="4">
        <f t="shared" si="0"/>
        <v>21800</v>
      </c>
      <c r="J18" s="4"/>
      <c r="K18" s="1"/>
      <c r="L18" s="1"/>
      <c r="M18" s="4">
        <f t="shared" si="1"/>
        <v>15800</v>
      </c>
    </row>
    <row r="19" spans="1:13" x14ac:dyDescent="0.25">
      <c r="A19" s="2">
        <v>7</v>
      </c>
      <c r="B19" s="63">
        <v>42917</v>
      </c>
      <c r="C19" s="63">
        <v>42917</v>
      </c>
      <c r="D19" s="15">
        <v>250</v>
      </c>
      <c r="E19" s="15">
        <v>1300</v>
      </c>
      <c r="F19" s="15">
        <v>250</v>
      </c>
      <c r="G19" s="15"/>
      <c r="H19" s="15">
        <v>20000</v>
      </c>
      <c r="I19" s="4">
        <f t="shared" si="0"/>
        <v>21800</v>
      </c>
      <c r="J19" s="4">
        <v>20000</v>
      </c>
      <c r="K19" s="1" t="s">
        <v>102</v>
      </c>
      <c r="L19" s="1" t="s">
        <v>76</v>
      </c>
      <c r="M19" s="4">
        <f t="shared" si="1"/>
        <v>17600</v>
      </c>
    </row>
    <row r="20" spans="1:13" x14ac:dyDescent="0.25">
      <c r="A20" s="2">
        <v>8</v>
      </c>
      <c r="B20" s="63">
        <v>42948</v>
      </c>
      <c r="C20" s="63">
        <v>42948</v>
      </c>
      <c r="D20" s="15">
        <v>250</v>
      </c>
      <c r="E20" s="15">
        <v>1300</v>
      </c>
      <c r="F20" s="15">
        <v>250</v>
      </c>
      <c r="G20" s="15"/>
      <c r="H20" s="15">
        <v>20000</v>
      </c>
      <c r="I20" s="4">
        <f t="shared" si="0"/>
        <v>21800</v>
      </c>
      <c r="J20" s="4"/>
      <c r="K20" s="1"/>
      <c r="L20" s="1"/>
      <c r="M20" s="4">
        <f t="shared" si="1"/>
        <v>39400</v>
      </c>
    </row>
    <row r="21" spans="1:13" x14ac:dyDescent="0.25">
      <c r="A21" s="2">
        <v>9</v>
      </c>
      <c r="B21" s="63">
        <v>42979</v>
      </c>
      <c r="C21" s="63">
        <v>42979</v>
      </c>
      <c r="D21" s="15">
        <v>250</v>
      </c>
      <c r="E21" s="15">
        <v>1300</v>
      </c>
      <c r="F21" s="15">
        <v>250</v>
      </c>
      <c r="G21" s="15"/>
      <c r="H21" s="15">
        <v>20000</v>
      </c>
      <c r="I21" s="4">
        <f t="shared" si="0"/>
        <v>21800</v>
      </c>
      <c r="J21" s="4"/>
      <c r="K21" s="1"/>
      <c r="L21" s="1"/>
      <c r="M21" s="4">
        <f t="shared" si="1"/>
        <v>61200</v>
      </c>
    </row>
    <row r="22" spans="1:13" x14ac:dyDescent="0.25">
      <c r="A22" s="2">
        <v>10</v>
      </c>
      <c r="B22" s="63">
        <v>43009</v>
      </c>
      <c r="C22" s="63">
        <v>43009</v>
      </c>
      <c r="D22" s="15">
        <v>250</v>
      </c>
      <c r="E22" s="15">
        <v>1300</v>
      </c>
      <c r="F22" s="15">
        <v>250</v>
      </c>
      <c r="G22" s="15"/>
      <c r="H22" s="15">
        <v>20000</v>
      </c>
      <c r="I22" s="4">
        <f t="shared" si="0"/>
        <v>21800</v>
      </c>
      <c r="J22" s="4">
        <v>30000</v>
      </c>
      <c r="K22" s="1" t="s">
        <v>128</v>
      </c>
      <c r="L22" s="1" t="s">
        <v>76</v>
      </c>
      <c r="M22" s="4">
        <f t="shared" si="1"/>
        <v>53000</v>
      </c>
    </row>
    <row r="23" spans="1:13" x14ac:dyDescent="0.25">
      <c r="A23" s="2"/>
      <c r="B23" s="63"/>
      <c r="C23" s="63"/>
      <c r="D23" s="15"/>
      <c r="E23" s="15"/>
      <c r="F23" s="15"/>
      <c r="G23" s="15"/>
      <c r="H23" s="15"/>
      <c r="I23" s="4"/>
      <c r="J23" s="4">
        <v>10000</v>
      </c>
      <c r="K23" s="1" t="s">
        <v>162</v>
      </c>
      <c r="L23" s="1"/>
      <c r="M23" s="4">
        <f t="shared" si="1"/>
        <v>43000</v>
      </c>
    </row>
    <row r="24" spans="1:13" x14ac:dyDescent="0.25">
      <c r="A24" s="2">
        <v>11</v>
      </c>
      <c r="B24" s="63">
        <v>43040</v>
      </c>
      <c r="C24" s="63">
        <v>43040</v>
      </c>
      <c r="D24" s="15">
        <v>250</v>
      </c>
      <c r="E24" s="15">
        <v>1300</v>
      </c>
      <c r="F24" s="15">
        <v>250</v>
      </c>
      <c r="G24" s="15"/>
      <c r="H24" s="15">
        <v>20000</v>
      </c>
      <c r="I24" s="4">
        <f t="shared" si="0"/>
        <v>21800</v>
      </c>
      <c r="J24" s="4">
        <v>10000</v>
      </c>
      <c r="K24" s="1" t="s">
        <v>138</v>
      </c>
      <c r="L24" s="1" t="s">
        <v>76</v>
      </c>
      <c r="M24" s="4">
        <f t="shared" si="1"/>
        <v>54800</v>
      </c>
    </row>
    <row r="25" spans="1:13" x14ac:dyDescent="0.25">
      <c r="A25" s="2"/>
      <c r="B25" s="63">
        <v>43070</v>
      </c>
      <c r="C25" s="40"/>
      <c r="D25" s="15">
        <v>250</v>
      </c>
      <c r="E25" s="15">
        <v>1300</v>
      </c>
      <c r="F25" s="15">
        <v>250</v>
      </c>
      <c r="G25" s="16"/>
      <c r="H25" s="15">
        <v>20000</v>
      </c>
      <c r="I25" s="4">
        <f t="shared" si="0"/>
        <v>21800</v>
      </c>
      <c r="J25" s="4"/>
      <c r="K25" s="1"/>
      <c r="L25" s="1"/>
      <c r="M25" s="4">
        <f t="shared" si="1"/>
        <v>76600</v>
      </c>
    </row>
    <row r="26" spans="1:13" ht="15.75" thickBot="1" x14ac:dyDescent="0.3">
      <c r="A26" s="2"/>
      <c r="B26" s="40"/>
      <c r="C26" s="40"/>
      <c r="D26" s="70">
        <f>SUM(D11:D25)</f>
        <v>3000</v>
      </c>
      <c r="E26" s="70">
        <f>SUM(E11:E25)</f>
        <v>15600</v>
      </c>
      <c r="F26" s="57">
        <f>SUM(F10:F25)</f>
        <v>3000</v>
      </c>
      <c r="G26" s="70"/>
      <c r="H26" s="70">
        <f>SUM(H10:H25)</f>
        <v>240000</v>
      </c>
      <c r="I26" s="53">
        <f>SUM(I10:I25)</f>
        <v>261600</v>
      </c>
      <c r="J26" s="53">
        <f>SUM(J10:J25)</f>
        <v>185000</v>
      </c>
      <c r="K26" s="52"/>
      <c r="L26" s="52"/>
      <c r="M26" s="53">
        <f>I26-J26</f>
        <v>76600</v>
      </c>
    </row>
    <row r="27" spans="1:13" x14ac:dyDescent="0.25">
      <c r="A27" s="2"/>
      <c r="B27" s="40"/>
      <c r="C27" s="40"/>
      <c r="D27" s="28"/>
      <c r="E27" s="28"/>
      <c r="F27" s="28"/>
      <c r="G27" s="28"/>
      <c r="H27" s="28"/>
      <c r="I27" s="46"/>
      <c r="J27" s="46"/>
      <c r="K27" s="47"/>
      <c r="L27" s="47"/>
      <c r="M27" s="46"/>
    </row>
    <row r="28" spans="1:13" x14ac:dyDescent="0.25">
      <c r="A28" s="2" t="s">
        <v>10</v>
      </c>
      <c r="B28" s="40"/>
      <c r="C28" s="40"/>
      <c r="D28" s="16"/>
      <c r="E28" s="16"/>
      <c r="F28" s="16"/>
      <c r="G28" s="16"/>
      <c r="H28" s="16"/>
      <c r="I28" s="4">
        <v>76600</v>
      </c>
      <c r="J28" s="4"/>
      <c r="K28" s="1"/>
      <c r="L28" s="1"/>
      <c r="M28" s="4">
        <v>76600</v>
      </c>
    </row>
    <row r="29" spans="1:13" x14ac:dyDescent="0.25">
      <c r="A29" s="2"/>
      <c r="B29" s="40">
        <v>43101</v>
      </c>
      <c r="C29" s="40"/>
      <c r="D29" s="16">
        <v>200</v>
      </c>
      <c r="E29" s="16">
        <v>1300</v>
      </c>
      <c r="F29" s="16">
        <v>250</v>
      </c>
      <c r="G29" s="16"/>
      <c r="H29" s="16">
        <v>20000</v>
      </c>
      <c r="I29" s="4">
        <f>H29+G29+F29+E29+D29</f>
        <v>21750</v>
      </c>
      <c r="J29" s="4"/>
      <c r="K29" s="1"/>
      <c r="L29" s="1"/>
      <c r="M29" s="4">
        <f>M28+I29</f>
        <v>98350</v>
      </c>
    </row>
    <row r="30" spans="1:13" x14ac:dyDescent="0.25">
      <c r="A30" s="2"/>
      <c r="B30" s="40">
        <v>43132</v>
      </c>
      <c r="C30" s="40"/>
      <c r="D30" s="16">
        <v>200</v>
      </c>
      <c r="E30" s="16">
        <v>1300</v>
      </c>
      <c r="F30" s="16">
        <v>250</v>
      </c>
      <c r="G30" s="16"/>
      <c r="H30" s="16">
        <v>20000</v>
      </c>
      <c r="I30" s="4">
        <f t="shared" ref="I30:I38" si="2">H30+G30+F30+E30+D30</f>
        <v>21750</v>
      </c>
      <c r="J30" s="4"/>
      <c r="K30" s="1"/>
      <c r="L30" s="1"/>
      <c r="M30" s="4">
        <f>M29+I30</f>
        <v>120100</v>
      </c>
    </row>
    <row r="31" spans="1:13" x14ac:dyDescent="0.25">
      <c r="A31" s="2"/>
      <c r="B31" s="40">
        <v>43160</v>
      </c>
      <c r="C31" s="40"/>
      <c r="D31" s="16">
        <v>200</v>
      </c>
      <c r="E31" s="16">
        <v>1300</v>
      </c>
      <c r="F31" s="16">
        <v>250</v>
      </c>
      <c r="G31" s="16"/>
      <c r="H31" s="16">
        <v>20000</v>
      </c>
      <c r="I31" s="4">
        <f t="shared" si="2"/>
        <v>21750</v>
      </c>
      <c r="J31" s="4"/>
      <c r="K31" s="1"/>
      <c r="L31" s="1"/>
      <c r="M31" s="4">
        <f>M30+I31</f>
        <v>141850</v>
      </c>
    </row>
    <row r="32" spans="1:13" x14ac:dyDescent="0.25">
      <c r="A32" s="2"/>
      <c r="B32" s="40">
        <v>43191</v>
      </c>
      <c r="C32" s="40"/>
      <c r="D32" s="16">
        <v>200</v>
      </c>
      <c r="E32" s="16">
        <v>1300</v>
      </c>
      <c r="F32" s="16">
        <v>250</v>
      </c>
      <c r="G32" s="16"/>
      <c r="H32" s="16">
        <v>20000</v>
      </c>
      <c r="I32" s="4">
        <f t="shared" si="2"/>
        <v>21750</v>
      </c>
      <c r="J32" s="4"/>
      <c r="K32" s="1"/>
      <c r="L32" s="1"/>
      <c r="M32" s="4">
        <f>M31+I32</f>
        <v>163600</v>
      </c>
    </row>
    <row r="33" spans="1:13" x14ac:dyDescent="0.25">
      <c r="A33" s="2"/>
      <c r="B33" s="40">
        <v>43221</v>
      </c>
      <c r="C33" s="40"/>
      <c r="D33" s="16">
        <v>200</v>
      </c>
      <c r="E33" s="16">
        <v>1300</v>
      </c>
      <c r="F33" s="16">
        <v>250</v>
      </c>
      <c r="G33" s="16"/>
      <c r="H33" s="16">
        <v>20000</v>
      </c>
      <c r="I33" s="4">
        <f t="shared" si="2"/>
        <v>21750</v>
      </c>
      <c r="J33" s="4"/>
      <c r="K33" s="1"/>
      <c r="L33" s="1"/>
      <c r="M33" s="4">
        <f>M32+I33</f>
        <v>185350</v>
      </c>
    </row>
    <row r="34" spans="1:13" x14ac:dyDescent="0.25">
      <c r="A34" s="2"/>
      <c r="B34" s="40">
        <v>43252</v>
      </c>
      <c r="C34" s="40"/>
      <c r="D34" s="16">
        <v>200</v>
      </c>
      <c r="E34" s="16">
        <v>1300</v>
      </c>
      <c r="F34" s="16">
        <v>250</v>
      </c>
      <c r="G34" s="16"/>
      <c r="H34" s="16">
        <v>20000</v>
      </c>
      <c r="I34" s="4">
        <f t="shared" si="2"/>
        <v>21750</v>
      </c>
      <c r="J34" s="4"/>
      <c r="K34" s="1"/>
      <c r="L34" s="1"/>
      <c r="M34" s="4">
        <f t="shared" ref="M34:M35" si="3">M33+I34</f>
        <v>207100</v>
      </c>
    </row>
    <row r="35" spans="1:13" x14ac:dyDescent="0.25">
      <c r="A35" s="2"/>
      <c r="B35" s="40">
        <v>43282</v>
      </c>
      <c r="C35" s="40"/>
      <c r="D35" s="16">
        <v>200</v>
      </c>
      <c r="E35" s="16">
        <v>1300</v>
      </c>
      <c r="F35" s="16">
        <v>250</v>
      </c>
      <c r="G35" s="16"/>
      <c r="H35" s="16">
        <v>20000</v>
      </c>
      <c r="I35" s="4">
        <f t="shared" si="2"/>
        <v>21750</v>
      </c>
      <c r="J35" s="4"/>
      <c r="K35" s="1"/>
      <c r="L35" s="1"/>
      <c r="M35" s="4">
        <f t="shared" si="3"/>
        <v>228850</v>
      </c>
    </row>
    <row r="36" spans="1:13" x14ac:dyDescent="0.25">
      <c r="A36" s="2"/>
      <c r="B36" s="40">
        <v>43313</v>
      </c>
      <c r="C36" s="40"/>
      <c r="D36" s="16">
        <v>200</v>
      </c>
      <c r="E36" s="16">
        <v>1300</v>
      </c>
      <c r="F36" s="16">
        <v>250</v>
      </c>
      <c r="G36" s="16"/>
      <c r="H36" s="16">
        <v>20000</v>
      </c>
      <c r="I36" s="4">
        <f t="shared" si="2"/>
        <v>21750</v>
      </c>
      <c r="J36" s="4">
        <v>5000</v>
      </c>
      <c r="K36" s="88">
        <v>43340</v>
      </c>
      <c r="L36" s="1" t="s">
        <v>264</v>
      </c>
      <c r="M36" s="4">
        <f>M35+I36-J36</f>
        <v>245600</v>
      </c>
    </row>
    <row r="37" spans="1:13" x14ac:dyDescent="0.25">
      <c r="A37" s="2"/>
      <c r="B37" s="40">
        <v>43344</v>
      </c>
      <c r="C37" s="40"/>
      <c r="D37" s="16">
        <v>200</v>
      </c>
      <c r="E37" s="16">
        <v>1300</v>
      </c>
      <c r="F37" s="16">
        <v>250</v>
      </c>
      <c r="G37" s="16"/>
      <c r="H37" s="16">
        <v>20000</v>
      </c>
      <c r="I37" s="4">
        <f t="shared" si="2"/>
        <v>21750</v>
      </c>
      <c r="J37" s="4"/>
      <c r="K37" s="1"/>
      <c r="L37" s="1"/>
      <c r="M37" s="4">
        <f t="shared" ref="M37" si="4">M36+I37-J37</f>
        <v>267350</v>
      </c>
    </row>
    <row r="38" spans="1:13" x14ac:dyDescent="0.25">
      <c r="A38" s="2"/>
      <c r="B38" s="40">
        <v>43374</v>
      </c>
      <c r="C38" s="40"/>
      <c r="D38" s="16">
        <v>200</v>
      </c>
      <c r="E38" s="16">
        <v>1300</v>
      </c>
      <c r="F38" s="16">
        <v>250</v>
      </c>
      <c r="G38" s="16"/>
      <c r="H38" s="16">
        <v>20000</v>
      </c>
      <c r="I38" s="4">
        <f t="shared" si="2"/>
        <v>21750</v>
      </c>
      <c r="J38" s="4">
        <v>20000</v>
      </c>
      <c r="K38" s="88">
        <v>43377</v>
      </c>
      <c r="L38" s="1" t="s">
        <v>245</v>
      </c>
      <c r="M38" s="4">
        <f>M37+I38-J38</f>
        <v>269100</v>
      </c>
    </row>
    <row r="39" spans="1:13" x14ac:dyDescent="0.25">
      <c r="A39" s="2"/>
      <c r="B39" s="40"/>
      <c r="C39" s="40"/>
      <c r="D39" s="16"/>
      <c r="E39" s="16"/>
      <c r="F39" s="16"/>
      <c r="G39" s="16"/>
      <c r="H39" s="16"/>
      <c r="I39" s="4"/>
      <c r="J39" s="4">
        <v>500</v>
      </c>
      <c r="K39" s="88" t="s">
        <v>316</v>
      </c>
      <c r="L39" s="1" t="s">
        <v>315</v>
      </c>
      <c r="M39" s="4">
        <f>M38+I39-J39</f>
        <v>268600</v>
      </c>
    </row>
    <row r="40" spans="1:13" x14ac:dyDescent="0.25">
      <c r="A40" s="2"/>
      <c r="B40" s="40"/>
      <c r="C40" s="40"/>
      <c r="D40" s="16"/>
      <c r="E40" s="16"/>
      <c r="F40" s="16"/>
      <c r="G40" s="16"/>
      <c r="H40" s="16"/>
      <c r="I40" s="4"/>
      <c r="J40" s="4">
        <v>5000</v>
      </c>
      <c r="K40" s="88" t="s">
        <v>314</v>
      </c>
      <c r="L40" s="1" t="s">
        <v>315</v>
      </c>
      <c r="M40" s="4">
        <f t="shared" ref="M40:M44" si="5">M39+I40-J40</f>
        <v>263600</v>
      </c>
    </row>
    <row r="41" spans="1:13" x14ac:dyDescent="0.25">
      <c r="A41" s="2"/>
      <c r="B41" s="40">
        <v>43405</v>
      </c>
      <c r="C41" s="40"/>
      <c r="D41" s="16">
        <v>200</v>
      </c>
      <c r="E41" s="16">
        <v>1300</v>
      </c>
      <c r="F41" s="16">
        <v>250</v>
      </c>
      <c r="G41" s="16"/>
      <c r="H41" s="16">
        <v>20000</v>
      </c>
      <c r="I41" s="4">
        <f t="shared" ref="I41:I44" si="6">H41+G41+F41+E41+D41</f>
        <v>21750</v>
      </c>
      <c r="J41" s="4">
        <v>50000</v>
      </c>
      <c r="K41" s="88">
        <v>43417</v>
      </c>
      <c r="L41" s="1" t="s">
        <v>264</v>
      </c>
      <c r="M41" s="4">
        <f t="shared" si="5"/>
        <v>235350</v>
      </c>
    </row>
    <row r="42" spans="1:13" x14ac:dyDescent="0.25">
      <c r="A42" s="2"/>
      <c r="B42" s="40"/>
      <c r="C42" s="40"/>
      <c r="D42" s="16"/>
      <c r="E42" s="16"/>
      <c r="F42" s="16"/>
      <c r="G42" s="16"/>
      <c r="H42" s="16"/>
      <c r="I42" s="4"/>
      <c r="J42" s="4">
        <v>10000</v>
      </c>
      <c r="K42" s="88">
        <v>43430</v>
      </c>
      <c r="L42" s="1" t="s">
        <v>245</v>
      </c>
      <c r="M42" s="4">
        <f t="shared" si="5"/>
        <v>225350</v>
      </c>
    </row>
    <row r="43" spans="1:13" x14ac:dyDescent="0.25">
      <c r="A43" s="2"/>
      <c r="B43" s="40">
        <v>43435</v>
      </c>
      <c r="C43" s="40"/>
      <c r="D43" s="16">
        <v>200</v>
      </c>
      <c r="E43" s="16">
        <v>1300</v>
      </c>
      <c r="F43" s="16">
        <v>250</v>
      </c>
      <c r="G43" s="16"/>
      <c r="H43" s="16">
        <v>20000</v>
      </c>
      <c r="I43" s="4">
        <f t="shared" si="6"/>
        <v>21750</v>
      </c>
      <c r="J43" s="4"/>
      <c r="K43" s="1"/>
      <c r="L43" s="1"/>
      <c r="M43" s="4">
        <f t="shared" si="5"/>
        <v>247100</v>
      </c>
    </row>
    <row r="44" spans="1:13" x14ac:dyDescent="0.25">
      <c r="A44" s="2"/>
      <c r="B44" s="40">
        <v>43466</v>
      </c>
      <c r="C44" s="40"/>
      <c r="D44" s="16">
        <v>200</v>
      </c>
      <c r="E44" s="16">
        <v>1300</v>
      </c>
      <c r="F44" s="16">
        <v>250</v>
      </c>
      <c r="G44" s="16"/>
      <c r="H44" s="16">
        <v>20000</v>
      </c>
      <c r="I44" s="4">
        <f t="shared" si="6"/>
        <v>21750</v>
      </c>
      <c r="J44" s="4">
        <v>100000</v>
      </c>
      <c r="K44" s="88">
        <v>43467</v>
      </c>
      <c r="L44" s="1" t="s">
        <v>245</v>
      </c>
      <c r="M44" s="4">
        <f t="shared" si="5"/>
        <v>168850</v>
      </c>
    </row>
    <row r="45" spans="1:13" x14ac:dyDescent="0.25">
      <c r="A45" s="2"/>
      <c r="B45" s="40">
        <v>43497</v>
      </c>
      <c r="C45" s="40"/>
      <c r="D45" s="16">
        <v>200</v>
      </c>
      <c r="E45" s="16">
        <v>1300</v>
      </c>
      <c r="F45" s="16">
        <v>250</v>
      </c>
      <c r="G45" s="16"/>
      <c r="H45" s="16">
        <v>20000</v>
      </c>
      <c r="I45" s="4">
        <f t="shared" ref="I45" si="7">H45+G45+F45+E45+D45</f>
        <v>21750</v>
      </c>
      <c r="J45" s="4">
        <v>20000</v>
      </c>
      <c r="K45" s="1" t="s">
        <v>320</v>
      </c>
      <c r="L45" s="1" t="s">
        <v>245</v>
      </c>
      <c r="M45" s="4">
        <f>M44+I45-J45</f>
        <v>170600</v>
      </c>
    </row>
    <row r="46" spans="1:13" x14ac:dyDescent="0.25">
      <c r="A46" s="2"/>
      <c r="B46" s="40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9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9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9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9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9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9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9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9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9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9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9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9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9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9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9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9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9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9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9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9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9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9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9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9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9"/>
      <c r="D72" s="16"/>
      <c r="E72" s="16"/>
      <c r="F72" s="16"/>
      <c r="G72" s="16"/>
      <c r="H72" s="16"/>
      <c r="I72" s="4"/>
      <c r="J72" s="4"/>
      <c r="K72" s="1"/>
      <c r="L72" s="1"/>
      <c r="M72" s="4"/>
    </row>
  </sheetData>
  <mergeCells count="19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9" workbookViewId="0">
      <selection activeCell="N14" sqref="N14"/>
    </sheetView>
  </sheetViews>
  <sheetFormatPr defaultRowHeight="15" x14ac:dyDescent="0.25"/>
  <cols>
    <col min="1" max="1" width="14.7109375" customWidth="1"/>
    <col min="4" max="7" width="9.140625" style="17"/>
    <col min="8" max="8" width="11.42578125" style="17" customWidth="1"/>
    <col min="9" max="9" width="11.7109375" style="17" customWidth="1"/>
    <col min="10" max="10" width="12.28515625" style="17" customWidth="1"/>
    <col min="11" max="11" width="13.5703125" customWidth="1"/>
    <col min="12" max="12" width="25.140625" customWidth="1"/>
    <col min="13" max="13" width="13.140625" customWidth="1"/>
    <col min="14" max="14" width="27.5703125" customWidth="1"/>
  </cols>
  <sheetData>
    <row r="1" spans="1:15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5" x14ac:dyDescent="0.25">
      <c r="A3" s="1" t="s">
        <v>1</v>
      </c>
      <c r="B3" s="143" t="s">
        <v>82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5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5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5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5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5" s="9" customFormat="1" x14ac:dyDescent="0.25">
      <c r="A8" s="144" t="s">
        <v>83</v>
      </c>
      <c r="B8" s="144" t="s">
        <v>4</v>
      </c>
      <c r="C8" s="144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5" s="9" customFormat="1" x14ac:dyDescent="0.25">
      <c r="A9" s="144"/>
      <c r="B9" s="144"/>
      <c r="C9" s="144"/>
      <c r="D9" s="159"/>
      <c r="E9" s="159"/>
      <c r="F9" s="168"/>
      <c r="G9" s="159"/>
      <c r="H9" s="159"/>
      <c r="I9" s="146"/>
      <c r="J9" s="146"/>
      <c r="K9" s="144"/>
      <c r="L9" s="144"/>
      <c r="M9" s="144"/>
    </row>
    <row r="10" spans="1:15" x14ac:dyDescent="0.25">
      <c r="A10" s="1" t="s">
        <v>74</v>
      </c>
      <c r="B10" s="1"/>
      <c r="C10" s="1"/>
      <c r="D10" s="16"/>
      <c r="E10" s="16"/>
      <c r="F10" s="16"/>
      <c r="G10" s="16"/>
      <c r="H10" s="16"/>
      <c r="I10" s="4"/>
      <c r="J10" s="4"/>
      <c r="K10" s="1"/>
      <c r="L10" s="1"/>
      <c r="M10" s="4">
        <v>0</v>
      </c>
    </row>
    <row r="11" spans="1:15" x14ac:dyDescent="0.25">
      <c r="A11" s="1"/>
      <c r="B11" s="1"/>
      <c r="C11" s="1"/>
      <c r="D11" s="16"/>
      <c r="E11" s="16"/>
      <c r="F11" s="16"/>
      <c r="G11" s="16"/>
      <c r="H11" s="16"/>
      <c r="I11" s="4"/>
      <c r="J11" s="4">
        <v>16000</v>
      </c>
      <c r="K11" s="1" t="s">
        <v>51</v>
      </c>
      <c r="L11" s="1" t="s">
        <v>66</v>
      </c>
      <c r="M11" s="4">
        <f>J11</f>
        <v>16000</v>
      </c>
      <c r="N11" t="s">
        <v>247</v>
      </c>
      <c r="O11">
        <v>60000</v>
      </c>
    </row>
    <row r="12" spans="1:15" x14ac:dyDescent="0.25">
      <c r="A12" s="1"/>
      <c r="B12" s="1"/>
      <c r="C12" s="1"/>
      <c r="D12" s="16"/>
      <c r="E12" s="16"/>
      <c r="F12" s="16"/>
      <c r="G12" s="16"/>
      <c r="H12" s="16"/>
      <c r="I12" s="4"/>
      <c r="J12" s="4">
        <v>40000</v>
      </c>
      <c r="K12" s="1" t="s">
        <v>75</v>
      </c>
      <c r="L12" s="1" t="s">
        <v>66</v>
      </c>
      <c r="M12" s="4">
        <f>M11+J12</f>
        <v>56000</v>
      </c>
      <c r="N12" t="s">
        <v>248</v>
      </c>
      <c r="O12">
        <v>2500</v>
      </c>
    </row>
    <row r="13" spans="1:15" x14ac:dyDescent="0.25">
      <c r="A13" s="2">
        <v>1</v>
      </c>
      <c r="B13" s="63">
        <v>42887</v>
      </c>
      <c r="C13" s="63">
        <v>42948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>H13+G13+F13+E13+D13</f>
        <v>65250</v>
      </c>
      <c r="J13" s="4"/>
      <c r="K13" s="1"/>
      <c r="L13" s="1"/>
      <c r="M13" s="4">
        <f>I13-M12</f>
        <v>9250</v>
      </c>
      <c r="N13" t="s">
        <v>259</v>
      </c>
      <c r="O13">
        <v>1500</v>
      </c>
    </row>
    <row r="14" spans="1:15" x14ac:dyDescent="0.25">
      <c r="A14" s="2">
        <v>2</v>
      </c>
      <c r="B14" s="63">
        <v>42979</v>
      </c>
      <c r="C14" s="63">
        <v>43040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ref="I14:I19" si="0">H14+G14+F14+E14+D14</f>
        <v>65250</v>
      </c>
      <c r="J14" s="4">
        <v>65250</v>
      </c>
      <c r="K14" s="1" t="s">
        <v>124</v>
      </c>
      <c r="L14" s="1" t="s">
        <v>66</v>
      </c>
      <c r="M14" s="4">
        <f>M13+I14-J14</f>
        <v>9250</v>
      </c>
      <c r="O14" s="38">
        <f>SUM(O10:O13)</f>
        <v>64000</v>
      </c>
    </row>
    <row r="15" spans="1:15" x14ac:dyDescent="0.25">
      <c r="A15" s="2">
        <v>3</v>
      </c>
      <c r="B15" s="63">
        <v>43070</v>
      </c>
      <c r="C15" s="63">
        <v>43132</v>
      </c>
      <c r="D15" s="15">
        <v>600</v>
      </c>
      <c r="E15" s="15">
        <v>3900</v>
      </c>
      <c r="F15" s="15">
        <v>750</v>
      </c>
      <c r="G15" s="15"/>
      <c r="H15" s="15">
        <v>60000</v>
      </c>
      <c r="I15" s="4">
        <f t="shared" si="0"/>
        <v>65250</v>
      </c>
      <c r="J15" s="4">
        <v>69900</v>
      </c>
      <c r="K15" s="1" t="s">
        <v>139</v>
      </c>
      <c r="L15" s="1" t="s">
        <v>119</v>
      </c>
      <c r="M15" s="4">
        <f t="shared" ref="M15:M19" si="1">M14+I15-J15</f>
        <v>4600</v>
      </c>
      <c r="N15" t="s">
        <v>260</v>
      </c>
      <c r="O15">
        <v>-44000</v>
      </c>
    </row>
    <row r="16" spans="1:15" x14ac:dyDescent="0.25">
      <c r="A16" s="2">
        <v>4</v>
      </c>
      <c r="B16" s="63">
        <v>43160</v>
      </c>
      <c r="C16" s="63">
        <v>43221</v>
      </c>
      <c r="D16" s="15">
        <v>600</v>
      </c>
      <c r="E16" s="15">
        <v>3900</v>
      </c>
      <c r="F16" s="15">
        <v>750</v>
      </c>
      <c r="G16" s="15"/>
      <c r="H16" s="15">
        <v>60000</v>
      </c>
      <c r="I16" s="4">
        <f t="shared" si="0"/>
        <v>65250</v>
      </c>
      <c r="J16" s="4">
        <v>62250</v>
      </c>
      <c r="K16" s="1" t="s">
        <v>163</v>
      </c>
      <c r="L16" s="1" t="s">
        <v>164</v>
      </c>
      <c r="M16" s="4">
        <f t="shared" si="1"/>
        <v>7600</v>
      </c>
    </row>
    <row r="17" spans="1:13" x14ac:dyDescent="0.25">
      <c r="A17" s="2"/>
      <c r="B17" s="63">
        <v>43252</v>
      </c>
      <c r="C17" s="63">
        <v>43313</v>
      </c>
      <c r="D17" s="89">
        <v>600</v>
      </c>
      <c r="E17" s="89">
        <v>3900</v>
      </c>
      <c r="F17" s="89">
        <v>750</v>
      </c>
      <c r="G17" s="89"/>
      <c r="H17" s="89">
        <v>60000</v>
      </c>
      <c r="I17" s="4">
        <f t="shared" si="0"/>
        <v>65250</v>
      </c>
      <c r="J17" s="49">
        <v>65250</v>
      </c>
      <c r="K17" s="7" t="s">
        <v>263</v>
      </c>
      <c r="L17" s="7" t="s">
        <v>264</v>
      </c>
      <c r="M17" s="4">
        <f t="shared" si="1"/>
        <v>7600</v>
      </c>
    </row>
    <row r="18" spans="1:13" x14ac:dyDescent="0.25">
      <c r="A18" s="2"/>
      <c r="B18" s="63">
        <v>43344</v>
      </c>
      <c r="C18" s="63">
        <v>43405</v>
      </c>
      <c r="D18" s="89">
        <v>600</v>
      </c>
      <c r="E18" s="89">
        <v>3900</v>
      </c>
      <c r="F18" s="89">
        <v>750</v>
      </c>
      <c r="G18" s="89"/>
      <c r="H18" s="89">
        <v>60000</v>
      </c>
      <c r="I18" s="4">
        <f t="shared" si="0"/>
        <v>65250</v>
      </c>
      <c r="J18" s="49">
        <v>65250</v>
      </c>
      <c r="K18" s="7" t="s">
        <v>269</v>
      </c>
      <c r="L18" s="7" t="s">
        <v>264</v>
      </c>
      <c r="M18" s="4">
        <f t="shared" si="1"/>
        <v>7600</v>
      </c>
    </row>
    <row r="19" spans="1:13" x14ac:dyDescent="0.25">
      <c r="A19" s="2"/>
      <c r="B19" s="63">
        <v>43435</v>
      </c>
      <c r="C19" s="63">
        <v>43497</v>
      </c>
      <c r="D19" s="89">
        <v>600</v>
      </c>
      <c r="E19" s="89">
        <v>3900</v>
      </c>
      <c r="F19" s="89">
        <v>750</v>
      </c>
      <c r="G19" s="89"/>
      <c r="H19" s="89">
        <v>60000</v>
      </c>
      <c r="I19" s="49">
        <f t="shared" si="0"/>
        <v>65250</v>
      </c>
      <c r="J19" s="49">
        <v>65250</v>
      </c>
      <c r="K19" s="7" t="s">
        <v>296</v>
      </c>
      <c r="L19" s="7" t="s">
        <v>245</v>
      </c>
      <c r="M19" s="4">
        <f t="shared" si="1"/>
        <v>7600</v>
      </c>
    </row>
    <row r="20" spans="1:13" ht="15.75" thickBot="1" x14ac:dyDescent="0.3">
      <c r="A20" s="2"/>
      <c r="B20" s="63"/>
      <c r="C20" s="63"/>
      <c r="D20" s="57">
        <f>SUM(D13:D19)</f>
        <v>4200</v>
      </c>
      <c r="E20" s="57">
        <f>SUM(E13:E19)</f>
        <v>27300</v>
      </c>
      <c r="F20" s="57">
        <f>SUM(F12:F19)</f>
        <v>5250</v>
      </c>
      <c r="G20" s="57">
        <f>SUM(G13:G16)</f>
        <v>0</v>
      </c>
      <c r="H20" s="57">
        <f>SUM(H13:H16)</f>
        <v>240000</v>
      </c>
      <c r="I20" s="53">
        <f>SUM(I12:I19)</f>
        <v>456750</v>
      </c>
      <c r="J20" s="53">
        <f>SUM(J10:J19)</f>
        <v>449150</v>
      </c>
      <c r="K20" s="52"/>
      <c r="L20" s="52"/>
      <c r="M20" s="53">
        <f>I20-J20</f>
        <v>7600</v>
      </c>
    </row>
    <row r="21" spans="1:13" x14ac:dyDescent="0.25">
      <c r="A21" s="2"/>
      <c r="B21" s="63"/>
      <c r="C21" s="63"/>
      <c r="D21" s="56"/>
      <c r="E21" s="56"/>
      <c r="F21" s="56"/>
      <c r="G21" s="56"/>
      <c r="H21" s="56"/>
      <c r="I21" s="46"/>
      <c r="J21" s="46"/>
      <c r="K21" s="47"/>
      <c r="L21" s="47"/>
      <c r="M21" s="46"/>
    </row>
    <row r="22" spans="1:13" x14ac:dyDescent="0.25">
      <c r="A22" s="2" t="s">
        <v>10</v>
      </c>
      <c r="B22" s="63"/>
      <c r="C22" s="63"/>
      <c r="D22" s="56"/>
      <c r="E22" s="56"/>
      <c r="F22" s="56"/>
      <c r="G22" s="56"/>
      <c r="H22" s="56"/>
      <c r="I22" s="68"/>
      <c r="J22" s="46"/>
      <c r="K22" s="47"/>
      <c r="L22" s="47"/>
      <c r="M22" s="46"/>
    </row>
    <row r="23" spans="1:13" x14ac:dyDescent="0.25">
      <c r="A23" s="2">
        <v>5</v>
      </c>
      <c r="B23" s="63"/>
      <c r="C23" s="63"/>
      <c r="D23" s="15"/>
      <c r="E23" s="15"/>
      <c r="F23" s="15"/>
      <c r="G23" s="15"/>
      <c r="H23" s="15"/>
      <c r="I23" s="4"/>
      <c r="J23" s="4"/>
      <c r="K23" s="1"/>
      <c r="L23" s="1"/>
      <c r="M23" s="4"/>
    </row>
    <row r="24" spans="1:13" x14ac:dyDescent="0.25">
      <c r="A24" s="2">
        <v>6</v>
      </c>
      <c r="B24" s="63"/>
      <c r="C24" s="63"/>
      <c r="D24" s="15"/>
      <c r="E24" s="15"/>
      <c r="F24" s="15"/>
      <c r="G24" s="15"/>
      <c r="H24" s="15"/>
      <c r="I24" s="4"/>
      <c r="J24" s="4"/>
      <c r="K24" s="1"/>
      <c r="L24" s="1"/>
      <c r="M24" s="4"/>
    </row>
    <row r="25" spans="1:13" x14ac:dyDescent="0.25">
      <c r="A25" s="2">
        <v>7</v>
      </c>
      <c r="B25" s="63"/>
      <c r="C25" s="63"/>
      <c r="D25" s="15"/>
      <c r="E25" s="15"/>
      <c r="F25" s="15"/>
      <c r="G25" s="15"/>
      <c r="H25" s="15"/>
      <c r="I25" s="4"/>
      <c r="J25" s="4"/>
      <c r="K25" s="1"/>
      <c r="L25" s="1"/>
      <c r="M25" s="4"/>
    </row>
    <row r="26" spans="1:13" x14ac:dyDescent="0.25">
      <c r="A26" s="2">
        <v>8</v>
      </c>
      <c r="B26" s="63"/>
      <c r="C26" s="63"/>
      <c r="D26" s="15"/>
      <c r="E26" s="15"/>
      <c r="F26" s="15"/>
      <c r="G26" s="15"/>
      <c r="H26" s="15"/>
      <c r="I26" s="4"/>
      <c r="J26" s="4"/>
      <c r="K26" s="1"/>
      <c r="L26" s="1"/>
      <c r="M26" s="4"/>
    </row>
    <row r="27" spans="1:13" x14ac:dyDescent="0.25">
      <c r="A27" s="2">
        <v>9</v>
      </c>
      <c r="B27" s="63"/>
      <c r="C27" s="63"/>
      <c r="D27" s="15"/>
      <c r="E27" s="15"/>
      <c r="F27" s="15"/>
      <c r="G27" s="15"/>
      <c r="H27" s="15"/>
      <c r="I27" s="4"/>
      <c r="J27" s="4"/>
      <c r="K27" s="1"/>
      <c r="L27" s="1"/>
      <c r="M27" s="4"/>
    </row>
    <row r="28" spans="1:13" x14ac:dyDescent="0.25">
      <c r="A28" s="2">
        <v>10</v>
      </c>
      <c r="B28" s="63"/>
      <c r="C28" s="63"/>
      <c r="D28" s="15"/>
      <c r="E28" s="15"/>
      <c r="F28" s="15"/>
      <c r="G28" s="15"/>
      <c r="H28" s="15"/>
      <c r="I28" s="4"/>
      <c r="J28" s="4"/>
      <c r="K28" s="1"/>
      <c r="L28" s="1"/>
      <c r="M28" s="4"/>
    </row>
    <row r="29" spans="1:13" x14ac:dyDescent="0.25">
      <c r="A29" s="2">
        <v>11</v>
      </c>
      <c r="B29" s="63"/>
      <c r="C29" s="63"/>
      <c r="D29" s="15"/>
      <c r="E29" s="15"/>
      <c r="F29" s="15"/>
      <c r="G29" s="15"/>
      <c r="H29" s="15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40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40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40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40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1"/>
      <c r="C68" s="1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1"/>
      <c r="C69" s="1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1"/>
      <c r="C70" s="1"/>
      <c r="D70" s="16"/>
      <c r="E70" s="16"/>
      <c r="F70" s="16"/>
      <c r="G70" s="16"/>
      <c r="H70" s="16"/>
      <c r="I70" s="4"/>
      <c r="J70" s="4"/>
      <c r="K70" s="1"/>
      <c r="L70" s="1"/>
      <c r="M70" s="4"/>
    </row>
    <row r="71" spans="1:13" x14ac:dyDescent="0.25">
      <c r="A71" s="2"/>
      <c r="B71" s="1"/>
      <c r="C71" s="1"/>
      <c r="D71" s="16"/>
      <c r="E71" s="16"/>
      <c r="F71" s="16"/>
      <c r="G71" s="16"/>
      <c r="H71" s="16"/>
      <c r="I71" s="4"/>
      <c r="J71" s="4"/>
      <c r="K71" s="1"/>
      <c r="L71" s="1"/>
      <c r="M71" s="4"/>
    </row>
    <row r="72" spans="1:13" x14ac:dyDescent="0.25">
      <c r="A72" s="2"/>
      <c r="B72" s="1"/>
      <c r="C72" s="1"/>
      <c r="D72" s="16"/>
      <c r="E72" s="16"/>
      <c r="F72" s="16"/>
      <c r="G72" s="16"/>
      <c r="H72" s="16"/>
      <c r="I72" s="4"/>
      <c r="J72" s="4"/>
      <c r="K72" s="1"/>
      <c r="L72" s="1"/>
      <c r="M72" s="4"/>
    </row>
    <row r="73" spans="1:13" x14ac:dyDescent="0.25">
      <c r="A73" s="2"/>
      <c r="B73" s="1"/>
      <c r="C73" s="1"/>
      <c r="D73" s="16"/>
      <c r="E73" s="16"/>
      <c r="F73" s="16"/>
      <c r="G73" s="16"/>
      <c r="H73" s="16"/>
      <c r="I73" s="4"/>
      <c r="J73" s="4"/>
      <c r="K73" s="1"/>
      <c r="L73" s="1"/>
      <c r="M73" s="4"/>
    </row>
    <row r="74" spans="1:13" x14ac:dyDescent="0.25">
      <c r="A74" s="2"/>
      <c r="B74" s="1"/>
      <c r="C74" s="1"/>
      <c r="D74" s="16"/>
      <c r="E74" s="16"/>
      <c r="F74" s="16"/>
      <c r="G74" s="16"/>
      <c r="H74" s="16"/>
      <c r="I74" s="4"/>
      <c r="J74" s="4"/>
      <c r="K74" s="1"/>
      <c r="L74" s="1"/>
      <c r="M74" s="4"/>
    </row>
  </sheetData>
  <mergeCells count="19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C7" workbookViewId="0">
      <selection activeCell="L36" sqref="L36"/>
    </sheetView>
  </sheetViews>
  <sheetFormatPr defaultRowHeight="15" x14ac:dyDescent="0.25"/>
  <cols>
    <col min="1" max="1" width="17.85546875" customWidth="1"/>
    <col min="2" max="2" width="13.42578125" customWidth="1"/>
    <col min="3" max="3" width="9.85546875" style="73" customWidth="1"/>
    <col min="4" max="8" width="9.85546875" style="17" customWidth="1"/>
    <col min="9" max="9" width="14.42578125" style="17" customWidth="1"/>
    <col min="10" max="10" width="13.5703125" style="17" customWidth="1"/>
    <col min="11" max="11" width="13.140625" customWidth="1"/>
    <col min="12" max="12" width="25.140625" customWidth="1"/>
    <col min="13" max="13" width="12.5703125" customWidth="1"/>
  </cols>
  <sheetData>
    <row r="1" spans="1:17" s="9" customFormat="1" x14ac:dyDescent="0.25">
      <c r="A1" s="10" t="s">
        <v>11</v>
      </c>
      <c r="B1" s="10"/>
      <c r="C1" s="71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 t="s">
        <v>87</v>
      </c>
      <c r="B2" s="171">
        <v>42743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7" x14ac:dyDescent="0.25">
      <c r="A3" s="1" t="s">
        <v>1</v>
      </c>
      <c r="B3" s="143" t="s">
        <v>84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7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7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7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7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7" s="9" customFormat="1" ht="15" customHeight="1" x14ac:dyDescent="0.25">
      <c r="A8" s="144" t="s">
        <v>65</v>
      </c>
      <c r="B8" s="144" t="s">
        <v>4</v>
      </c>
      <c r="C8" s="147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7" s="9" customFormat="1" x14ac:dyDescent="0.25">
      <c r="A9" s="144"/>
      <c r="B9" s="144"/>
      <c r="C9" s="147"/>
      <c r="D9" s="159"/>
      <c r="E9" s="159"/>
      <c r="F9" s="168"/>
      <c r="G9" s="159"/>
      <c r="H9" s="159"/>
      <c r="I9" s="146"/>
      <c r="J9" s="146"/>
      <c r="K9" s="144"/>
      <c r="L9" s="144"/>
      <c r="M9" s="144"/>
    </row>
    <row r="10" spans="1:17" ht="15.75" customHeight="1" x14ac:dyDescent="0.25">
      <c r="A10" s="5" t="s">
        <v>88</v>
      </c>
      <c r="B10" s="72"/>
      <c r="C10" s="72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247</v>
      </c>
      <c r="Q10" s="119">
        <v>36000</v>
      </c>
    </row>
    <row r="11" spans="1:17" x14ac:dyDescent="0.25">
      <c r="A11" s="2">
        <v>1</v>
      </c>
      <c r="B11" s="63">
        <v>42948</v>
      </c>
      <c r="C11" s="63"/>
      <c r="D11" s="15">
        <v>200</v>
      </c>
      <c r="E11" s="132">
        <v>1300</v>
      </c>
      <c r="F11" s="15">
        <v>250</v>
      </c>
      <c r="G11" s="15">
        <v>0</v>
      </c>
      <c r="H11" s="15">
        <v>18000</v>
      </c>
      <c r="I11" s="4">
        <f>H11+G11+F11+E11+D11</f>
        <v>19750</v>
      </c>
      <c r="J11" s="4">
        <v>77500</v>
      </c>
      <c r="K11" s="1" t="s">
        <v>67</v>
      </c>
      <c r="L11" s="1" t="s">
        <v>66</v>
      </c>
      <c r="M11" s="4">
        <f>I11-J11</f>
        <v>-57750</v>
      </c>
      <c r="N11" t="s">
        <v>248</v>
      </c>
      <c r="Q11" s="119">
        <v>5000</v>
      </c>
    </row>
    <row r="12" spans="1:17" x14ac:dyDescent="0.25">
      <c r="A12" s="2">
        <v>2</v>
      </c>
      <c r="B12" s="63">
        <v>42979</v>
      </c>
      <c r="C12" s="63"/>
      <c r="D12" s="15">
        <v>200</v>
      </c>
      <c r="E12" s="17">
        <v>1300</v>
      </c>
      <c r="F12" s="15">
        <v>250</v>
      </c>
      <c r="G12" s="15"/>
      <c r="H12" s="15">
        <v>18000</v>
      </c>
      <c r="I12" s="4">
        <f t="shared" ref="I12:I15" si="0">H12+G12+F12+E12+D12</f>
        <v>19750</v>
      </c>
      <c r="J12" s="4"/>
      <c r="K12" s="1"/>
      <c r="L12" s="1"/>
      <c r="M12" s="4">
        <f>M11+I12</f>
        <v>-38000</v>
      </c>
      <c r="N12" t="s">
        <v>249</v>
      </c>
      <c r="Q12" s="119">
        <v>1500</v>
      </c>
    </row>
    <row r="13" spans="1:17" x14ac:dyDescent="0.25">
      <c r="A13" s="2">
        <v>3</v>
      </c>
      <c r="B13" s="63">
        <v>43009</v>
      </c>
      <c r="C13" s="63"/>
      <c r="D13" s="15">
        <v>200</v>
      </c>
      <c r="E13" s="17">
        <v>1300</v>
      </c>
      <c r="F13" s="15">
        <v>250</v>
      </c>
      <c r="G13" s="15"/>
      <c r="H13" s="15">
        <v>18000</v>
      </c>
      <c r="I13" s="4">
        <f t="shared" si="0"/>
        <v>19750</v>
      </c>
      <c r="J13" s="4"/>
      <c r="K13" s="1"/>
      <c r="L13" s="1"/>
      <c r="M13" s="4">
        <f>M12+I13-J13</f>
        <v>-18250</v>
      </c>
      <c r="Q13" s="120">
        <f>SUM(Q10:Q12)</f>
        <v>42500</v>
      </c>
    </row>
    <row r="14" spans="1:17" x14ac:dyDescent="0.25">
      <c r="A14" s="2"/>
      <c r="B14" s="63">
        <v>43040</v>
      </c>
      <c r="C14" s="63"/>
      <c r="D14" s="15">
        <v>200</v>
      </c>
      <c r="E14" s="17">
        <v>1300</v>
      </c>
      <c r="F14" s="15">
        <v>250</v>
      </c>
      <c r="G14" s="15"/>
      <c r="H14" s="15">
        <v>18000</v>
      </c>
      <c r="I14" s="4">
        <f t="shared" si="0"/>
        <v>19750</v>
      </c>
      <c r="J14" s="4"/>
      <c r="K14" s="1"/>
      <c r="L14" s="1"/>
      <c r="M14" s="4">
        <f t="shared" ref="M14:M15" si="1">M13+I14-J14</f>
        <v>1500</v>
      </c>
      <c r="N14" t="s">
        <v>67</v>
      </c>
      <c r="Q14" s="119">
        <v>-42500</v>
      </c>
    </row>
    <row r="15" spans="1:17" x14ac:dyDescent="0.25">
      <c r="A15" s="2"/>
      <c r="B15" s="63">
        <v>43070</v>
      </c>
      <c r="C15" s="63"/>
      <c r="D15" s="15">
        <v>200</v>
      </c>
      <c r="E15" s="17">
        <v>1300</v>
      </c>
      <c r="F15" s="15">
        <v>250</v>
      </c>
      <c r="G15" s="15"/>
      <c r="H15" s="15">
        <v>18000</v>
      </c>
      <c r="I15" s="4">
        <f t="shared" si="0"/>
        <v>19750</v>
      </c>
      <c r="J15" s="4"/>
      <c r="K15" s="1"/>
      <c r="L15" s="1"/>
      <c r="M15" s="4">
        <f t="shared" si="1"/>
        <v>21250</v>
      </c>
    </row>
    <row r="16" spans="1:17" x14ac:dyDescent="0.25">
      <c r="A16" s="2"/>
      <c r="B16" s="63"/>
      <c r="C16" s="63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ht="15.75" thickBot="1" x14ac:dyDescent="0.3">
      <c r="A17" s="2"/>
      <c r="B17" s="63"/>
      <c r="C17" s="63"/>
      <c r="D17" s="57">
        <f>SUM(D11:D16)</f>
        <v>1000</v>
      </c>
      <c r="E17" s="57">
        <f>SUM(E11:E16)</f>
        <v>6500</v>
      </c>
      <c r="F17" s="57"/>
      <c r="G17" s="57">
        <f>SUM(G11:G16)</f>
        <v>0</v>
      </c>
      <c r="H17" s="57">
        <f>SUM(H11:H16)</f>
        <v>90000</v>
      </c>
      <c r="I17" s="53">
        <f>SUM(I11:I16)</f>
        <v>98750</v>
      </c>
      <c r="J17" s="53">
        <f>SUM(J11:J16)</f>
        <v>77500</v>
      </c>
      <c r="K17" s="52"/>
      <c r="L17" s="52"/>
      <c r="M17" s="53">
        <f>I17-J17</f>
        <v>21250</v>
      </c>
    </row>
    <row r="18" spans="1:13" x14ac:dyDescent="0.25">
      <c r="A18" s="2"/>
      <c r="B18" s="3"/>
      <c r="C18" s="63"/>
      <c r="D18" s="56"/>
      <c r="E18" s="56"/>
      <c r="F18" s="56"/>
      <c r="G18" s="56"/>
      <c r="H18" s="56"/>
      <c r="I18" s="46"/>
      <c r="J18" s="46"/>
      <c r="K18" s="47"/>
      <c r="L18" s="47"/>
      <c r="M18" s="46"/>
    </row>
    <row r="19" spans="1:13" x14ac:dyDescent="0.25">
      <c r="A19" s="2"/>
      <c r="B19" s="3" t="s">
        <v>10</v>
      </c>
      <c r="C19" s="63">
        <v>43101</v>
      </c>
      <c r="D19" s="15"/>
      <c r="E19" s="15"/>
      <c r="F19" s="15"/>
      <c r="G19" s="15"/>
      <c r="H19" s="15"/>
      <c r="I19" s="4">
        <v>21250</v>
      </c>
      <c r="J19" s="4"/>
      <c r="K19" s="1"/>
      <c r="L19" s="1"/>
      <c r="M19" s="4">
        <v>21250</v>
      </c>
    </row>
    <row r="20" spans="1:13" x14ac:dyDescent="0.25">
      <c r="A20" s="2"/>
      <c r="B20" s="3"/>
      <c r="C20" s="63"/>
      <c r="D20" s="15">
        <v>200</v>
      </c>
      <c r="E20" s="15">
        <v>1300</v>
      </c>
      <c r="F20" s="15">
        <v>250</v>
      </c>
      <c r="G20" s="15"/>
      <c r="H20" s="15">
        <v>18000</v>
      </c>
      <c r="I20" s="4">
        <f>H20+G20+F20+E20+D20</f>
        <v>19750</v>
      </c>
      <c r="J20" s="46">
        <v>39000</v>
      </c>
      <c r="K20" s="47" t="s">
        <v>146</v>
      </c>
      <c r="L20" s="47" t="s">
        <v>66</v>
      </c>
      <c r="M20" s="4">
        <f>M19+I20-J20</f>
        <v>2000</v>
      </c>
    </row>
    <row r="21" spans="1:13" x14ac:dyDescent="0.25">
      <c r="A21" s="2"/>
      <c r="B21" s="3"/>
      <c r="C21" s="63">
        <v>43132</v>
      </c>
      <c r="D21" s="15">
        <v>200</v>
      </c>
      <c r="E21" s="15">
        <v>1300</v>
      </c>
      <c r="F21" s="15">
        <v>250</v>
      </c>
      <c r="G21" s="15"/>
      <c r="H21" s="15">
        <v>18000</v>
      </c>
      <c r="I21" s="4">
        <f t="shared" ref="I21:I31" si="2">H21+G21+F21+E21+D21</f>
        <v>19750</v>
      </c>
      <c r="J21" s="4"/>
      <c r="K21" s="1"/>
      <c r="L21" s="1"/>
      <c r="M21" s="4">
        <f t="shared" ref="M21:M34" si="3">M20+I21-J21</f>
        <v>21750</v>
      </c>
    </row>
    <row r="22" spans="1:13" x14ac:dyDescent="0.25">
      <c r="A22" s="2"/>
      <c r="B22" s="1"/>
      <c r="C22" s="63">
        <v>43160</v>
      </c>
      <c r="D22" s="15">
        <v>200</v>
      </c>
      <c r="E22" s="15">
        <v>1300</v>
      </c>
      <c r="F22" s="15">
        <v>250</v>
      </c>
      <c r="G22" s="16"/>
      <c r="H22" s="15">
        <v>18000</v>
      </c>
      <c r="I22" s="4">
        <f t="shared" si="2"/>
        <v>19750</v>
      </c>
      <c r="J22" s="4"/>
      <c r="K22" s="1"/>
      <c r="L22" s="1"/>
      <c r="M22" s="4">
        <f t="shared" si="3"/>
        <v>41500</v>
      </c>
    </row>
    <row r="23" spans="1:13" x14ac:dyDescent="0.25">
      <c r="A23" s="2"/>
      <c r="B23" s="1"/>
      <c r="C23" s="63">
        <v>43191</v>
      </c>
      <c r="D23" s="15">
        <v>200</v>
      </c>
      <c r="E23" s="15">
        <v>1300</v>
      </c>
      <c r="F23" s="15">
        <v>250</v>
      </c>
      <c r="G23" s="16"/>
      <c r="H23" s="15">
        <v>18000</v>
      </c>
      <c r="I23" s="4">
        <f t="shared" si="2"/>
        <v>19750</v>
      </c>
      <c r="J23" s="4">
        <v>59000</v>
      </c>
      <c r="K23" s="1" t="s">
        <v>167</v>
      </c>
      <c r="L23" s="1" t="s">
        <v>66</v>
      </c>
      <c r="M23" s="4">
        <f t="shared" si="3"/>
        <v>2250</v>
      </c>
    </row>
    <row r="24" spans="1:13" x14ac:dyDescent="0.25">
      <c r="A24" s="2"/>
      <c r="B24" s="1"/>
      <c r="C24" s="63">
        <v>43221</v>
      </c>
      <c r="D24" s="15">
        <v>200</v>
      </c>
      <c r="E24" s="15">
        <v>1300</v>
      </c>
      <c r="F24" s="15">
        <v>250</v>
      </c>
      <c r="G24" s="16"/>
      <c r="H24" s="15">
        <v>18000</v>
      </c>
      <c r="I24" s="4">
        <f t="shared" si="2"/>
        <v>19750</v>
      </c>
      <c r="J24" s="4"/>
      <c r="K24" s="1"/>
      <c r="L24" s="1"/>
      <c r="M24" s="4">
        <f t="shared" si="3"/>
        <v>22000</v>
      </c>
    </row>
    <row r="25" spans="1:13" x14ac:dyDescent="0.25">
      <c r="A25" s="2"/>
      <c r="B25" s="1"/>
      <c r="C25" s="63">
        <v>43252</v>
      </c>
      <c r="D25" s="15">
        <v>200</v>
      </c>
      <c r="E25" s="15">
        <v>1300</v>
      </c>
      <c r="F25" s="15">
        <v>250</v>
      </c>
      <c r="G25" s="16"/>
      <c r="H25" s="15">
        <v>18000</v>
      </c>
      <c r="I25" s="4">
        <f t="shared" si="2"/>
        <v>19750</v>
      </c>
      <c r="J25" s="4"/>
      <c r="K25" s="1"/>
      <c r="L25" s="1"/>
      <c r="M25" s="4">
        <f t="shared" si="3"/>
        <v>41750</v>
      </c>
    </row>
    <row r="26" spans="1:13" x14ac:dyDescent="0.25">
      <c r="A26" s="2"/>
      <c r="B26" s="1"/>
      <c r="C26" s="63">
        <v>43282</v>
      </c>
      <c r="D26" s="15">
        <v>200</v>
      </c>
      <c r="E26" s="15">
        <v>1300</v>
      </c>
      <c r="F26" s="15">
        <v>250</v>
      </c>
      <c r="G26" s="16"/>
      <c r="H26" s="15">
        <v>18000</v>
      </c>
      <c r="I26" s="4">
        <f t="shared" si="2"/>
        <v>19750</v>
      </c>
      <c r="J26" s="4">
        <v>59000</v>
      </c>
      <c r="K26" s="1" t="s">
        <v>246</v>
      </c>
      <c r="L26" s="1" t="s">
        <v>245</v>
      </c>
      <c r="M26" s="4">
        <f t="shared" si="3"/>
        <v>2500</v>
      </c>
    </row>
    <row r="27" spans="1:13" x14ac:dyDescent="0.25">
      <c r="A27" s="2"/>
      <c r="B27" s="1"/>
      <c r="C27" s="63">
        <v>43313</v>
      </c>
      <c r="D27" s="15">
        <v>200</v>
      </c>
      <c r="E27" s="15">
        <v>1300</v>
      </c>
      <c r="F27" s="15">
        <v>250</v>
      </c>
      <c r="G27" s="16"/>
      <c r="H27" s="15">
        <v>18000</v>
      </c>
      <c r="I27" s="4">
        <f t="shared" si="2"/>
        <v>19750</v>
      </c>
      <c r="J27" s="4"/>
      <c r="K27" s="1"/>
      <c r="L27" s="1"/>
      <c r="M27" s="4">
        <f t="shared" si="3"/>
        <v>22250</v>
      </c>
    </row>
    <row r="28" spans="1:13" x14ac:dyDescent="0.25">
      <c r="A28" s="2"/>
      <c r="B28" s="1"/>
      <c r="C28" s="63">
        <v>43344</v>
      </c>
      <c r="D28" s="15">
        <v>200</v>
      </c>
      <c r="E28" s="15">
        <v>1300</v>
      </c>
      <c r="F28" s="15">
        <v>250</v>
      </c>
      <c r="G28" s="16"/>
      <c r="H28" s="15">
        <v>18000</v>
      </c>
      <c r="I28" s="4">
        <f t="shared" si="2"/>
        <v>19750</v>
      </c>
      <c r="J28" s="4"/>
      <c r="K28" s="1"/>
      <c r="L28" s="1"/>
      <c r="M28" s="4">
        <f t="shared" si="3"/>
        <v>42000</v>
      </c>
    </row>
    <row r="29" spans="1:13" x14ac:dyDescent="0.25">
      <c r="A29" s="2"/>
      <c r="B29" s="1"/>
      <c r="C29" s="63">
        <v>43374</v>
      </c>
      <c r="D29" s="15">
        <v>200</v>
      </c>
      <c r="E29" s="15">
        <v>1300</v>
      </c>
      <c r="F29" s="15">
        <v>250</v>
      </c>
      <c r="G29" s="16"/>
      <c r="H29" s="15">
        <v>18000</v>
      </c>
      <c r="I29" s="4">
        <f t="shared" si="2"/>
        <v>19750</v>
      </c>
      <c r="J29" s="4"/>
      <c r="K29" s="1"/>
      <c r="L29" s="1"/>
      <c r="M29" s="4">
        <f t="shared" si="3"/>
        <v>61750</v>
      </c>
    </row>
    <row r="30" spans="1:13" x14ac:dyDescent="0.25">
      <c r="A30" s="2"/>
      <c r="B30" s="1"/>
      <c r="C30" s="63">
        <v>43405</v>
      </c>
      <c r="D30" s="15">
        <v>200</v>
      </c>
      <c r="E30" s="15">
        <v>1300</v>
      </c>
      <c r="F30" s="15">
        <v>250</v>
      </c>
      <c r="G30" s="16"/>
      <c r="H30" s="15">
        <v>18000</v>
      </c>
      <c r="I30" s="4">
        <f t="shared" si="2"/>
        <v>19750</v>
      </c>
      <c r="J30" s="4"/>
      <c r="K30" s="1"/>
      <c r="L30" s="1"/>
      <c r="M30" s="4">
        <f t="shared" si="3"/>
        <v>81500</v>
      </c>
    </row>
    <row r="31" spans="1:13" x14ac:dyDescent="0.25">
      <c r="A31" s="2"/>
      <c r="B31" s="1"/>
      <c r="C31" s="63">
        <v>43435</v>
      </c>
      <c r="D31" s="15">
        <v>200</v>
      </c>
      <c r="E31" s="15">
        <v>1300</v>
      </c>
      <c r="F31" s="15">
        <v>250</v>
      </c>
      <c r="G31" s="15"/>
      <c r="H31" s="15">
        <v>18000</v>
      </c>
      <c r="I31" s="4">
        <f t="shared" si="2"/>
        <v>19750</v>
      </c>
      <c r="J31" s="4"/>
      <c r="K31" s="1"/>
      <c r="L31" s="1"/>
      <c r="M31" s="4">
        <f t="shared" si="3"/>
        <v>101250</v>
      </c>
    </row>
    <row r="32" spans="1:13" x14ac:dyDescent="0.25">
      <c r="A32" s="2"/>
      <c r="B32" s="1"/>
      <c r="C32" s="63">
        <v>43466</v>
      </c>
      <c r="D32" s="15">
        <v>200</v>
      </c>
      <c r="E32" s="15">
        <v>1300</v>
      </c>
      <c r="F32" s="15">
        <v>250</v>
      </c>
      <c r="G32" s="15"/>
      <c r="H32" s="15">
        <v>18000</v>
      </c>
      <c r="I32" s="4">
        <f t="shared" ref="I32" si="4">H32+G32+F32+E32+D32</f>
        <v>19750</v>
      </c>
      <c r="J32" s="4">
        <v>20000</v>
      </c>
      <c r="K32" s="1" t="s">
        <v>299</v>
      </c>
      <c r="L32" s="1" t="s">
        <v>245</v>
      </c>
      <c r="M32" s="4">
        <f t="shared" si="3"/>
        <v>101000</v>
      </c>
    </row>
    <row r="33" spans="1:13" x14ac:dyDescent="0.25">
      <c r="A33" s="2"/>
      <c r="B33" s="1"/>
      <c r="C33" s="63">
        <v>43497</v>
      </c>
      <c r="D33" s="15">
        <v>200</v>
      </c>
      <c r="E33" s="15">
        <v>1300</v>
      </c>
      <c r="F33" s="15">
        <v>250</v>
      </c>
      <c r="G33" s="15"/>
      <c r="H33" s="15">
        <v>18000</v>
      </c>
      <c r="I33" s="4">
        <f t="shared" ref="I33" si="5">H33+G33+F33+E33+D33</f>
        <v>19750</v>
      </c>
      <c r="J33" s="4">
        <v>20000</v>
      </c>
      <c r="K33" s="1" t="s">
        <v>317</v>
      </c>
      <c r="L33" s="1" t="s">
        <v>245</v>
      </c>
      <c r="M33" s="4">
        <f t="shared" si="3"/>
        <v>100750</v>
      </c>
    </row>
    <row r="34" spans="1:13" x14ac:dyDescent="0.25">
      <c r="A34" s="2"/>
      <c r="B34" s="1"/>
      <c r="C34" s="63">
        <v>43525</v>
      </c>
      <c r="D34" s="15">
        <v>200</v>
      </c>
      <c r="E34" s="15">
        <v>1300</v>
      </c>
      <c r="F34" s="15">
        <v>250</v>
      </c>
      <c r="G34" s="15"/>
      <c r="H34" s="15">
        <v>18000</v>
      </c>
      <c r="I34" s="4">
        <f t="shared" ref="I34" si="6">H34+G34+F34+E34+D34</f>
        <v>19750</v>
      </c>
      <c r="J34" s="4">
        <v>25000</v>
      </c>
      <c r="K34" s="1" t="s">
        <v>321</v>
      </c>
      <c r="L34" s="1" t="s">
        <v>245</v>
      </c>
      <c r="M34" s="4">
        <f t="shared" si="3"/>
        <v>95500</v>
      </c>
    </row>
    <row r="35" spans="1:13" x14ac:dyDescent="0.25">
      <c r="A35" s="2"/>
      <c r="B35" s="1"/>
      <c r="C35" s="40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40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40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40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40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40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40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40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40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40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40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40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40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40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40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40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40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40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40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40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40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40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40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40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40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40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40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40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40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40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40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40"/>
      <c r="D66" s="16"/>
      <c r="E66" s="16"/>
      <c r="F66" s="16"/>
      <c r="G66" s="16"/>
      <c r="H66" s="16"/>
      <c r="I66" s="4"/>
      <c r="J66" s="4"/>
      <c r="K66" s="1"/>
      <c r="L66" s="1"/>
      <c r="M66" s="4"/>
    </row>
  </sheetData>
  <mergeCells count="19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  <mergeCell ref="D8:D9"/>
    <mergeCell ref="E8:E9"/>
    <mergeCell ref="F8:F9"/>
    <mergeCell ref="G8:G9"/>
    <mergeCell ref="H8:H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" workbookViewId="0">
      <selection activeCell="L23" sqref="L23:L25"/>
    </sheetView>
  </sheetViews>
  <sheetFormatPr defaultRowHeight="15" x14ac:dyDescent="0.25"/>
  <cols>
    <col min="1" max="1" width="14.140625" customWidth="1"/>
    <col min="2" max="2" width="11.28515625" customWidth="1"/>
    <col min="3" max="3" width="11.140625" customWidth="1"/>
    <col min="4" max="6" width="11.140625" style="17" customWidth="1"/>
    <col min="7" max="7" width="11.7109375" style="17" customWidth="1"/>
    <col min="8" max="8" width="11.5703125" style="17" customWidth="1"/>
    <col min="9" max="9" width="12.140625" style="17" customWidth="1"/>
    <col min="10" max="10" width="11.7109375" customWidth="1"/>
    <col min="11" max="11" width="20.85546875" customWidth="1"/>
    <col min="12" max="12" width="13" customWidth="1"/>
  </cols>
  <sheetData>
    <row r="1" spans="1:12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" t="s">
        <v>1</v>
      </c>
      <c r="B3" s="143" t="s">
        <v>20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2" s="9" customFormat="1" x14ac:dyDescent="0.25">
      <c r="A8" s="144" t="s">
        <v>21</v>
      </c>
      <c r="B8" s="144" t="s">
        <v>4</v>
      </c>
      <c r="C8" s="144" t="s">
        <v>5</v>
      </c>
      <c r="D8" s="37" t="s">
        <v>85</v>
      </c>
      <c r="E8" s="37" t="s">
        <v>89</v>
      </c>
      <c r="F8" s="37" t="s">
        <v>90</v>
      </c>
      <c r="G8" s="37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4"/>
      <c r="C9" s="144"/>
      <c r="D9" s="37"/>
      <c r="E9" s="37"/>
      <c r="F9" s="37" t="s">
        <v>92</v>
      </c>
      <c r="G9" s="37"/>
      <c r="H9" s="146"/>
      <c r="I9" s="146"/>
      <c r="J9" s="144"/>
      <c r="K9" s="144"/>
      <c r="L9" s="144"/>
    </row>
    <row r="10" spans="1:12" x14ac:dyDescent="0.25">
      <c r="A10" s="1" t="s">
        <v>10</v>
      </c>
      <c r="B10" s="63">
        <v>42736</v>
      </c>
      <c r="C10" s="40"/>
      <c r="D10" s="16"/>
      <c r="E10" s="16"/>
      <c r="F10" s="16"/>
      <c r="G10" s="16"/>
      <c r="H10" s="16">
        <v>18360</v>
      </c>
      <c r="I10" s="16">
        <v>0</v>
      </c>
      <c r="J10" s="1"/>
      <c r="K10" s="1"/>
      <c r="L10" s="4">
        <v>18360</v>
      </c>
    </row>
    <row r="11" spans="1:12" x14ac:dyDescent="0.25">
      <c r="A11" s="2">
        <v>1</v>
      </c>
      <c r="B11" s="63">
        <v>42736</v>
      </c>
      <c r="C11" s="63">
        <v>42795</v>
      </c>
      <c r="D11" s="15"/>
      <c r="E11" s="15"/>
      <c r="F11" s="15">
        <v>4500</v>
      </c>
      <c r="G11" s="15">
        <v>262140</v>
      </c>
      <c r="H11" s="4">
        <f>G11+F11+E11+D11</f>
        <v>266640</v>
      </c>
      <c r="I11" s="4">
        <v>262140</v>
      </c>
      <c r="J11" s="1" t="s">
        <v>22</v>
      </c>
      <c r="K11" s="1" t="s">
        <v>23</v>
      </c>
      <c r="L11" s="4">
        <f>L10+H11-I11</f>
        <v>22860</v>
      </c>
    </row>
    <row r="12" spans="1:12" x14ac:dyDescent="0.25">
      <c r="A12" s="2">
        <v>2</v>
      </c>
      <c r="B12" s="63">
        <v>42826</v>
      </c>
      <c r="C12" s="63">
        <v>42887</v>
      </c>
      <c r="D12" s="15"/>
      <c r="E12" s="15"/>
      <c r="F12" s="15">
        <v>4500</v>
      </c>
      <c r="G12" s="15">
        <v>269049</v>
      </c>
      <c r="H12" s="4">
        <f t="shared" ref="H12:H14" si="0">G12+F12+E12+D12</f>
        <v>273549</v>
      </c>
      <c r="I12" s="4">
        <v>269049</v>
      </c>
      <c r="J12" s="1" t="s">
        <v>24</v>
      </c>
      <c r="K12" s="1" t="s">
        <v>25</v>
      </c>
      <c r="L12" s="4">
        <f t="shared" ref="L12:L15" si="1">L11+H12-I12</f>
        <v>27360</v>
      </c>
    </row>
    <row r="13" spans="1:12" x14ac:dyDescent="0.25">
      <c r="A13" s="2"/>
      <c r="B13" s="63">
        <v>42917</v>
      </c>
      <c r="C13" s="63">
        <v>42979</v>
      </c>
      <c r="D13" s="15">
        <v>9900</v>
      </c>
      <c r="E13" s="15"/>
      <c r="F13" s="15">
        <v>4500</v>
      </c>
      <c r="G13" s="15">
        <v>257640</v>
      </c>
      <c r="H13" s="4">
        <f t="shared" si="0"/>
        <v>272040</v>
      </c>
      <c r="I13" s="4">
        <v>272040</v>
      </c>
      <c r="J13" s="1" t="s">
        <v>100</v>
      </c>
      <c r="K13" s="1" t="s">
        <v>99</v>
      </c>
      <c r="L13" s="4">
        <f t="shared" si="1"/>
        <v>27360</v>
      </c>
    </row>
    <row r="14" spans="1:12" x14ac:dyDescent="0.25">
      <c r="A14" s="2"/>
      <c r="B14" s="63">
        <v>43009</v>
      </c>
      <c r="C14" s="63">
        <v>43070</v>
      </c>
      <c r="D14" s="15">
        <f>11180+8202+14100</f>
        <v>33482</v>
      </c>
      <c r="E14" s="15"/>
      <c r="F14" s="15">
        <v>4500</v>
      </c>
      <c r="G14" s="15">
        <v>218640</v>
      </c>
      <c r="H14" s="4">
        <f t="shared" si="0"/>
        <v>256622</v>
      </c>
      <c r="I14" s="4">
        <v>3800</v>
      </c>
      <c r="J14" s="1" t="s">
        <v>122</v>
      </c>
      <c r="K14" s="1" t="s">
        <v>123</v>
      </c>
      <c r="L14" s="4">
        <f t="shared" si="1"/>
        <v>280182</v>
      </c>
    </row>
    <row r="15" spans="1:12" x14ac:dyDescent="0.25">
      <c r="A15" s="2"/>
      <c r="B15" s="63"/>
      <c r="C15" s="63"/>
      <c r="D15" s="15"/>
      <c r="E15" s="15"/>
      <c r="F15" s="15"/>
      <c r="G15" s="15"/>
      <c r="H15" s="4"/>
      <c r="I15" s="4">
        <v>232890</v>
      </c>
      <c r="J15" s="1" t="s">
        <v>129</v>
      </c>
      <c r="K15" s="1" t="s">
        <v>130</v>
      </c>
      <c r="L15" s="4">
        <f t="shared" si="1"/>
        <v>47292</v>
      </c>
    </row>
    <row r="16" spans="1:12" ht="15.75" thickBot="1" x14ac:dyDescent="0.3">
      <c r="A16" s="45"/>
      <c r="B16" s="87"/>
      <c r="C16" s="87"/>
      <c r="D16" s="57">
        <f>SUM(D11:D15)</f>
        <v>43382</v>
      </c>
      <c r="E16" s="57"/>
      <c r="F16" s="57">
        <f>SUM(F11:F15)</f>
        <v>18000</v>
      </c>
      <c r="G16" s="57">
        <f>SUM(G10:G15)</f>
        <v>1007469</v>
      </c>
      <c r="H16" s="53">
        <f>SUM(H10:H15)</f>
        <v>1087211</v>
      </c>
      <c r="I16" s="53">
        <f>SUM(I10:I15)</f>
        <v>1039919</v>
      </c>
      <c r="J16" s="52"/>
      <c r="K16" s="52"/>
      <c r="L16" s="53">
        <f>H16-I16</f>
        <v>47292</v>
      </c>
    </row>
    <row r="17" spans="1:13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  <c r="M17" s="4"/>
    </row>
    <row r="18" spans="1:13" x14ac:dyDescent="0.25">
      <c r="A18" s="2" t="s">
        <v>10</v>
      </c>
      <c r="B18" s="63"/>
      <c r="C18" s="63"/>
      <c r="D18" s="15"/>
      <c r="E18" s="15"/>
      <c r="F18" s="15"/>
      <c r="G18" s="15"/>
      <c r="H18" s="4">
        <v>47292</v>
      </c>
      <c r="I18" s="4"/>
      <c r="J18" s="1"/>
      <c r="K18" s="1"/>
      <c r="L18" s="4">
        <v>47292</v>
      </c>
    </row>
    <row r="19" spans="1:13" x14ac:dyDescent="0.25">
      <c r="A19" s="2"/>
      <c r="B19" s="63">
        <v>43101</v>
      </c>
      <c r="C19" s="63">
        <v>43160</v>
      </c>
      <c r="D19" s="15">
        <v>11180</v>
      </c>
      <c r="E19" s="15">
        <v>0</v>
      </c>
      <c r="F19" s="15">
        <v>0</v>
      </c>
      <c r="G19" s="15">
        <v>218640</v>
      </c>
      <c r="H19" s="4">
        <f>G19+F19+E19+D19</f>
        <v>229820</v>
      </c>
      <c r="I19" s="4">
        <v>232890</v>
      </c>
      <c r="J19" s="1" t="s">
        <v>142</v>
      </c>
      <c r="K19" s="1" t="s">
        <v>224</v>
      </c>
      <c r="L19" s="4">
        <f>L18+H19-I19</f>
        <v>44222</v>
      </c>
    </row>
    <row r="20" spans="1:13" x14ac:dyDescent="0.25">
      <c r="A20" s="2"/>
      <c r="B20" s="63">
        <v>43191</v>
      </c>
      <c r="C20" s="63">
        <v>43252</v>
      </c>
      <c r="D20" s="15">
        <v>7800</v>
      </c>
      <c r="E20" s="15"/>
      <c r="F20" s="15">
        <v>0</v>
      </c>
      <c r="G20" s="15">
        <v>218640</v>
      </c>
      <c r="H20" s="4">
        <f>G20+F20+E20+D20</f>
        <v>226440</v>
      </c>
      <c r="I20" s="4">
        <v>232890</v>
      </c>
      <c r="J20" s="1" t="s">
        <v>179</v>
      </c>
      <c r="K20" s="1" t="s">
        <v>183</v>
      </c>
      <c r="L20" s="4">
        <f t="shared" ref="L20:L25" si="2">L19+H20-I20</f>
        <v>37772</v>
      </c>
    </row>
    <row r="21" spans="1:13" x14ac:dyDescent="0.25">
      <c r="A21" s="2"/>
      <c r="B21" s="63">
        <v>43282</v>
      </c>
      <c r="C21" s="63">
        <v>43344</v>
      </c>
      <c r="D21" s="15">
        <v>9000</v>
      </c>
      <c r="E21" s="15"/>
      <c r="F21" s="15">
        <v>0</v>
      </c>
      <c r="G21" s="15">
        <v>218640</v>
      </c>
      <c r="H21" s="4">
        <f t="shared" ref="H21:H25" si="3">G21+F21+E21+D21</f>
        <v>227640</v>
      </c>
      <c r="I21" s="4">
        <v>228390</v>
      </c>
      <c r="J21" s="1" t="s">
        <v>276</v>
      </c>
      <c r="K21" s="1" t="s">
        <v>245</v>
      </c>
      <c r="L21" s="4">
        <f t="shared" si="2"/>
        <v>37022</v>
      </c>
    </row>
    <row r="22" spans="1:13" x14ac:dyDescent="0.25">
      <c r="A22" s="2"/>
      <c r="B22" s="63"/>
      <c r="C22" s="63"/>
      <c r="D22" s="15"/>
      <c r="E22" s="15"/>
      <c r="F22" s="15"/>
      <c r="G22" s="15"/>
      <c r="H22" s="4"/>
      <c r="I22" s="4">
        <v>3400</v>
      </c>
      <c r="J22" s="1" t="s">
        <v>277</v>
      </c>
      <c r="K22" s="1" t="s">
        <v>245</v>
      </c>
      <c r="L22" s="4">
        <f t="shared" si="2"/>
        <v>33622</v>
      </c>
    </row>
    <row r="23" spans="1:13" x14ac:dyDescent="0.25">
      <c r="A23" s="2"/>
      <c r="B23" s="63">
        <v>43374</v>
      </c>
      <c r="C23" s="63">
        <v>43435</v>
      </c>
      <c r="D23" s="16">
        <v>9000</v>
      </c>
      <c r="E23" s="16"/>
      <c r="F23" s="15">
        <v>0</v>
      </c>
      <c r="G23" s="15">
        <v>218640</v>
      </c>
      <c r="H23" s="4">
        <f t="shared" si="3"/>
        <v>227640</v>
      </c>
      <c r="I23" s="4">
        <v>228390</v>
      </c>
      <c r="J23" s="1" t="s">
        <v>281</v>
      </c>
      <c r="K23" s="1" t="s">
        <v>245</v>
      </c>
      <c r="L23" s="4">
        <f t="shared" si="2"/>
        <v>32872</v>
      </c>
    </row>
    <row r="24" spans="1:13" x14ac:dyDescent="0.25">
      <c r="A24" s="2"/>
      <c r="B24" s="40"/>
      <c r="C24" s="40"/>
      <c r="D24" s="16"/>
      <c r="E24" s="16"/>
      <c r="F24" s="16"/>
      <c r="G24" s="16"/>
      <c r="H24" s="4">
        <f t="shared" si="3"/>
        <v>0</v>
      </c>
      <c r="I24" s="4"/>
      <c r="J24" s="1"/>
      <c r="K24" s="1"/>
      <c r="L24" s="4">
        <f t="shared" si="2"/>
        <v>32872</v>
      </c>
    </row>
    <row r="25" spans="1:13" x14ac:dyDescent="0.25">
      <c r="A25" s="2"/>
      <c r="B25" s="40">
        <v>43466</v>
      </c>
      <c r="C25" s="40">
        <v>43525</v>
      </c>
      <c r="D25" s="16">
        <v>9750</v>
      </c>
      <c r="E25" s="16"/>
      <c r="F25" s="16"/>
      <c r="G25" s="16">
        <v>218640</v>
      </c>
      <c r="H25" s="4">
        <f t="shared" si="3"/>
        <v>228390</v>
      </c>
      <c r="I25" s="4">
        <v>228390</v>
      </c>
      <c r="J25" s="1" t="s">
        <v>305</v>
      </c>
      <c r="K25" s="1" t="s">
        <v>264</v>
      </c>
      <c r="L25" s="4">
        <f t="shared" si="2"/>
        <v>32872</v>
      </c>
    </row>
    <row r="26" spans="1:13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3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3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3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3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3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3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1"/>
      <c r="C56" s="1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1"/>
      <c r="C57" s="1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1"/>
      <c r="C58" s="1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1"/>
      <c r="C59" s="1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1"/>
      <c r="C60" s="1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1"/>
      <c r="C61" s="1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1"/>
      <c r="C62" s="1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1"/>
      <c r="C63" s="1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1"/>
      <c r="C64" s="1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1"/>
      <c r="C65" s="1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1"/>
      <c r="C66" s="1"/>
      <c r="D66" s="16"/>
      <c r="E66" s="16"/>
      <c r="F66" s="16"/>
      <c r="G66" s="16"/>
      <c r="H66" s="4"/>
      <c r="I66" s="4"/>
      <c r="J66" s="1"/>
      <c r="K66" s="1"/>
      <c r="L66" s="4"/>
    </row>
    <row r="67" spans="1:12" x14ac:dyDescent="0.25">
      <c r="A67" s="2"/>
      <c r="B67" s="1"/>
      <c r="C67" s="1"/>
      <c r="D67" s="16"/>
      <c r="E67" s="16"/>
      <c r="F67" s="16"/>
      <c r="G67" s="16"/>
      <c r="H67" s="4"/>
      <c r="I67" s="4"/>
      <c r="J67" s="1"/>
      <c r="K67" s="1"/>
      <c r="L67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9" workbookViewId="0">
      <selection activeCell="M24" sqref="M24"/>
    </sheetView>
  </sheetViews>
  <sheetFormatPr defaultRowHeight="15" x14ac:dyDescent="0.25"/>
  <cols>
    <col min="1" max="1" width="17.85546875" customWidth="1"/>
    <col min="2" max="2" width="13.42578125" style="73" customWidth="1"/>
    <col min="3" max="8" width="9.85546875" style="17" customWidth="1"/>
    <col min="9" max="9" width="14.42578125" style="17" customWidth="1"/>
    <col min="10" max="10" width="13.5703125" style="17" customWidth="1"/>
    <col min="11" max="11" width="13.140625" customWidth="1"/>
    <col min="12" max="12" width="25.140625" customWidth="1"/>
    <col min="13" max="13" width="12.5703125" customWidth="1"/>
  </cols>
  <sheetData>
    <row r="1" spans="1:13" s="9" customFormat="1" x14ac:dyDescent="0.25">
      <c r="A1" s="10" t="s">
        <v>11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 t="s">
        <v>87</v>
      </c>
      <c r="B2" s="171">
        <v>42917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3" x14ac:dyDescent="0.25">
      <c r="A3" s="1" t="s">
        <v>1</v>
      </c>
      <c r="B3" s="143" t="s">
        <v>105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ht="15" customHeight="1" x14ac:dyDescent="0.25">
      <c r="A8" s="144" t="s">
        <v>65</v>
      </c>
      <c r="B8" s="147" t="s">
        <v>4</v>
      </c>
      <c r="C8" s="146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7"/>
      <c r="C9" s="146"/>
      <c r="D9" s="159"/>
      <c r="E9" s="159"/>
      <c r="F9" s="168"/>
      <c r="G9" s="159"/>
      <c r="H9" s="159"/>
      <c r="I9" s="146"/>
      <c r="J9" s="146"/>
      <c r="K9" s="144"/>
      <c r="L9" s="144"/>
      <c r="M9" s="144"/>
    </row>
    <row r="10" spans="1:13" ht="15.75" customHeight="1" x14ac:dyDescent="0.25">
      <c r="A10" s="5" t="s">
        <v>88</v>
      </c>
      <c r="B10" s="72"/>
      <c r="C10" s="14"/>
      <c r="D10" s="14"/>
      <c r="E10" s="14"/>
      <c r="F10" s="14"/>
      <c r="G10" s="14"/>
      <c r="H10" s="14"/>
      <c r="I10" s="14"/>
      <c r="J10" s="14"/>
      <c r="K10" s="5"/>
      <c r="L10" s="5"/>
      <c r="M10" s="5">
        <v>0</v>
      </c>
    </row>
    <row r="11" spans="1:13" x14ac:dyDescent="0.25">
      <c r="A11" s="2">
        <v>1</v>
      </c>
      <c r="B11" s="63">
        <v>42917</v>
      </c>
      <c r="C11" s="15"/>
      <c r="D11" s="15">
        <v>250</v>
      </c>
      <c r="E11" s="15">
        <v>1300</v>
      </c>
      <c r="F11" s="15">
        <v>250</v>
      </c>
      <c r="G11" s="15"/>
      <c r="H11" s="15">
        <v>60000</v>
      </c>
      <c r="I11" s="4">
        <f>H11+G11+F11+E11+D11</f>
        <v>61800</v>
      </c>
      <c r="J11" s="4">
        <v>66500</v>
      </c>
      <c r="K11" s="1" t="s">
        <v>111</v>
      </c>
      <c r="L11" s="1" t="s">
        <v>112</v>
      </c>
      <c r="M11" s="4">
        <f>M10+I11-J11</f>
        <v>-4700</v>
      </c>
    </row>
    <row r="12" spans="1:13" x14ac:dyDescent="0.25">
      <c r="A12" s="2">
        <v>2</v>
      </c>
      <c r="B12" s="63">
        <v>42948</v>
      </c>
      <c r="C12" s="15"/>
      <c r="D12" s="15">
        <v>250</v>
      </c>
      <c r="E12" s="15">
        <v>1300</v>
      </c>
      <c r="F12" s="15">
        <v>250</v>
      </c>
      <c r="G12" s="15"/>
      <c r="H12" s="15">
        <v>60000</v>
      </c>
      <c r="I12" s="4">
        <f t="shared" ref="I12:I16" si="0">H12+G12+F12+E12+D12</f>
        <v>61800</v>
      </c>
      <c r="J12" s="4">
        <v>40000</v>
      </c>
      <c r="K12" s="1" t="s">
        <v>111</v>
      </c>
      <c r="L12" s="1" t="s">
        <v>113</v>
      </c>
      <c r="M12" s="4">
        <f t="shared" ref="M12:M16" si="1">M11+I12-J12</f>
        <v>17100</v>
      </c>
    </row>
    <row r="13" spans="1:13" x14ac:dyDescent="0.25">
      <c r="A13" s="2">
        <v>3</v>
      </c>
      <c r="B13" s="63">
        <v>42979</v>
      </c>
      <c r="C13" s="15"/>
      <c r="D13" s="15">
        <v>250</v>
      </c>
      <c r="E13" s="15">
        <v>1300</v>
      </c>
      <c r="F13" s="15">
        <v>250</v>
      </c>
      <c r="G13" s="15"/>
      <c r="H13" s="15">
        <v>60000</v>
      </c>
      <c r="I13" s="4">
        <f t="shared" si="0"/>
        <v>61800</v>
      </c>
      <c r="J13" s="4"/>
      <c r="K13" s="1"/>
      <c r="L13" s="1"/>
      <c r="M13" s="4">
        <f t="shared" si="1"/>
        <v>78900</v>
      </c>
    </row>
    <row r="14" spans="1:13" x14ac:dyDescent="0.25">
      <c r="A14" s="2"/>
      <c r="B14" s="63">
        <v>43009</v>
      </c>
      <c r="C14" s="15"/>
      <c r="D14" s="15">
        <v>250</v>
      </c>
      <c r="E14" s="15">
        <v>1300</v>
      </c>
      <c r="F14" s="15">
        <v>250</v>
      </c>
      <c r="G14" s="15"/>
      <c r="H14" s="15">
        <v>60000</v>
      </c>
      <c r="I14" s="4">
        <f t="shared" si="0"/>
        <v>61800</v>
      </c>
      <c r="J14" s="4"/>
      <c r="K14" s="1"/>
      <c r="L14" s="1"/>
      <c r="M14" s="4">
        <f t="shared" si="1"/>
        <v>140700</v>
      </c>
    </row>
    <row r="15" spans="1:13" x14ac:dyDescent="0.25">
      <c r="A15" s="2"/>
      <c r="B15" s="63">
        <v>43040</v>
      </c>
      <c r="C15" s="15"/>
      <c r="D15" s="15">
        <v>250</v>
      </c>
      <c r="E15" s="15">
        <v>1300</v>
      </c>
      <c r="F15" s="15">
        <v>250</v>
      </c>
      <c r="G15" s="15"/>
      <c r="H15" s="15">
        <v>60000</v>
      </c>
      <c r="I15" s="4">
        <f t="shared" si="0"/>
        <v>61800</v>
      </c>
      <c r="J15" s="4"/>
      <c r="K15" s="1"/>
      <c r="L15" s="1"/>
      <c r="M15" s="4">
        <f t="shared" si="1"/>
        <v>202500</v>
      </c>
    </row>
    <row r="16" spans="1:13" x14ac:dyDescent="0.25">
      <c r="A16" s="2"/>
      <c r="B16" s="63">
        <v>43070</v>
      </c>
      <c r="C16" s="15"/>
      <c r="D16" s="15">
        <v>250</v>
      </c>
      <c r="E16" s="15">
        <v>1300</v>
      </c>
      <c r="F16" s="15">
        <v>250</v>
      </c>
      <c r="G16" s="15"/>
      <c r="H16" s="15">
        <v>60000</v>
      </c>
      <c r="I16" s="4">
        <f t="shared" si="0"/>
        <v>61800</v>
      </c>
      <c r="J16" s="4"/>
      <c r="K16" s="1"/>
      <c r="L16" s="1"/>
      <c r="M16" s="4">
        <f t="shared" si="1"/>
        <v>264300</v>
      </c>
    </row>
    <row r="17" spans="1:13" ht="15.75" thickBot="1" x14ac:dyDescent="0.3">
      <c r="A17" s="2"/>
      <c r="B17" s="63"/>
      <c r="C17" s="15"/>
      <c r="D17" s="57">
        <f>SUM(D11:D16)</f>
        <v>1500</v>
      </c>
      <c r="E17" s="57">
        <f>SUM(E11:E16)</f>
        <v>7800</v>
      </c>
      <c r="F17" s="57">
        <f>SUM(F10:F16)</f>
        <v>1500</v>
      </c>
      <c r="G17" s="57"/>
      <c r="H17" s="57">
        <f>SUM(H11:H16)</f>
        <v>360000</v>
      </c>
      <c r="I17" s="53">
        <f>SUM(I11:I16)</f>
        <v>370800</v>
      </c>
      <c r="J17" s="53">
        <f>SUM(J11:J16)</f>
        <v>106500</v>
      </c>
      <c r="K17" s="52"/>
      <c r="L17" s="52"/>
      <c r="M17" s="53">
        <f>I17-J17</f>
        <v>264300</v>
      </c>
    </row>
    <row r="18" spans="1:13" x14ac:dyDescent="0.25">
      <c r="A18" s="2"/>
      <c r="B18" s="63"/>
      <c r="C18" s="15"/>
      <c r="D18" s="56"/>
      <c r="E18" s="56"/>
      <c r="F18" s="56"/>
      <c r="G18" s="56"/>
      <c r="H18" s="56"/>
      <c r="I18" s="46"/>
      <c r="J18" s="46"/>
      <c r="K18" s="47"/>
      <c r="L18" s="47"/>
      <c r="M18" s="46"/>
    </row>
    <row r="19" spans="1:13" x14ac:dyDescent="0.25">
      <c r="A19" s="2" t="s">
        <v>10</v>
      </c>
      <c r="B19" s="63">
        <v>43101</v>
      </c>
      <c r="C19" s="15"/>
      <c r="D19" s="15"/>
      <c r="E19" s="15"/>
      <c r="F19" s="15"/>
      <c r="G19" s="15"/>
      <c r="H19" s="15"/>
      <c r="I19" s="37">
        <v>264300</v>
      </c>
      <c r="J19" s="37"/>
      <c r="K19" s="10"/>
      <c r="L19" s="10"/>
      <c r="M19" s="37">
        <v>264300</v>
      </c>
    </row>
    <row r="20" spans="1:13" x14ac:dyDescent="0.25">
      <c r="A20" s="2"/>
      <c r="B20" s="63"/>
      <c r="C20" s="15"/>
      <c r="D20" s="15">
        <v>250</v>
      </c>
      <c r="E20" s="15">
        <v>1300</v>
      </c>
      <c r="F20" s="15"/>
      <c r="G20" s="15"/>
      <c r="H20" s="15">
        <v>60000</v>
      </c>
      <c r="I20" s="4">
        <f>H20+G20+F20+E20+D20</f>
        <v>61550</v>
      </c>
      <c r="J20" s="4"/>
      <c r="K20" s="1"/>
      <c r="L20" s="1"/>
      <c r="M20" s="4">
        <f>M19+I20-J20</f>
        <v>325850</v>
      </c>
    </row>
    <row r="21" spans="1:13" x14ac:dyDescent="0.25">
      <c r="A21" s="2"/>
      <c r="B21" s="63">
        <v>43132</v>
      </c>
      <c r="C21" s="15"/>
      <c r="D21" s="15">
        <v>250</v>
      </c>
      <c r="E21" s="15">
        <v>1300</v>
      </c>
      <c r="F21" s="15"/>
      <c r="G21" s="15"/>
      <c r="H21" s="15">
        <v>60000</v>
      </c>
      <c r="I21" s="4">
        <f t="shared" ref="I21:I24" si="2">H21+G21+F21+E21+D21</f>
        <v>61550</v>
      </c>
      <c r="J21" s="4">
        <v>60000</v>
      </c>
      <c r="K21" s="88" t="s">
        <v>187</v>
      </c>
      <c r="L21" s="1" t="s">
        <v>159</v>
      </c>
      <c r="M21" s="4">
        <f t="shared" ref="M21:M24" si="3">M20+I21-J21</f>
        <v>327400</v>
      </c>
    </row>
    <row r="22" spans="1:13" x14ac:dyDescent="0.25">
      <c r="A22" s="2"/>
      <c r="B22" s="63">
        <v>43160</v>
      </c>
      <c r="C22" s="15"/>
      <c r="D22" s="15">
        <v>250</v>
      </c>
      <c r="E22" s="15">
        <v>1300</v>
      </c>
      <c r="F22" s="15"/>
      <c r="G22" s="15"/>
      <c r="H22" s="15">
        <v>60000</v>
      </c>
      <c r="I22" s="4">
        <f t="shared" si="2"/>
        <v>61550</v>
      </c>
      <c r="J22" s="4"/>
      <c r="K22" s="1"/>
      <c r="L22" s="1"/>
      <c r="M22" s="4">
        <f t="shared" si="3"/>
        <v>388950</v>
      </c>
    </row>
    <row r="23" spans="1:13" x14ac:dyDescent="0.25">
      <c r="A23" s="2"/>
      <c r="B23" s="63">
        <v>43191</v>
      </c>
      <c r="C23" s="16"/>
      <c r="D23" s="15">
        <v>250</v>
      </c>
      <c r="E23" s="15">
        <v>1300</v>
      </c>
      <c r="F23" s="16"/>
      <c r="G23" s="16"/>
      <c r="H23" s="15">
        <v>60000</v>
      </c>
      <c r="I23" s="4">
        <f t="shared" si="2"/>
        <v>61550</v>
      </c>
      <c r="J23" s="4"/>
      <c r="K23" s="1"/>
      <c r="L23" s="1"/>
      <c r="M23" s="4">
        <f t="shared" si="3"/>
        <v>450500</v>
      </c>
    </row>
    <row r="24" spans="1:13" x14ac:dyDescent="0.25">
      <c r="A24" s="2"/>
      <c r="B24" s="63">
        <v>43221</v>
      </c>
      <c r="C24" s="16"/>
      <c r="D24" s="15">
        <v>250</v>
      </c>
      <c r="E24" s="15">
        <v>1300</v>
      </c>
      <c r="F24" s="16"/>
      <c r="G24" s="16"/>
      <c r="H24" s="15">
        <v>60000</v>
      </c>
      <c r="I24" s="4">
        <f t="shared" si="2"/>
        <v>61550</v>
      </c>
      <c r="J24" s="4"/>
      <c r="K24" s="1"/>
      <c r="L24" s="1"/>
      <c r="M24" s="4">
        <f t="shared" si="3"/>
        <v>512050</v>
      </c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A8:A9"/>
    <mergeCell ref="B8:B9"/>
    <mergeCell ref="C8:C9"/>
    <mergeCell ref="D8:D9"/>
    <mergeCell ref="E8:E9"/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topLeftCell="B4" workbookViewId="0">
      <selection activeCell="J20" sqref="J20"/>
    </sheetView>
  </sheetViews>
  <sheetFormatPr defaultRowHeight="15" x14ac:dyDescent="0.25"/>
  <cols>
    <col min="1" max="1" width="16.28515625" customWidth="1"/>
    <col min="4" max="7" width="9.140625" style="119"/>
    <col min="8" max="8" width="12.28515625" style="119" customWidth="1"/>
    <col min="9" max="9" width="12" style="119" customWidth="1"/>
    <col min="10" max="10" width="11.140625" style="119" customWidth="1"/>
    <col min="11" max="11" width="11.5703125" customWidth="1"/>
    <col min="12" max="12" width="19.140625" customWidth="1"/>
    <col min="13" max="13" width="12.28515625" style="119" customWidth="1"/>
    <col min="14" max="14" width="21.7109375" customWidth="1"/>
    <col min="15" max="15" width="9" hidden="1" customWidth="1"/>
    <col min="16" max="16" width="9.140625" hidden="1" customWidth="1"/>
  </cols>
  <sheetData>
    <row r="1" spans="1:17" x14ac:dyDescent="0.25">
      <c r="A1" s="10" t="s">
        <v>156</v>
      </c>
      <c r="B1" s="71"/>
      <c r="C1" s="13"/>
      <c r="D1" s="121"/>
      <c r="E1" s="121"/>
      <c r="F1" s="121"/>
      <c r="G1" s="121"/>
      <c r="H1" s="121"/>
      <c r="I1" s="121"/>
      <c r="J1" s="121"/>
      <c r="K1" s="10"/>
      <c r="L1" s="10"/>
      <c r="M1" s="121"/>
    </row>
    <row r="2" spans="1:17" x14ac:dyDescent="0.25">
      <c r="A2" s="1" t="s">
        <v>87</v>
      </c>
      <c r="B2" s="171">
        <v>43070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7" x14ac:dyDescent="0.25">
      <c r="A3" s="1" t="s">
        <v>1</v>
      </c>
      <c r="B3" s="143" t="s">
        <v>157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7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7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Q5" s="119"/>
    </row>
    <row r="6" spans="1:17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Q6" s="119"/>
    </row>
    <row r="7" spans="1:17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t="s">
        <v>254</v>
      </c>
      <c r="Q7" s="119">
        <v>533754</v>
      </c>
    </row>
    <row r="8" spans="1:17" x14ac:dyDescent="0.25">
      <c r="A8" s="144" t="s">
        <v>158</v>
      </c>
      <c r="B8" s="147" t="s">
        <v>4</v>
      </c>
      <c r="C8" s="146" t="s">
        <v>5</v>
      </c>
      <c r="D8" s="174" t="s">
        <v>85</v>
      </c>
      <c r="E8" s="174" t="s">
        <v>89</v>
      </c>
      <c r="F8" s="174" t="s">
        <v>96</v>
      </c>
      <c r="G8" s="174" t="s">
        <v>86</v>
      </c>
      <c r="H8" s="174" t="s">
        <v>95</v>
      </c>
      <c r="I8" s="176" t="s">
        <v>9</v>
      </c>
      <c r="J8" s="176" t="s">
        <v>6</v>
      </c>
      <c r="K8" s="144" t="s">
        <v>7</v>
      </c>
      <c r="L8" s="144" t="s">
        <v>8</v>
      </c>
      <c r="M8" s="176" t="s">
        <v>15</v>
      </c>
      <c r="N8" t="s">
        <v>191</v>
      </c>
      <c r="Q8" s="119">
        <v>-533754</v>
      </c>
    </row>
    <row r="9" spans="1:17" x14ac:dyDescent="0.25">
      <c r="A9" s="144"/>
      <c r="B9" s="147"/>
      <c r="C9" s="146"/>
      <c r="D9" s="177"/>
      <c r="E9" s="177"/>
      <c r="F9" s="175"/>
      <c r="G9" s="177"/>
      <c r="H9" s="177"/>
      <c r="I9" s="176"/>
      <c r="J9" s="176"/>
      <c r="K9" s="144"/>
      <c r="L9" s="144"/>
      <c r="M9" s="176"/>
      <c r="Q9" s="127">
        <f>SUM(Q6:Q8)</f>
        <v>0</v>
      </c>
    </row>
    <row r="10" spans="1:17" x14ac:dyDescent="0.25">
      <c r="A10" s="5" t="s">
        <v>88</v>
      </c>
      <c r="B10" s="72"/>
      <c r="C10" s="72"/>
      <c r="D10" s="113"/>
      <c r="E10" s="113"/>
      <c r="F10" s="113"/>
      <c r="G10" s="113"/>
      <c r="H10" s="113"/>
      <c r="I10" s="113"/>
      <c r="J10" s="113"/>
      <c r="K10" s="5"/>
      <c r="L10" s="5"/>
      <c r="M10" s="113"/>
    </row>
    <row r="11" spans="1:17" x14ac:dyDescent="0.25">
      <c r="A11" s="2">
        <v>1</v>
      </c>
      <c r="B11" s="63">
        <v>43070</v>
      </c>
      <c r="C11" s="63">
        <v>43132</v>
      </c>
      <c r="D11" s="122">
        <v>5280</v>
      </c>
      <c r="E11" s="122">
        <v>0</v>
      </c>
      <c r="F11" s="122">
        <v>4500</v>
      </c>
      <c r="G11" s="122"/>
      <c r="H11" s="122">
        <v>437400</v>
      </c>
      <c r="I11" s="123">
        <f>H11+G11+F11+E11+D11</f>
        <v>447180</v>
      </c>
      <c r="J11" s="123">
        <v>5280</v>
      </c>
      <c r="K11" s="88">
        <v>43440</v>
      </c>
      <c r="L11" s="1"/>
      <c r="M11" s="123">
        <f>I11-J11</f>
        <v>441900</v>
      </c>
    </row>
    <row r="12" spans="1:17" x14ac:dyDescent="0.25">
      <c r="A12" s="2"/>
      <c r="B12" s="63"/>
      <c r="C12" s="63"/>
      <c r="D12" s="122"/>
      <c r="E12" s="122"/>
      <c r="F12" s="122"/>
      <c r="G12" s="122"/>
      <c r="H12" s="122"/>
      <c r="I12" s="123"/>
      <c r="J12" s="123">
        <v>393660</v>
      </c>
      <c r="K12" s="1" t="s">
        <v>191</v>
      </c>
      <c r="L12" s="1"/>
      <c r="M12" s="123">
        <f>M11+I12-J12</f>
        <v>48240</v>
      </c>
    </row>
    <row r="13" spans="1:17" x14ac:dyDescent="0.25">
      <c r="A13" s="2"/>
      <c r="B13" s="63"/>
      <c r="C13" s="63"/>
      <c r="D13" s="122"/>
      <c r="E13" s="122"/>
      <c r="F13" s="122"/>
      <c r="G13" s="122"/>
      <c r="H13" s="122"/>
      <c r="I13" s="123"/>
      <c r="J13" s="123">
        <v>4500</v>
      </c>
      <c r="K13" s="1" t="s">
        <v>191</v>
      </c>
      <c r="L13" s="1"/>
      <c r="M13" s="123">
        <f>M12+I13-J13</f>
        <v>43740</v>
      </c>
    </row>
    <row r="14" spans="1:17" x14ac:dyDescent="0.25">
      <c r="A14" s="2">
        <v>2</v>
      </c>
      <c r="B14" s="63">
        <v>43160</v>
      </c>
      <c r="C14" s="63">
        <v>43221</v>
      </c>
      <c r="D14" s="122"/>
      <c r="E14" s="122"/>
      <c r="F14" s="122">
        <v>4500</v>
      </c>
      <c r="G14" s="122"/>
      <c r="H14" s="122">
        <v>437400</v>
      </c>
      <c r="I14" s="123">
        <f t="shared" ref="I14:I20" si="0">H14+G14+F14+E14+D14</f>
        <v>441900</v>
      </c>
      <c r="J14" s="123">
        <v>393660</v>
      </c>
      <c r="K14" s="1" t="s">
        <v>178</v>
      </c>
      <c r="L14" s="1"/>
      <c r="M14" s="123">
        <f>M13+I14-J14</f>
        <v>91980</v>
      </c>
    </row>
    <row r="15" spans="1:17" x14ac:dyDescent="0.25">
      <c r="A15" s="2"/>
      <c r="B15" s="63"/>
      <c r="C15" s="63"/>
      <c r="D15" s="122"/>
      <c r="E15" s="122"/>
      <c r="F15" s="122"/>
      <c r="G15" s="122"/>
      <c r="H15" s="122"/>
      <c r="I15" s="123"/>
      <c r="J15" s="123">
        <v>4500</v>
      </c>
      <c r="K15" s="1" t="s">
        <v>178</v>
      </c>
      <c r="L15" s="1"/>
      <c r="M15" s="123">
        <f t="shared" ref="M15:M22" si="1">M14+I15-J15</f>
        <v>87480</v>
      </c>
    </row>
    <row r="16" spans="1:17" x14ac:dyDescent="0.25">
      <c r="A16" s="2">
        <v>3</v>
      </c>
      <c r="B16" s="63">
        <v>43252</v>
      </c>
      <c r="C16" s="63">
        <v>43313</v>
      </c>
      <c r="D16" s="122"/>
      <c r="E16" s="122"/>
      <c r="F16" s="122">
        <v>4500</v>
      </c>
      <c r="G16" s="122"/>
      <c r="H16" s="122">
        <v>437400</v>
      </c>
      <c r="I16" s="123">
        <f t="shared" si="0"/>
        <v>441900</v>
      </c>
      <c r="J16" s="123">
        <v>393660</v>
      </c>
      <c r="K16" s="1" t="s">
        <v>239</v>
      </c>
      <c r="L16" s="1"/>
      <c r="M16" s="123">
        <f t="shared" si="1"/>
        <v>135720</v>
      </c>
    </row>
    <row r="17" spans="1:13" x14ac:dyDescent="0.25">
      <c r="A17" s="2"/>
      <c r="B17" s="63"/>
      <c r="C17" s="63"/>
      <c r="D17" s="122"/>
      <c r="E17" s="122"/>
      <c r="F17" s="122"/>
      <c r="G17" s="122"/>
      <c r="H17" s="122"/>
      <c r="I17" s="123">
        <f t="shared" si="0"/>
        <v>0</v>
      </c>
      <c r="J17" s="123">
        <v>4500</v>
      </c>
      <c r="K17" s="1" t="s">
        <v>239</v>
      </c>
      <c r="L17" s="1"/>
      <c r="M17" s="123">
        <f t="shared" si="1"/>
        <v>131220</v>
      </c>
    </row>
    <row r="18" spans="1:13" x14ac:dyDescent="0.25">
      <c r="A18" s="2"/>
      <c r="B18" s="63">
        <v>43344</v>
      </c>
      <c r="C18" s="63">
        <v>43405</v>
      </c>
      <c r="D18" s="122"/>
      <c r="E18" s="122"/>
      <c r="F18" s="122">
        <v>4500</v>
      </c>
      <c r="G18" s="122"/>
      <c r="H18" s="122">
        <v>437400</v>
      </c>
      <c r="I18" s="123">
        <f t="shared" si="0"/>
        <v>441900</v>
      </c>
      <c r="J18" s="123">
        <v>393660</v>
      </c>
      <c r="K18" s="1" t="s">
        <v>253</v>
      </c>
      <c r="L18" s="1"/>
      <c r="M18" s="123">
        <f t="shared" si="1"/>
        <v>179460</v>
      </c>
    </row>
    <row r="19" spans="1:13" x14ac:dyDescent="0.25">
      <c r="A19" s="2"/>
      <c r="B19" s="63"/>
      <c r="C19" s="63"/>
      <c r="D19" s="122"/>
      <c r="E19" s="122"/>
      <c r="F19" s="122"/>
      <c r="G19" s="122"/>
      <c r="H19" s="122"/>
      <c r="I19" s="123">
        <f t="shared" si="0"/>
        <v>0</v>
      </c>
      <c r="J19" s="123">
        <v>4500</v>
      </c>
      <c r="K19" s="1" t="s">
        <v>253</v>
      </c>
      <c r="L19" s="1"/>
      <c r="M19" s="123">
        <f t="shared" si="1"/>
        <v>174960</v>
      </c>
    </row>
    <row r="20" spans="1:13" x14ac:dyDescent="0.25">
      <c r="A20" s="2"/>
      <c r="B20" s="63">
        <v>43435</v>
      </c>
      <c r="C20" s="63">
        <v>43497</v>
      </c>
      <c r="D20" s="124">
        <v>4920</v>
      </c>
      <c r="E20" s="124"/>
      <c r="F20" s="124">
        <v>4500</v>
      </c>
      <c r="G20" s="124"/>
      <c r="H20" s="124">
        <v>437400</v>
      </c>
      <c r="I20" s="123">
        <f t="shared" si="0"/>
        <v>446820</v>
      </c>
      <c r="J20" s="125">
        <v>393660</v>
      </c>
      <c r="K20" s="10" t="s">
        <v>297</v>
      </c>
      <c r="L20" s="10"/>
      <c r="M20" s="123">
        <f t="shared" si="1"/>
        <v>228120</v>
      </c>
    </row>
    <row r="21" spans="1:13" x14ac:dyDescent="0.25">
      <c r="A21" s="2"/>
      <c r="B21" s="63"/>
      <c r="C21" s="63"/>
      <c r="D21" s="122"/>
      <c r="E21" s="122"/>
      <c r="F21" s="122"/>
      <c r="G21" s="122"/>
      <c r="H21" s="122"/>
      <c r="I21" s="123"/>
      <c r="J21" s="123">
        <v>4500</v>
      </c>
      <c r="K21" s="1" t="s">
        <v>297</v>
      </c>
      <c r="L21" s="1"/>
      <c r="M21" s="123">
        <f t="shared" si="1"/>
        <v>223620</v>
      </c>
    </row>
    <row r="22" spans="1:13" x14ac:dyDescent="0.25">
      <c r="A22" s="2"/>
      <c r="B22" s="63"/>
      <c r="C22" s="63"/>
      <c r="D22" s="122"/>
      <c r="E22" s="122"/>
      <c r="F22" s="122"/>
      <c r="G22" s="122"/>
      <c r="H22" s="122"/>
      <c r="I22" s="125"/>
      <c r="J22" s="125">
        <v>4920</v>
      </c>
      <c r="K22" s="10" t="s">
        <v>301</v>
      </c>
      <c r="L22" s="10"/>
      <c r="M22" s="123">
        <f t="shared" si="1"/>
        <v>218700</v>
      </c>
    </row>
    <row r="23" spans="1:13" x14ac:dyDescent="0.25">
      <c r="A23" s="2"/>
      <c r="B23" s="63"/>
      <c r="C23" s="63"/>
      <c r="D23" s="122"/>
      <c r="E23" s="122"/>
      <c r="F23" s="122"/>
      <c r="G23" s="122"/>
      <c r="H23" s="122"/>
      <c r="I23" s="123"/>
      <c r="J23" s="123"/>
      <c r="K23" s="1"/>
      <c r="L23" s="1"/>
      <c r="M23" s="123"/>
    </row>
    <row r="24" spans="1:13" x14ac:dyDescent="0.25">
      <c r="A24" s="2"/>
      <c r="B24" s="63"/>
      <c r="C24" s="63"/>
      <c r="D24" s="122"/>
      <c r="E24" s="122"/>
      <c r="F24" s="122"/>
      <c r="G24" s="122"/>
      <c r="H24" s="122"/>
      <c r="I24" s="123"/>
      <c r="J24" s="123"/>
      <c r="K24" s="1"/>
      <c r="L24" s="1"/>
      <c r="M24" s="123"/>
    </row>
    <row r="25" spans="1:13" x14ac:dyDescent="0.25">
      <c r="A25" s="2"/>
      <c r="B25" s="63"/>
      <c r="C25" s="63"/>
      <c r="D25" s="122"/>
      <c r="E25" s="122"/>
      <c r="F25" s="122"/>
      <c r="G25" s="122"/>
      <c r="H25" s="122"/>
      <c r="I25" s="123"/>
      <c r="J25" s="123"/>
      <c r="K25" s="1"/>
      <c r="L25" s="1"/>
      <c r="M25" s="123"/>
    </row>
    <row r="26" spans="1:13" x14ac:dyDescent="0.25">
      <c r="A26" s="2"/>
      <c r="B26" s="63"/>
      <c r="C26" s="40"/>
      <c r="D26" s="122"/>
      <c r="E26" s="122"/>
      <c r="F26" s="126"/>
      <c r="G26" s="126"/>
      <c r="H26" s="122"/>
      <c r="I26" s="123"/>
      <c r="J26" s="123"/>
      <c r="K26" s="1"/>
      <c r="L26" s="1"/>
      <c r="M26" s="123"/>
    </row>
    <row r="27" spans="1:13" x14ac:dyDescent="0.25">
      <c r="A27" s="2"/>
      <c r="B27" s="63"/>
      <c r="C27" s="40"/>
      <c r="D27" s="122"/>
      <c r="E27" s="122"/>
      <c r="F27" s="126"/>
      <c r="G27" s="126"/>
      <c r="H27" s="122"/>
      <c r="I27" s="123"/>
      <c r="J27" s="123"/>
      <c r="K27" s="1"/>
      <c r="L27" s="1"/>
      <c r="M27" s="123"/>
    </row>
    <row r="28" spans="1:13" x14ac:dyDescent="0.25">
      <c r="A28" s="2"/>
      <c r="B28" s="40"/>
      <c r="C28" s="40"/>
      <c r="D28" s="126"/>
      <c r="E28" s="126"/>
      <c r="F28" s="126"/>
      <c r="G28" s="126"/>
      <c r="H28" s="126"/>
      <c r="I28" s="123"/>
      <c r="J28" s="123"/>
      <c r="K28" s="1"/>
      <c r="L28" s="1"/>
      <c r="M28" s="123"/>
    </row>
    <row r="29" spans="1:13" x14ac:dyDescent="0.25">
      <c r="A29" s="2"/>
      <c r="B29" s="40"/>
      <c r="C29" s="40"/>
      <c r="D29" s="126"/>
      <c r="E29" s="126"/>
      <c r="F29" s="126"/>
      <c r="G29" s="126"/>
      <c r="H29" s="126"/>
      <c r="I29" s="123"/>
      <c r="J29" s="123"/>
      <c r="K29" s="1"/>
      <c r="L29" s="1"/>
      <c r="M29" s="123"/>
    </row>
    <row r="30" spans="1:13" x14ac:dyDescent="0.25">
      <c r="A30" s="2"/>
      <c r="B30" s="40"/>
      <c r="C30" s="40"/>
      <c r="D30" s="126"/>
      <c r="E30" s="126"/>
      <c r="F30" s="126"/>
      <c r="G30" s="126"/>
      <c r="H30" s="126"/>
      <c r="I30" s="123"/>
      <c r="J30" s="123"/>
      <c r="K30" s="1"/>
      <c r="L30" s="1"/>
      <c r="M30" s="123"/>
    </row>
    <row r="31" spans="1:13" x14ac:dyDescent="0.25">
      <c r="A31" s="2"/>
      <c r="B31" s="40"/>
      <c r="C31" s="40"/>
      <c r="D31" s="126"/>
      <c r="E31" s="126"/>
      <c r="F31" s="126"/>
      <c r="G31" s="126"/>
      <c r="H31" s="126"/>
      <c r="I31" s="123"/>
      <c r="J31" s="123"/>
      <c r="K31" s="1"/>
      <c r="L31" s="1"/>
      <c r="M31" s="123"/>
    </row>
    <row r="32" spans="1:13" x14ac:dyDescent="0.25">
      <c r="A32" s="2"/>
      <c r="B32" s="40"/>
      <c r="C32" s="40"/>
      <c r="D32" s="126"/>
      <c r="E32" s="126"/>
      <c r="F32" s="126"/>
      <c r="G32" s="126"/>
      <c r="H32" s="126"/>
      <c r="I32" s="123"/>
      <c r="J32" s="123"/>
      <c r="K32" s="1"/>
      <c r="L32" s="1"/>
      <c r="M32" s="123"/>
    </row>
    <row r="33" spans="1:13" x14ac:dyDescent="0.25">
      <c r="A33" s="2"/>
      <c r="B33" s="40"/>
      <c r="C33" s="40"/>
      <c r="D33" s="126"/>
      <c r="E33" s="126"/>
      <c r="F33" s="126"/>
      <c r="G33" s="126"/>
      <c r="H33" s="126"/>
      <c r="I33" s="123"/>
      <c r="J33" s="123"/>
      <c r="K33" s="1"/>
      <c r="L33" s="1"/>
      <c r="M33" s="123"/>
    </row>
    <row r="34" spans="1:13" x14ac:dyDescent="0.25">
      <c r="A34" s="2"/>
      <c r="B34" s="40"/>
      <c r="C34" s="40"/>
      <c r="D34" s="126"/>
      <c r="E34" s="126"/>
      <c r="F34" s="126"/>
      <c r="G34" s="126"/>
      <c r="H34" s="126"/>
      <c r="I34" s="123"/>
      <c r="J34" s="123"/>
      <c r="K34" s="1"/>
      <c r="L34" s="1"/>
      <c r="M34" s="123"/>
    </row>
    <row r="35" spans="1:13" x14ac:dyDescent="0.25">
      <c r="A35" s="2"/>
      <c r="B35" s="40"/>
      <c r="C35" s="40"/>
      <c r="D35" s="126"/>
      <c r="E35" s="126"/>
      <c r="F35" s="126"/>
      <c r="G35" s="126"/>
      <c r="H35" s="126"/>
      <c r="I35" s="123"/>
      <c r="J35" s="123"/>
      <c r="K35" s="1"/>
      <c r="L35" s="1"/>
      <c r="M35" s="123"/>
    </row>
    <row r="36" spans="1:13" x14ac:dyDescent="0.25">
      <c r="A36" s="2"/>
      <c r="B36" s="40"/>
      <c r="C36" s="40"/>
      <c r="D36" s="126"/>
      <c r="E36" s="126"/>
      <c r="F36" s="126"/>
      <c r="G36" s="126"/>
      <c r="H36" s="126"/>
      <c r="I36" s="123"/>
      <c r="J36" s="123"/>
      <c r="K36" s="1"/>
      <c r="L36" s="1"/>
      <c r="M36" s="123"/>
    </row>
    <row r="37" spans="1:13" x14ac:dyDescent="0.25">
      <c r="A37" s="2"/>
      <c r="B37" s="40"/>
      <c r="C37" s="40"/>
      <c r="D37" s="126"/>
      <c r="E37" s="126"/>
      <c r="F37" s="126"/>
      <c r="G37" s="126"/>
      <c r="H37" s="126"/>
      <c r="I37" s="123"/>
      <c r="J37" s="123"/>
      <c r="K37" s="1"/>
      <c r="L37" s="1"/>
      <c r="M37" s="123"/>
    </row>
    <row r="38" spans="1:13" x14ac:dyDescent="0.25">
      <c r="A38" s="2"/>
      <c r="B38" s="40"/>
      <c r="C38" s="40"/>
      <c r="D38" s="126"/>
      <c r="E38" s="126"/>
      <c r="F38" s="126"/>
      <c r="G38" s="126"/>
      <c r="H38" s="126"/>
      <c r="I38" s="123"/>
      <c r="J38" s="123"/>
      <c r="K38" s="1"/>
      <c r="L38" s="1"/>
      <c r="M38" s="123"/>
    </row>
    <row r="39" spans="1:13" x14ac:dyDescent="0.25">
      <c r="A39" s="2"/>
      <c r="B39" s="40"/>
      <c r="C39" s="40"/>
      <c r="D39" s="126"/>
      <c r="E39" s="126"/>
      <c r="F39" s="126"/>
      <c r="G39" s="126"/>
      <c r="H39" s="126"/>
      <c r="I39" s="123"/>
      <c r="J39" s="123"/>
      <c r="K39" s="1"/>
      <c r="L39" s="1"/>
      <c r="M39" s="123"/>
    </row>
    <row r="40" spans="1:13" x14ac:dyDescent="0.25">
      <c r="A40" s="2"/>
      <c r="B40" s="40"/>
      <c r="C40" s="40"/>
      <c r="D40" s="126"/>
      <c r="E40" s="126"/>
      <c r="F40" s="126"/>
      <c r="G40" s="126"/>
      <c r="H40" s="126"/>
      <c r="I40" s="123"/>
      <c r="J40" s="123"/>
      <c r="K40" s="1"/>
      <c r="L40" s="1"/>
      <c r="M40" s="123"/>
    </row>
    <row r="41" spans="1:13" x14ac:dyDescent="0.25">
      <c r="A41" s="2"/>
      <c r="B41" s="40"/>
      <c r="C41" s="40"/>
      <c r="D41" s="126"/>
      <c r="E41" s="126"/>
      <c r="F41" s="126"/>
      <c r="G41" s="126"/>
      <c r="H41" s="126"/>
      <c r="I41" s="123"/>
      <c r="J41" s="123"/>
      <c r="K41" s="1"/>
      <c r="L41" s="1"/>
      <c r="M41" s="123"/>
    </row>
    <row r="42" spans="1:13" x14ac:dyDescent="0.25">
      <c r="A42" s="2"/>
      <c r="B42" s="40"/>
      <c r="C42" s="16"/>
      <c r="D42" s="126"/>
      <c r="E42" s="126"/>
      <c r="F42" s="126"/>
      <c r="G42" s="126"/>
      <c r="H42" s="126"/>
      <c r="I42" s="123"/>
      <c r="J42" s="123"/>
      <c r="K42" s="1"/>
      <c r="L42" s="1"/>
      <c r="M42" s="123"/>
    </row>
    <row r="43" spans="1:13" x14ac:dyDescent="0.25">
      <c r="A43" s="2"/>
      <c r="B43" s="40"/>
      <c r="C43" s="16"/>
      <c r="D43" s="126"/>
      <c r="E43" s="126"/>
      <c r="F43" s="126"/>
      <c r="G43" s="126"/>
      <c r="H43" s="126"/>
      <c r="I43" s="123"/>
      <c r="J43" s="123"/>
      <c r="K43" s="1"/>
      <c r="L43" s="1"/>
      <c r="M43" s="123"/>
    </row>
    <row r="44" spans="1:13" x14ac:dyDescent="0.25">
      <c r="A44" s="2"/>
      <c r="B44" s="40"/>
      <c r="C44" s="16"/>
      <c r="D44" s="126"/>
      <c r="E44" s="126"/>
      <c r="F44" s="126"/>
      <c r="G44" s="126"/>
      <c r="H44" s="126"/>
      <c r="I44" s="123"/>
      <c r="J44" s="123"/>
      <c r="K44" s="1"/>
      <c r="L44" s="1"/>
      <c r="M44" s="123"/>
    </row>
    <row r="45" spans="1:13" x14ac:dyDescent="0.25">
      <c r="A45" s="2"/>
      <c r="B45" s="40"/>
      <c r="C45" s="16"/>
      <c r="D45" s="126"/>
      <c r="E45" s="126"/>
      <c r="F45" s="126"/>
      <c r="G45" s="126"/>
      <c r="H45" s="126"/>
      <c r="I45" s="123"/>
      <c r="J45" s="123"/>
      <c r="K45" s="1"/>
      <c r="L45" s="1"/>
      <c r="M45" s="123"/>
    </row>
    <row r="46" spans="1:13" x14ac:dyDescent="0.25">
      <c r="A46" s="2"/>
      <c r="B46" s="40"/>
      <c r="C46" s="16"/>
      <c r="D46" s="126"/>
      <c r="E46" s="126"/>
      <c r="F46" s="126"/>
      <c r="G46" s="126"/>
      <c r="H46" s="126"/>
      <c r="I46" s="123"/>
      <c r="J46" s="123"/>
      <c r="K46" s="1"/>
      <c r="L46" s="1"/>
      <c r="M46" s="123"/>
    </row>
    <row r="47" spans="1:13" x14ac:dyDescent="0.25">
      <c r="A47" s="2"/>
      <c r="B47" s="40"/>
      <c r="C47" s="16"/>
      <c r="D47" s="126"/>
      <c r="E47" s="126"/>
      <c r="F47" s="126"/>
      <c r="G47" s="126"/>
      <c r="H47" s="126"/>
      <c r="I47" s="123"/>
      <c r="J47" s="123"/>
      <c r="K47" s="1"/>
      <c r="L47" s="1"/>
      <c r="M47" s="123"/>
    </row>
    <row r="48" spans="1:13" x14ac:dyDescent="0.25">
      <c r="A48" s="2"/>
      <c r="B48" s="40"/>
      <c r="C48" s="16"/>
      <c r="D48" s="126"/>
      <c r="E48" s="126"/>
      <c r="F48" s="126"/>
      <c r="G48" s="126"/>
      <c r="H48" s="126"/>
      <c r="I48" s="123"/>
      <c r="J48" s="123"/>
      <c r="K48" s="1"/>
      <c r="L48" s="1"/>
      <c r="M48" s="123"/>
    </row>
    <row r="49" spans="1:13" x14ac:dyDescent="0.25">
      <c r="A49" s="2"/>
      <c r="B49" s="40"/>
      <c r="C49" s="16"/>
      <c r="D49" s="126"/>
      <c r="E49" s="126"/>
      <c r="F49" s="126"/>
      <c r="G49" s="126"/>
      <c r="H49" s="126"/>
      <c r="I49" s="123"/>
      <c r="J49" s="123"/>
      <c r="K49" s="1"/>
      <c r="L49" s="1"/>
      <c r="M49" s="123"/>
    </row>
    <row r="50" spans="1:13" x14ac:dyDescent="0.25">
      <c r="A50" s="2"/>
      <c r="B50" s="40"/>
      <c r="C50" s="16"/>
      <c r="D50" s="126"/>
      <c r="E50" s="126"/>
      <c r="F50" s="126"/>
      <c r="G50" s="126"/>
      <c r="H50" s="126"/>
      <c r="I50" s="123"/>
      <c r="J50" s="123"/>
      <c r="K50" s="1"/>
      <c r="L50" s="1"/>
      <c r="M50" s="123"/>
    </row>
    <row r="51" spans="1:13" x14ac:dyDescent="0.25">
      <c r="A51" s="2"/>
      <c r="B51" s="40"/>
      <c r="C51" s="16"/>
      <c r="D51" s="126"/>
      <c r="E51" s="126"/>
      <c r="F51" s="126"/>
      <c r="G51" s="126"/>
      <c r="H51" s="126"/>
      <c r="I51" s="123"/>
      <c r="J51" s="123"/>
      <c r="K51" s="1"/>
      <c r="L51" s="1"/>
      <c r="M51" s="123"/>
    </row>
    <row r="52" spans="1:13" x14ac:dyDescent="0.25">
      <c r="A52" s="2"/>
      <c r="B52" s="40"/>
      <c r="C52" s="16"/>
      <c r="D52" s="126"/>
      <c r="E52" s="126"/>
      <c r="F52" s="126"/>
      <c r="G52" s="126"/>
      <c r="H52" s="126"/>
      <c r="I52" s="123"/>
      <c r="J52" s="123"/>
      <c r="K52" s="1"/>
      <c r="L52" s="1"/>
      <c r="M52" s="123"/>
    </row>
    <row r="53" spans="1:13" x14ac:dyDescent="0.25">
      <c r="A53" s="2"/>
      <c r="B53" s="40"/>
      <c r="C53" s="16"/>
      <c r="D53" s="126"/>
      <c r="E53" s="126"/>
      <c r="F53" s="126"/>
      <c r="G53" s="126"/>
      <c r="H53" s="126"/>
      <c r="I53" s="123"/>
      <c r="J53" s="123"/>
      <c r="K53" s="1"/>
      <c r="L53" s="1"/>
      <c r="M53" s="123"/>
    </row>
    <row r="54" spans="1:13" x14ac:dyDescent="0.25">
      <c r="A54" s="2"/>
      <c r="B54" s="40"/>
      <c r="C54" s="16"/>
      <c r="D54" s="126"/>
      <c r="E54" s="126"/>
      <c r="F54" s="126"/>
      <c r="G54" s="126"/>
      <c r="H54" s="126"/>
      <c r="I54" s="123"/>
      <c r="J54" s="123"/>
      <c r="K54" s="1"/>
      <c r="L54" s="1"/>
      <c r="M54" s="123"/>
    </row>
    <row r="55" spans="1:13" x14ac:dyDescent="0.25">
      <c r="A55" s="2"/>
      <c r="B55" s="40"/>
      <c r="C55" s="16"/>
      <c r="D55" s="126"/>
      <c r="E55" s="126"/>
      <c r="F55" s="126"/>
      <c r="G55" s="126"/>
      <c r="H55" s="126"/>
      <c r="I55" s="123"/>
      <c r="J55" s="123"/>
      <c r="K55" s="1"/>
      <c r="L55" s="1"/>
      <c r="M55" s="123"/>
    </row>
    <row r="56" spans="1:13" x14ac:dyDescent="0.25">
      <c r="A56" s="2"/>
      <c r="B56" s="40"/>
      <c r="C56" s="16"/>
      <c r="D56" s="126"/>
      <c r="E56" s="126"/>
      <c r="F56" s="126"/>
      <c r="G56" s="126"/>
      <c r="H56" s="126"/>
      <c r="I56" s="123"/>
      <c r="J56" s="123"/>
      <c r="K56" s="1"/>
      <c r="L56" s="1"/>
      <c r="M56" s="123"/>
    </row>
    <row r="57" spans="1:13" x14ac:dyDescent="0.25">
      <c r="A57" s="2"/>
      <c r="B57" s="40"/>
      <c r="C57" s="16"/>
      <c r="D57" s="126"/>
      <c r="E57" s="126"/>
      <c r="F57" s="126"/>
      <c r="G57" s="126"/>
      <c r="H57" s="126"/>
      <c r="I57" s="123"/>
      <c r="J57" s="123"/>
      <c r="K57" s="1"/>
      <c r="L57" s="1"/>
      <c r="M57" s="123"/>
    </row>
    <row r="58" spans="1:13" x14ac:dyDescent="0.25">
      <c r="A58" s="2"/>
      <c r="B58" s="40"/>
      <c r="C58" s="16"/>
      <c r="D58" s="126"/>
      <c r="E58" s="126"/>
      <c r="F58" s="126"/>
      <c r="G58" s="126"/>
      <c r="H58" s="126"/>
      <c r="I58" s="123"/>
      <c r="J58" s="123"/>
      <c r="K58" s="1"/>
      <c r="L58" s="1"/>
      <c r="M58" s="123"/>
    </row>
    <row r="59" spans="1:13" x14ac:dyDescent="0.25">
      <c r="A59" s="2"/>
      <c r="B59" s="40"/>
      <c r="C59" s="16"/>
      <c r="D59" s="126"/>
      <c r="E59" s="126"/>
      <c r="F59" s="126"/>
      <c r="G59" s="126"/>
      <c r="H59" s="126"/>
      <c r="I59" s="123"/>
      <c r="J59" s="123"/>
      <c r="K59" s="1"/>
      <c r="L59" s="1"/>
      <c r="M59" s="123"/>
    </row>
    <row r="60" spans="1:13" x14ac:dyDescent="0.25">
      <c r="A60" s="2"/>
      <c r="B60" s="40"/>
      <c r="C60" s="16"/>
      <c r="D60" s="126"/>
      <c r="E60" s="126"/>
      <c r="F60" s="126"/>
      <c r="G60" s="126"/>
      <c r="H60" s="126"/>
      <c r="I60" s="123"/>
      <c r="J60" s="123"/>
      <c r="K60" s="1"/>
      <c r="L60" s="1"/>
      <c r="M60" s="123"/>
    </row>
    <row r="61" spans="1:13" x14ac:dyDescent="0.25">
      <c r="A61" s="2"/>
      <c r="B61" s="40"/>
      <c r="C61" s="16"/>
      <c r="D61" s="126"/>
      <c r="E61" s="126"/>
      <c r="F61" s="126"/>
      <c r="G61" s="126"/>
      <c r="H61" s="126"/>
      <c r="I61" s="123"/>
      <c r="J61" s="123"/>
      <c r="K61" s="1"/>
      <c r="L61" s="1"/>
      <c r="M61" s="123"/>
    </row>
    <row r="62" spans="1:13" x14ac:dyDescent="0.25">
      <c r="A62" s="2"/>
      <c r="B62" s="40"/>
      <c r="C62" s="16"/>
      <c r="D62" s="126"/>
      <c r="E62" s="126"/>
      <c r="F62" s="126"/>
      <c r="G62" s="126"/>
      <c r="H62" s="126"/>
      <c r="I62" s="123"/>
      <c r="J62" s="123"/>
      <c r="K62" s="1"/>
      <c r="L62" s="1"/>
      <c r="M62" s="123"/>
    </row>
    <row r="63" spans="1:13" x14ac:dyDescent="0.25">
      <c r="A63" s="2"/>
      <c r="B63" s="40"/>
      <c r="C63" s="16"/>
      <c r="D63" s="126"/>
      <c r="E63" s="126"/>
      <c r="F63" s="126"/>
      <c r="G63" s="126"/>
      <c r="H63" s="126"/>
      <c r="I63" s="123"/>
      <c r="J63" s="123"/>
      <c r="K63" s="1"/>
      <c r="L63" s="1"/>
      <c r="M63" s="123"/>
    </row>
    <row r="64" spans="1:13" x14ac:dyDescent="0.25">
      <c r="A64" s="2"/>
      <c r="B64" s="40"/>
      <c r="C64" s="16"/>
      <c r="D64" s="126"/>
      <c r="E64" s="126"/>
      <c r="F64" s="126"/>
      <c r="G64" s="126"/>
      <c r="H64" s="126"/>
      <c r="I64" s="123"/>
      <c r="J64" s="123"/>
      <c r="K64" s="1"/>
      <c r="L64" s="1"/>
      <c r="M64" s="123"/>
    </row>
    <row r="65" spans="1:13" x14ac:dyDescent="0.25">
      <c r="A65" s="2"/>
      <c r="B65" s="40"/>
      <c r="C65" s="16"/>
      <c r="D65" s="126"/>
      <c r="E65" s="126"/>
      <c r="F65" s="126"/>
      <c r="G65" s="126"/>
      <c r="H65" s="126"/>
      <c r="I65" s="123"/>
      <c r="J65" s="123"/>
      <c r="K65" s="1"/>
      <c r="L65" s="1"/>
      <c r="M65" s="123"/>
    </row>
    <row r="66" spans="1:13" x14ac:dyDescent="0.25">
      <c r="A66" s="2"/>
      <c r="B66" s="40"/>
      <c r="C66" s="16"/>
      <c r="D66" s="126"/>
      <c r="E66" s="126"/>
      <c r="F66" s="126"/>
      <c r="G66" s="126"/>
      <c r="H66" s="126"/>
      <c r="I66" s="123"/>
      <c r="J66" s="123"/>
      <c r="K66" s="1"/>
      <c r="L66" s="1"/>
      <c r="M66" s="123"/>
    </row>
    <row r="67" spans="1:13" x14ac:dyDescent="0.25">
      <c r="A67" s="2"/>
      <c r="B67" s="40"/>
      <c r="C67" s="16"/>
      <c r="D67" s="126"/>
      <c r="E67" s="126"/>
      <c r="F67" s="126"/>
      <c r="G67" s="126"/>
      <c r="H67" s="126"/>
      <c r="I67" s="123"/>
      <c r="J67" s="123"/>
      <c r="K67" s="1"/>
      <c r="L67" s="1"/>
      <c r="M67" s="123"/>
    </row>
    <row r="68" spans="1:13" x14ac:dyDescent="0.25">
      <c r="A68" s="2"/>
      <c r="B68" s="40"/>
      <c r="C68" s="16"/>
      <c r="D68" s="126"/>
      <c r="E68" s="126"/>
      <c r="F68" s="126"/>
      <c r="G68" s="126"/>
      <c r="H68" s="126"/>
      <c r="I68" s="123"/>
      <c r="J68" s="123"/>
      <c r="K68" s="1"/>
      <c r="L68" s="1"/>
      <c r="M68" s="123"/>
    </row>
    <row r="69" spans="1:13" x14ac:dyDescent="0.25">
      <c r="A69" s="2"/>
      <c r="B69" s="40"/>
      <c r="C69" s="16"/>
      <c r="D69" s="126"/>
      <c r="E69" s="126"/>
      <c r="F69" s="126"/>
      <c r="G69" s="126"/>
      <c r="H69" s="126"/>
      <c r="I69" s="123"/>
      <c r="J69" s="123"/>
      <c r="K69" s="1"/>
      <c r="L69" s="1"/>
      <c r="M69" s="123"/>
    </row>
    <row r="70" spans="1:13" x14ac:dyDescent="0.25">
      <c r="A70" s="2"/>
      <c r="B70" s="40"/>
      <c r="C70" s="16"/>
      <c r="D70" s="126"/>
      <c r="E70" s="126"/>
      <c r="F70" s="126"/>
      <c r="G70" s="126"/>
      <c r="H70" s="126"/>
      <c r="I70" s="123"/>
      <c r="J70" s="123"/>
      <c r="K70" s="1"/>
      <c r="L70" s="1"/>
      <c r="M70" s="123"/>
    </row>
  </sheetData>
  <mergeCells count="19">
    <mergeCell ref="A8:A9"/>
    <mergeCell ref="B8:B9"/>
    <mergeCell ref="C8:C9"/>
    <mergeCell ref="D8:D9"/>
    <mergeCell ref="E8:E9"/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5" workbookViewId="0">
      <selection activeCell="L23" sqref="L23"/>
    </sheetView>
  </sheetViews>
  <sheetFormatPr defaultRowHeight="15" x14ac:dyDescent="0.25"/>
  <cols>
    <col min="1" max="1" width="16.28515625" customWidth="1"/>
    <col min="8" max="8" width="12.28515625" customWidth="1"/>
    <col min="9" max="9" width="10.5703125" customWidth="1"/>
    <col min="10" max="10" width="11.140625" customWidth="1"/>
    <col min="11" max="11" width="11.42578125" customWidth="1"/>
    <col min="12" max="12" width="19.42578125" customWidth="1"/>
    <col min="13" max="13" width="11" customWidth="1"/>
    <col min="14" max="14" width="24.85546875" customWidth="1"/>
  </cols>
  <sheetData>
    <row r="1" spans="1:15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 t="s">
        <v>87</v>
      </c>
      <c r="B2" s="171">
        <v>43132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5" x14ac:dyDescent="0.25">
      <c r="A3" s="1" t="s">
        <v>1</v>
      </c>
      <c r="B3" s="143" t="s">
        <v>223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5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5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5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5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5" x14ac:dyDescent="0.25">
      <c r="A8" s="144" t="s">
        <v>65</v>
      </c>
      <c r="B8" s="147" t="s">
        <v>4</v>
      </c>
      <c r="C8" s="146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5" x14ac:dyDescent="0.25">
      <c r="A9" s="144"/>
      <c r="B9" s="147"/>
      <c r="C9" s="146"/>
      <c r="D9" s="159"/>
      <c r="E9" s="159"/>
      <c r="F9" s="168"/>
      <c r="G9" s="159"/>
      <c r="H9" s="159"/>
      <c r="I9" s="146"/>
      <c r="J9" s="146"/>
      <c r="K9" s="144"/>
      <c r="L9" s="144"/>
      <c r="M9" s="144"/>
    </row>
    <row r="10" spans="1:15" x14ac:dyDescent="0.25">
      <c r="A10" s="5"/>
      <c r="B10" s="72"/>
      <c r="C10" s="14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247</v>
      </c>
      <c r="O10">
        <v>40000</v>
      </c>
    </row>
    <row r="11" spans="1:15" x14ac:dyDescent="0.25">
      <c r="A11" s="2">
        <v>1</v>
      </c>
      <c r="B11" s="63">
        <v>43132</v>
      </c>
      <c r="C11" s="15"/>
      <c r="D11" s="15">
        <v>200</v>
      </c>
      <c r="E11" s="15">
        <v>1300</v>
      </c>
      <c r="F11" s="15">
        <v>250</v>
      </c>
      <c r="G11" s="15"/>
      <c r="H11" s="15">
        <v>20000</v>
      </c>
      <c r="I11" s="4">
        <f>H11+G11+F11+E11+D11</f>
        <v>21750</v>
      </c>
      <c r="J11" s="4">
        <v>62500</v>
      </c>
      <c r="K11" s="1" t="s">
        <v>180</v>
      </c>
      <c r="L11" s="1" t="s">
        <v>181</v>
      </c>
      <c r="M11" s="4">
        <f>I11-J11</f>
        <v>-40750</v>
      </c>
      <c r="N11" t="s">
        <v>248</v>
      </c>
      <c r="O11">
        <v>2500</v>
      </c>
    </row>
    <row r="12" spans="1:15" x14ac:dyDescent="0.25">
      <c r="A12" s="2">
        <v>2</v>
      </c>
      <c r="B12" s="63">
        <v>43160</v>
      </c>
      <c r="C12" s="15"/>
      <c r="D12" s="15">
        <v>200</v>
      </c>
      <c r="E12" s="15">
        <v>1300</v>
      </c>
      <c r="F12" s="15">
        <v>250</v>
      </c>
      <c r="G12" s="15"/>
      <c r="H12" s="15">
        <v>20000</v>
      </c>
      <c r="I12" s="4">
        <f t="shared" ref="I12:I20" si="0">H12+G12+F12+E12+D12</f>
        <v>21750</v>
      </c>
      <c r="J12" s="4"/>
      <c r="K12" s="1"/>
      <c r="L12" s="1"/>
      <c r="M12" s="4">
        <f>M11+I12</f>
        <v>-19000</v>
      </c>
      <c r="N12" t="s">
        <v>259</v>
      </c>
      <c r="O12">
        <v>1500</v>
      </c>
    </row>
    <row r="13" spans="1:15" x14ac:dyDescent="0.25">
      <c r="A13" s="2">
        <v>3</v>
      </c>
      <c r="B13" s="63">
        <v>43191</v>
      </c>
      <c r="C13" s="15"/>
      <c r="D13" s="15">
        <v>200</v>
      </c>
      <c r="E13" s="15">
        <v>1300</v>
      </c>
      <c r="F13" s="15">
        <v>250</v>
      </c>
      <c r="G13" s="15"/>
      <c r="H13" s="15">
        <v>20000</v>
      </c>
      <c r="I13" s="4">
        <f t="shared" si="0"/>
        <v>21750</v>
      </c>
      <c r="J13" s="4"/>
      <c r="K13" s="1"/>
      <c r="L13" s="1"/>
      <c r="M13" s="4">
        <f>M12+I13</f>
        <v>2750</v>
      </c>
      <c r="O13" s="38">
        <f>SUM(O9:O12)</f>
        <v>44000</v>
      </c>
    </row>
    <row r="14" spans="1:15" x14ac:dyDescent="0.25">
      <c r="A14" s="2"/>
      <c r="B14" s="63">
        <v>43221</v>
      </c>
      <c r="C14" s="15"/>
      <c r="D14" s="15">
        <v>200</v>
      </c>
      <c r="E14" s="15">
        <v>1300</v>
      </c>
      <c r="F14" s="15">
        <v>250</v>
      </c>
      <c r="G14" s="15"/>
      <c r="H14" s="15">
        <v>20000</v>
      </c>
      <c r="I14" s="4">
        <f t="shared" si="0"/>
        <v>21750</v>
      </c>
      <c r="J14" s="4">
        <v>65250</v>
      </c>
      <c r="K14" s="1" t="s">
        <v>182</v>
      </c>
      <c r="L14" s="1" t="s">
        <v>181</v>
      </c>
      <c r="M14" s="4">
        <f>M13+I14-J14</f>
        <v>-40750</v>
      </c>
      <c r="N14" t="s">
        <v>180</v>
      </c>
      <c r="O14">
        <v>-44000</v>
      </c>
    </row>
    <row r="15" spans="1:15" x14ac:dyDescent="0.25">
      <c r="A15" s="2"/>
      <c r="B15" s="63">
        <v>43252</v>
      </c>
      <c r="C15" s="15"/>
      <c r="D15" s="15">
        <v>200</v>
      </c>
      <c r="E15" s="15">
        <v>1300</v>
      </c>
      <c r="F15" s="15">
        <v>250</v>
      </c>
      <c r="G15" s="15"/>
      <c r="H15" s="15">
        <v>20000</v>
      </c>
      <c r="I15" s="4">
        <f t="shared" si="0"/>
        <v>21750</v>
      </c>
      <c r="J15" s="4"/>
      <c r="K15" s="1"/>
      <c r="L15" s="1"/>
      <c r="M15" s="4">
        <f>M14+I15</f>
        <v>-19000</v>
      </c>
      <c r="O15" s="38">
        <f>SUM(O13:O14)</f>
        <v>0</v>
      </c>
    </row>
    <row r="16" spans="1:15" x14ac:dyDescent="0.25">
      <c r="A16" s="2"/>
      <c r="B16" s="63">
        <v>43282</v>
      </c>
      <c r="C16" s="15"/>
      <c r="D16" s="15">
        <v>200</v>
      </c>
      <c r="E16" s="15">
        <v>1300</v>
      </c>
      <c r="F16" s="15">
        <v>250</v>
      </c>
      <c r="G16" s="15"/>
      <c r="H16" s="15">
        <v>20000</v>
      </c>
      <c r="I16" s="4">
        <f t="shared" si="0"/>
        <v>21750</v>
      </c>
      <c r="J16" s="4"/>
      <c r="K16" s="1"/>
      <c r="L16" s="1"/>
      <c r="M16" s="4">
        <f>M15+I16</f>
        <v>2750</v>
      </c>
    </row>
    <row r="17" spans="1:13" x14ac:dyDescent="0.25">
      <c r="A17" s="2"/>
      <c r="B17" s="63">
        <v>43313</v>
      </c>
      <c r="C17" s="15"/>
      <c r="D17" s="15">
        <v>200</v>
      </c>
      <c r="E17" s="15">
        <v>1300</v>
      </c>
      <c r="F17" s="15">
        <v>250</v>
      </c>
      <c r="G17" s="93"/>
      <c r="H17" s="15">
        <v>20000</v>
      </c>
      <c r="I17" s="4">
        <f t="shared" si="0"/>
        <v>21750</v>
      </c>
      <c r="J17" s="37">
        <v>62250</v>
      </c>
      <c r="K17" s="10" t="s">
        <v>267</v>
      </c>
      <c r="L17" s="10" t="s">
        <v>264</v>
      </c>
      <c r="M17" s="4">
        <f>M16+I17-J17</f>
        <v>-37750</v>
      </c>
    </row>
    <row r="18" spans="1:13" x14ac:dyDescent="0.25">
      <c r="A18" s="2"/>
      <c r="B18" s="63">
        <v>43344</v>
      </c>
      <c r="C18" s="15"/>
      <c r="D18" s="15">
        <v>200</v>
      </c>
      <c r="E18" s="15">
        <v>1300</v>
      </c>
      <c r="F18" s="15">
        <v>250</v>
      </c>
      <c r="G18" s="15"/>
      <c r="H18" s="15">
        <v>20000</v>
      </c>
      <c r="I18" s="4">
        <f t="shared" si="0"/>
        <v>21750</v>
      </c>
      <c r="J18" s="4"/>
      <c r="K18" s="1"/>
      <c r="L18" s="1"/>
      <c r="M18" s="4">
        <f t="shared" ref="M18:M22" si="1">M17+I18-J18</f>
        <v>-16000</v>
      </c>
    </row>
    <row r="19" spans="1:13" x14ac:dyDescent="0.25">
      <c r="A19" s="2"/>
      <c r="B19" s="63">
        <v>43374</v>
      </c>
      <c r="C19" s="15"/>
      <c r="D19" s="15">
        <v>200</v>
      </c>
      <c r="E19" s="15">
        <v>1300</v>
      </c>
      <c r="F19" s="15">
        <v>250</v>
      </c>
      <c r="G19" s="15"/>
      <c r="H19" s="15">
        <v>20000</v>
      </c>
      <c r="I19" s="4">
        <f t="shared" si="0"/>
        <v>21750</v>
      </c>
      <c r="J19" s="37"/>
      <c r="K19" s="10"/>
      <c r="L19" s="10"/>
      <c r="M19" s="4">
        <f t="shared" si="1"/>
        <v>5750</v>
      </c>
    </row>
    <row r="20" spans="1:13" x14ac:dyDescent="0.25">
      <c r="A20" s="2"/>
      <c r="B20" s="63">
        <v>43405</v>
      </c>
      <c r="C20" s="15"/>
      <c r="D20" s="15">
        <v>200</v>
      </c>
      <c r="E20" s="15">
        <v>1300</v>
      </c>
      <c r="F20" s="15">
        <v>250</v>
      </c>
      <c r="G20" s="15"/>
      <c r="H20" s="15">
        <v>20000</v>
      </c>
      <c r="I20" s="4">
        <f t="shared" si="0"/>
        <v>21750</v>
      </c>
      <c r="J20" s="4">
        <v>65250</v>
      </c>
      <c r="K20" s="1" t="s">
        <v>303</v>
      </c>
      <c r="L20" s="1" t="s">
        <v>264</v>
      </c>
      <c r="M20" s="4">
        <f t="shared" si="1"/>
        <v>-37750</v>
      </c>
    </row>
    <row r="21" spans="1:13" x14ac:dyDescent="0.25">
      <c r="A21" s="2"/>
      <c r="B21" s="63">
        <v>43435</v>
      </c>
      <c r="C21" s="15"/>
      <c r="D21" s="15">
        <v>200</v>
      </c>
      <c r="E21" s="15">
        <v>1300</v>
      </c>
      <c r="F21" s="15">
        <v>250</v>
      </c>
      <c r="G21" s="15"/>
      <c r="H21" s="15">
        <v>20000</v>
      </c>
      <c r="I21" s="4">
        <f t="shared" ref="I21:I22" si="2">H21+G21+F21+E21+D21</f>
        <v>21750</v>
      </c>
      <c r="J21" s="4"/>
      <c r="K21" s="1"/>
      <c r="L21" s="1"/>
      <c r="M21" s="4">
        <f t="shared" si="1"/>
        <v>-16000</v>
      </c>
    </row>
    <row r="22" spans="1:13" x14ac:dyDescent="0.25">
      <c r="A22" s="2"/>
      <c r="B22" s="63">
        <v>43466</v>
      </c>
      <c r="C22" s="15"/>
      <c r="D22" s="15">
        <v>200</v>
      </c>
      <c r="E22" s="15">
        <v>1300</v>
      </c>
      <c r="F22" s="15">
        <v>250</v>
      </c>
      <c r="G22" s="15"/>
      <c r="H22" s="15">
        <v>20000</v>
      </c>
      <c r="I22" s="4">
        <f t="shared" si="2"/>
        <v>21750</v>
      </c>
      <c r="J22" s="4"/>
      <c r="K22" s="1"/>
      <c r="L22" s="1"/>
      <c r="M22" s="4">
        <f t="shared" si="1"/>
        <v>5750</v>
      </c>
    </row>
    <row r="23" spans="1:13" x14ac:dyDescent="0.25">
      <c r="A23" s="2"/>
      <c r="B23" s="63"/>
      <c r="C23" s="16"/>
      <c r="D23" s="15"/>
      <c r="E23" s="15"/>
      <c r="F23" s="16"/>
      <c r="G23" s="16"/>
      <c r="H23" s="15"/>
      <c r="I23" s="4"/>
      <c r="J23" s="4"/>
      <c r="K23" s="1"/>
      <c r="L23" s="1"/>
      <c r="M23" s="4"/>
    </row>
    <row r="24" spans="1:13" x14ac:dyDescent="0.25">
      <c r="A24" s="2"/>
      <c r="B24" s="63"/>
      <c r="C24" s="16"/>
      <c r="D24" s="15"/>
      <c r="E24" s="15"/>
      <c r="F24" s="16"/>
      <c r="G24" s="16"/>
      <c r="H24" s="15"/>
      <c r="I24" s="4"/>
      <c r="J24" s="4"/>
      <c r="K24" s="1"/>
      <c r="L24" s="1"/>
      <c r="M24" s="4"/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A8:A9"/>
    <mergeCell ref="B8:B9"/>
    <mergeCell ref="C8:C9"/>
    <mergeCell ref="D8:D9"/>
    <mergeCell ref="E8:E9"/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B1" workbookViewId="0">
      <selection activeCell="L15" sqref="L15"/>
    </sheetView>
  </sheetViews>
  <sheetFormatPr defaultRowHeight="15" x14ac:dyDescent="0.25"/>
  <cols>
    <col min="1" max="1" width="16.28515625" customWidth="1"/>
    <col min="8" max="8" width="12.28515625" customWidth="1"/>
    <col min="9" max="9" width="10.5703125" customWidth="1"/>
    <col min="10" max="10" width="11.85546875" customWidth="1"/>
    <col min="11" max="11" width="10.7109375" customWidth="1"/>
    <col min="12" max="12" width="18.140625" customWidth="1"/>
    <col min="13" max="13" width="11" customWidth="1"/>
  </cols>
  <sheetData>
    <row r="1" spans="1:17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7" x14ac:dyDescent="0.25">
      <c r="A2" s="1" t="s">
        <v>87</v>
      </c>
      <c r="B2" s="171">
        <v>43191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7" x14ac:dyDescent="0.25">
      <c r="A3" s="1" t="s">
        <v>1</v>
      </c>
      <c r="B3" s="143" t="s">
        <v>310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7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7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7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7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7" x14ac:dyDescent="0.25">
      <c r="A8" s="144" t="s">
        <v>65</v>
      </c>
      <c r="B8" s="147" t="s">
        <v>4</v>
      </c>
      <c r="C8" s="146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  <c r="N8" t="s">
        <v>247</v>
      </c>
      <c r="Q8">
        <v>38000</v>
      </c>
    </row>
    <row r="9" spans="1:17" x14ac:dyDescent="0.25">
      <c r="A9" s="144"/>
      <c r="B9" s="147"/>
      <c r="C9" s="146"/>
      <c r="D9" s="159"/>
      <c r="E9" s="159"/>
      <c r="F9" s="168"/>
      <c r="G9" s="159"/>
      <c r="H9" s="159"/>
      <c r="I9" s="146"/>
      <c r="J9" s="146"/>
      <c r="K9" s="144"/>
      <c r="L9" s="144"/>
      <c r="M9" s="144"/>
      <c r="N9" t="s">
        <v>248</v>
      </c>
      <c r="Q9">
        <v>2500</v>
      </c>
    </row>
    <row r="10" spans="1:17" x14ac:dyDescent="0.25">
      <c r="A10" s="5" t="s">
        <v>88</v>
      </c>
      <c r="B10" s="72"/>
      <c r="C10" s="14"/>
      <c r="D10" s="14"/>
      <c r="E10" s="14"/>
      <c r="F10" s="14"/>
      <c r="G10" s="14"/>
      <c r="H10" s="14"/>
      <c r="I10" s="14"/>
      <c r="J10" s="14"/>
      <c r="K10" s="112"/>
      <c r="L10" s="5"/>
      <c r="M10" s="113">
        <v>0</v>
      </c>
      <c r="N10" t="s">
        <v>249</v>
      </c>
      <c r="Q10">
        <v>1500</v>
      </c>
    </row>
    <row r="11" spans="1:17" x14ac:dyDescent="0.25">
      <c r="A11" s="2">
        <v>1</v>
      </c>
      <c r="B11" s="63">
        <v>43191</v>
      </c>
      <c r="C11" s="15"/>
      <c r="D11" s="15">
        <v>0</v>
      </c>
      <c r="E11" s="15">
        <v>1300</v>
      </c>
      <c r="F11" s="15">
        <v>250</v>
      </c>
      <c r="G11" s="15"/>
      <c r="H11" s="15">
        <v>18000</v>
      </c>
      <c r="I11" s="4">
        <f>H11+G11+F11+E11+D11</f>
        <v>19550</v>
      </c>
      <c r="J11" s="4">
        <v>59500</v>
      </c>
      <c r="K11" s="1" t="s">
        <v>184</v>
      </c>
      <c r="L11" s="1" t="s">
        <v>243</v>
      </c>
      <c r="M11" s="4">
        <f>I11-J10-J11</f>
        <v>-39950</v>
      </c>
      <c r="Q11" s="38">
        <f>SUM(Q8:Q10)</f>
        <v>42000</v>
      </c>
    </row>
    <row r="12" spans="1:17" x14ac:dyDescent="0.25">
      <c r="A12" s="2">
        <v>2</v>
      </c>
      <c r="B12" s="63">
        <v>43221</v>
      </c>
      <c r="C12" s="15"/>
      <c r="D12" s="15">
        <v>0</v>
      </c>
      <c r="E12" s="15">
        <v>1300</v>
      </c>
      <c r="F12" s="15">
        <v>250</v>
      </c>
      <c r="G12" s="15"/>
      <c r="H12" s="15">
        <v>18000</v>
      </c>
      <c r="I12" s="4">
        <f>H12+G12+F12+E12+D12</f>
        <v>19550</v>
      </c>
      <c r="J12" s="4"/>
      <c r="K12" s="1"/>
      <c r="L12" s="1"/>
      <c r="M12" s="4">
        <f>M11+I12</f>
        <v>-20400</v>
      </c>
      <c r="N12" t="s">
        <v>189</v>
      </c>
      <c r="Q12">
        <v>-20000</v>
      </c>
    </row>
    <row r="13" spans="1:17" x14ac:dyDescent="0.25">
      <c r="A13" s="2">
        <v>3</v>
      </c>
      <c r="B13" s="63">
        <v>43252</v>
      </c>
      <c r="C13" s="15"/>
      <c r="D13" s="15">
        <v>0</v>
      </c>
      <c r="E13" s="15">
        <v>1300</v>
      </c>
      <c r="F13" s="15">
        <v>250</v>
      </c>
      <c r="G13" s="15"/>
      <c r="H13" s="15">
        <v>18000</v>
      </c>
      <c r="I13" s="4">
        <f t="shared" ref="I13:I18" si="0">H13+G13+F13+E13+D13</f>
        <v>19550</v>
      </c>
      <c r="J13" s="4"/>
      <c r="K13" s="1"/>
      <c r="L13" s="1"/>
      <c r="M13" s="4">
        <f t="shared" ref="M13:M15" si="1">M12+I13</f>
        <v>-850</v>
      </c>
      <c r="N13" t="s">
        <v>184</v>
      </c>
      <c r="Q13">
        <v>-22000</v>
      </c>
    </row>
    <row r="14" spans="1:17" x14ac:dyDescent="0.25">
      <c r="A14" s="2"/>
      <c r="B14" s="63">
        <v>43282</v>
      </c>
      <c r="C14" s="15"/>
      <c r="D14" s="15">
        <v>0</v>
      </c>
      <c r="E14" s="15">
        <v>1300</v>
      </c>
      <c r="F14" s="15">
        <v>250</v>
      </c>
      <c r="G14" s="15"/>
      <c r="H14" s="15">
        <v>18000</v>
      </c>
      <c r="I14" s="4">
        <f t="shared" si="0"/>
        <v>19550</v>
      </c>
      <c r="J14" s="4"/>
      <c r="K14" s="1"/>
      <c r="L14" s="1"/>
      <c r="M14" s="4">
        <f t="shared" si="1"/>
        <v>18700</v>
      </c>
      <c r="Q14" s="38">
        <f>SUM(Q11:Q13)</f>
        <v>0</v>
      </c>
    </row>
    <row r="15" spans="1:17" x14ac:dyDescent="0.25">
      <c r="A15" s="2"/>
      <c r="B15" s="63">
        <v>43313</v>
      </c>
      <c r="C15" s="15"/>
      <c r="D15" s="15">
        <v>0</v>
      </c>
      <c r="E15" s="15">
        <v>1300</v>
      </c>
      <c r="F15" s="15">
        <v>250</v>
      </c>
      <c r="G15" s="15"/>
      <c r="H15" s="15">
        <v>18000</v>
      </c>
      <c r="I15" s="4">
        <f t="shared" si="0"/>
        <v>19550</v>
      </c>
      <c r="J15" s="4"/>
      <c r="K15" s="1"/>
      <c r="L15" s="1"/>
      <c r="M15" s="4">
        <f t="shared" si="1"/>
        <v>38250</v>
      </c>
      <c r="N15">
        <v>81500</v>
      </c>
      <c r="O15" t="s">
        <v>286</v>
      </c>
    </row>
    <row r="16" spans="1:17" x14ac:dyDescent="0.25">
      <c r="A16" s="2"/>
      <c r="B16" s="63">
        <v>43344</v>
      </c>
      <c r="C16" s="15"/>
      <c r="D16" s="15">
        <v>0</v>
      </c>
      <c r="E16" s="15">
        <v>1300</v>
      </c>
      <c r="F16" s="15">
        <v>250</v>
      </c>
      <c r="G16" s="15"/>
      <c r="H16" s="15">
        <v>18000</v>
      </c>
      <c r="I16" s="4">
        <f t="shared" si="0"/>
        <v>19550</v>
      </c>
      <c r="J16" s="4">
        <v>1200</v>
      </c>
      <c r="K16" s="1" t="s">
        <v>253</v>
      </c>
      <c r="L16" s="1" t="s">
        <v>243</v>
      </c>
      <c r="M16" s="4">
        <f>M15+I16-J16</f>
        <v>56600</v>
      </c>
      <c r="N16">
        <v>-22000</v>
      </c>
    </row>
    <row r="17" spans="1:14" x14ac:dyDescent="0.25">
      <c r="A17" s="50"/>
      <c r="B17" s="65">
        <v>43374</v>
      </c>
      <c r="C17" s="89"/>
      <c r="D17" s="15">
        <v>0</v>
      </c>
      <c r="E17" s="15">
        <v>1300</v>
      </c>
      <c r="F17" s="15">
        <v>250</v>
      </c>
      <c r="G17" s="90"/>
      <c r="H17" s="15">
        <v>20000</v>
      </c>
      <c r="I17" s="4">
        <f t="shared" si="0"/>
        <v>21550</v>
      </c>
      <c r="J17" s="91"/>
      <c r="K17" s="92"/>
      <c r="L17" s="92"/>
      <c r="M17" s="4">
        <f t="shared" ref="M17:M18" si="2">M16+I17-J17</f>
        <v>78150</v>
      </c>
      <c r="N17" s="130">
        <f>SUM(N15:N16)</f>
        <v>59500</v>
      </c>
    </row>
    <row r="18" spans="1:14" x14ac:dyDescent="0.25">
      <c r="A18" s="2"/>
      <c r="B18" s="63">
        <v>43405</v>
      </c>
      <c r="C18" s="15"/>
      <c r="D18" s="15">
        <v>0</v>
      </c>
      <c r="E18" s="15">
        <v>1300</v>
      </c>
      <c r="F18" s="15">
        <v>250</v>
      </c>
      <c r="G18" s="15"/>
      <c r="H18" s="15">
        <v>20000</v>
      </c>
      <c r="I18" s="4">
        <f t="shared" si="0"/>
        <v>21550</v>
      </c>
      <c r="J18" s="4">
        <v>60000</v>
      </c>
      <c r="K18" s="1" t="s">
        <v>282</v>
      </c>
      <c r="L18" s="1" t="s">
        <v>243</v>
      </c>
      <c r="M18" s="4">
        <f t="shared" si="2"/>
        <v>39700</v>
      </c>
    </row>
    <row r="19" spans="1:14" x14ac:dyDescent="0.25">
      <c r="A19" s="2"/>
      <c r="B19" s="63">
        <v>43435</v>
      </c>
      <c r="C19" s="15"/>
      <c r="D19" s="15"/>
      <c r="E19" s="15">
        <v>1300</v>
      </c>
      <c r="F19" s="15">
        <v>250</v>
      </c>
      <c r="G19" s="15"/>
      <c r="H19" s="15">
        <v>20000</v>
      </c>
      <c r="I19" s="4">
        <f t="shared" ref="I19:I24" si="3">H19+G19+F19+E19+D19</f>
        <v>21550</v>
      </c>
      <c r="J19" s="37">
        <v>5000</v>
      </c>
      <c r="K19" s="10" t="s">
        <v>345</v>
      </c>
      <c r="L19" s="1" t="s">
        <v>243</v>
      </c>
      <c r="M19" s="4">
        <f>M18+I19-J19</f>
        <v>56250</v>
      </c>
    </row>
    <row r="20" spans="1:14" x14ac:dyDescent="0.25">
      <c r="A20" s="2"/>
      <c r="B20" s="63"/>
      <c r="C20" s="15"/>
      <c r="D20" s="15"/>
      <c r="E20" s="15"/>
      <c r="F20" s="15"/>
      <c r="G20" s="15"/>
      <c r="H20" s="15"/>
      <c r="I20" s="4"/>
      <c r="J20" s="37">
        <v>4000</v>
      </c>
      <c r="K20" s="10" t="s">
        <v>344</v>
      </c>
      <c r="L20" s="1" t="s">
        <v>243</v>
      </c>
      <c r="M20" s="4">
        <f t="shared" ref="M20:M24" si="4">M19+I20-J20</f>
        <v>52250</v>
      </c>
    </row>
    <row r="21" spans="1:14" x14ac:dyDescent="0.25">
      <c r="A21" s="2"/>
      <c r="B21" s="63">
        <v>43466</v>
      </c>
      <c r="C21" s="15"/>
      <c r="D21" s="15"/>
      <c r="E21" s="15">
        <v>1300</v>
      </c>
      <c r="F21" s="15">
        <v>250</v>
      </c>
      <c r="G21" s="15"/>
      <c r="H21" s="15">
        <v>20000</v>
      </c>
      <c r="I21" s="4">
        <f t="shared" si="3"/>
        <v>21550</v>
      </c>
      <c r="J21" s="4">
        <v>4000</v>
      </c>
      <c r="K21" s="1" t="s">
        <v>346</v>
      </c>
      <c r="L21" s="1" t="s">
        <v>243</v>
      </c>
      <c r="M21" s="4">
        <f t="shared" si="4"/>
        <v>69800</v>
      </c>
    </row>
    <row r="22" spans="1:14" x14ac:dyDescent="0.25">
      <c r="A22" s="2"/>
      <c r="B22" s="63"/>
      <c r="C22" s="15"/>
      <c r="D22" s="15"/>
      <c r="E22" s="15"/>
      <c r="F22" s="15"/>
      <c r="G22" s="15"/>
      <c r="H22" s="15"/>
      <c r="I22" s="4"/>
      <c r="J22" s="4">
        <v>2000</v>
      </c>
      <c r="K22" s="1" t="s">
        <v>301</v>
      </c>
      <c r="L22" s="1" t="s">
        <v>243</v>
      </c>
      <c r="M22" s="4">
        <f t="shared" si="4"/>
        <v>67800</v>
      </c>
    </row>
    <row r="23" spans="1:14" x14ac:dyDescent="0.25">
      <c r="A23" s="2"/>
      <c r="B23" s="63"/>
      <c r="C23" s="15"/>
      <c r="D23" s="15"/>
      <c r="E23" s="15"/>
      <c r="F23" s="15"/>
      <c r="G23" s="15"/>
      <c r="H23" s="15"/>
      <c r="I23" s="4"/>
      <c r="J23" s="4">
        <v>5000</v>
      </c>
      <c r="K23" s="1" t="s">
        <v>347</v>
      </c>
      <c r="L23" s="1" t="s">
        <v>243</v>
      </c>
      <c r="M23" s="4">
        <f t="shared" si="4"/>
        <v>62800</v>
      </c>
    </row>
    <row r="24" spans="1:14" x14ac:dyDescent="0.25">
      <c r="A24" s="2"/>
      <c r="B24" s="63">
        <v>43497</v>
      </c>
      <c r="C24" s="15"/>
      <c r="D24" s="15"/>
      <c r="E24" s="15">
        <v>1300</v>
      </c>
      <c r="F24" s="15">
        <v>250</v>
      </c>
      <c r="G24" s="15"/>
      <c r="H24" s="15">
        <v>20000</v>
      </c>
      <c r="I24" s="4">
        <f t="shared" si="3"/>
        <v>21550</v>
      </c>
      <c r="J24" s="4">
        <v>10000</v>
      </c>
      <c r="K24" s="1" t="s">
        <v>318</v>
      </c>
      <c r="L24" s="1" t="s">
        <v>243</v>
      </c>
      <c r="M24" s="4">
        <f t="shared" si="4"/>
        <v>74350</v>
      </c>
    </row>
    <row r="25" spans="1:14" x14ac:dyDescent="0.25">
      <c r="A25" s="2"/>
      <c r="B25" s="63"/>
      <c r="C25" s="15"/>
      <c r="D25" s="15"/>
      <c r="E25" s="15"/>
      <c r="F25" s="15"/>
      <c r="G25" s="15"/>
      <c r="H25" s="15"/>
      <c r="I25" s="4"/>
      <c r="J25" s="4"/>
      <c r="K25" s="1"/>
      <c r="L25" s="1"/>
      <c r="M25" s="4"/>
    </row>
    <row r="26" spans="1:14" x14ac:dyDescent="0.25">
      <c r="A26" s="2"/>
      <c r="B26" s="63"/>
      <c r="C26" s="16"/>
      <c r="D26" s="15"/>
      <c r="E26" s="15"/>
      <c r="F26" s="16"/>
      <c r="G26" s="16"/>
      <c r="H26" s="15"/>
      <c r="I26" s="4"/>
      <c r="J26" s="4"/>
      <c r="K26" s="1"/>
      <c r="L26" s="1"/>
      <c r="M26" s="4"/>
    </row>
    <row r="27" spans="1:14" x14ac:dyDescent="0.25">
      <c r="A27" s="2"/>
      <c r="B27" s="63"/>
      <c r="C27" s="16"/>
      <c r="D27" s="15"/>
      <c r="E27" s="15"/>
      <c r="F27" s="16"/>
      <c r="G27" s="16"/>
      <c r="H27" s="15"/>
      <c r="I27" s="4"/>
      <c r="J27" s="4"/>
      <c r="K27" s="1"/>
      <c r="L27" s="1"/>
      <c r="M27" s="4"/>
    </row>
    <row r="28" spans="1:14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4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4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4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4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  <row r="68" spans="1:13" x14ac:dyDescent="0.25">
      <c r="A68" s="2"/>
      <c r="B68" s="40"/>
      <c r="C68" s="16"/>
      <c r="D68" s="16"/>
      <c r="E68" s="16"/>
      <c r="F68" s="16"/>
      <c r="G68" s="16"/>
      <c r="H68" s="16"/>
      <c r="I68" s="4"/>
      <c r="J68" s="4"/>
      <c r="K68" s="1"/>
      <c r="L68" s="1"/>
      <c r="M68" s="4"/>
    </row>
    <row r="69" spans="1:13" x14ac:dyDescent="0.25">
      <c r="A69" s="2"/>
      <c r="B69" s="40"/>
      <c r="C69" s="16"/>
      <c r="D69" s="16"/>
      <c r="E69" s="16"/>
      <c r="F69" s="16"/>
      <c r="G69" s="16"/>
      <c r="H69" s="16"/>
      <c r="I69" s="4"/>
      <c r="J69" s="4"/>
      <c r="K69" s="1"/>
      <c r="L69" s="1"/>
      <c r="M69" s="4"/>
    </row>
    <row r="70" spans="1:13" x14ac:dyDescent="0.25">
      <c r="A70" s="2"/>
      <c r="B70" s="40"/>
      <c r="C70" s="16"/>
      <c r="D70" s="16"/>
      <c r="E70" s="16"/>
      <c r="F70" s="16"/>
      <c r="G70" s="16"/>
      <c r="H70" s="16"/>
      <c r="I70" s="4"/>
      <c r="J70" s="4"/>
      <c r="K70" s="1"/>
      <c r="L70" s="1"/>
      <c r="M70" s="4"/>
    </row>
  </sheetData>
  <mergeCells count="19">
    <mergeCell ref="A8:A9"/>
    <mergeCell ref="B8:B9"/>
    <mergeCell ref="C8:C9"/>
    <mergeCell ref="D8:D9"/>
    <mergeCell ref="E8:E9"/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B1" workbookViewId="0">
      <selection activeCell="M12" sqref="M12:M13"/>
    </sheetView>
  </sheetViews>
  <sheetFormatPr defaultRowHeight="15" x14ac:dyDescent="0.25"/>
  <cols>
    <col min="1" max="1" width="16.28515625" customWidth="1"/>
    <col min="3" max="3" width="13.28515625" bestFit="1" customWidth="1"/>
    <col min="8" max="8" width="12.28515625" customWidth="1"/>
    <col min="9" max="9" width="10.5703125" customWidth="1"/>
    <col min="10" max="10" width="11.140625" customWidth="1"/>
    <col min="11" max="11" width="10.85546875" customWidth="1"/>
    <col min="12" max="12" width="20.140625" customWidth="1"/>
    <col min="13" max="13" width="11" customWidth="1"/>
    <col min="14" max="14" width="27.42578125" customWidth="1"/>
  </cols>
  <sheetData>
    <row r="1" spans="1:15" x14ac:dyDescent="0.25">
      <c r="A1" s="10" t="s">
        <v>156</v>
      </c>
      <c r="B1" s="71"/>
      <c r="C1" s="13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5" x14ac:dyDescent="0.25">
      <c r="A2" s="1" t="s">
        <v>87</v>
      </c>
      <c r="B2" s="171">
        <v>43252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5" x14ac:dyDescent="0.25">
      <c r="A3" s="1" t="s">
        <v>1</v>
      </c>
      <c r="B3" s="143" t="s">
        <v>222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5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5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5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5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O7" s="119"/>
    </row>
    <row r="8" spans="1:15" x14ac:dyDescent="0.25">
      <c r="A8" s="144" t="s">
        <v>65</v>
      </c>
      <c r="B8" s="147" t="s">
        <v>4</v>
      </c>
      <c r="C8" s="146" t="s">
        <v>5</v>
      </c>
      <c r="D8" s="158" t="s">
        <v>85</v>
      </c>
      <c r="E8" s="158" t="s">
        <v>89</v>
      </c>
      <c r="F8" s="158" t="s">
        <v>96</v>
      </c>
      <c r="G8" s="158" t="s">
        <v>86</v>
      </c>
      <c r="H8" s="158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  <c r="N8" t="s">
        <v>247</v>
      </c>
      <c r="O8" s="119">
        <v>40000</v>
      </c>
    </row>
    <row r="9" spans="1:15" x14ac:dyDescent="0.25">
      <c r="A9" s="144"/>
      <c r="B9" s="147"/>
      <c r="C9" s="146"/>
      <c r="D9" s="159"/>
      <c r="E9" s="159"/>
      <c r="F9" s="168"/>
      <c r="G9" s="159"/>
      <c r="H9" s="159"/>
      <c r="I9" s="146"/>
      <c r="J9" s="146"/>
      <c r="K9" s="144"/>
      <c r="L9" s="144"/>
      <c r="M9" s="144"/>
      <c r="N9" t="s">
        <v>248</v>
      </c>
      <c r="O9" s="119">
        <v>5000</v>
      </c>
    </row>
    <row r="10" spans="1:15" x14ac:dyDescent="0.25">
      <c r="A10" s="5" t="s">
        <v>88</v>
      </c>
      <c r="B10" s="72"/>
      <c r="C10" s="128"/>
      <c r="D10" s="14"/>
      <c r="E10" s="14"/>
      <c r="F10" s="14"/>
      <c r="G10" s="14"/>
      <c r="H10" s="14"/>
      <c r="I10" s="14"/>
      <c r="J10" s="14"/>
      <c r="K10" s="5"/>
      <c r="L10" s="5"/>
      <c r="M10" s="5"/>
      <c r="N10" t="s">
        <v>249</v>
      </c>
      <c r="O10" s="131">
        <v>1500</v>
      </c>
    </row>
    <row r="11" spans="1:15" x14ac:dyDescent="0.25">
      <c r="A11" s="2">
        <v>1</v>
      </c>
      <c r="B11" s="63">
        <v>43252</v>
      </c>
      <c r="C11" s="129">
        <v>43313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64500</v>
      </c>
      <c r="K11" s="1" t="s">
        <v>256</v>
      </c>
      <c r="L11" s="1"/>
      <c r="M11" s="4">
        <f>I11-J11</f>
        <v>750</v>
      </c>
      <c r="O11" s="119">
        <f>SUM(O7:O10)</f>
        <v>46500</v>
      </c>
    </row>
    <row r="12" spans="1:15" x14ac:dyDescent="0.25">
      <c r="A12" s="2">
        <v>2</v>
      </c>
      <c r="B12" s="63">
        <v>43344</v>
      </c>
      <c r="C12" s="129">
        <v>43405</v>
      </c>
      <c r="D12" s="15">
        <v>600</v>
      </c>
      <c r="E12" s="15">
        <v>3900</v>
      </c>
      <c r="F12" s="15">
        <v>750</v>
      </c>
      <c r="G12" s="15"/>
      <c r="H12" s="15">
        <v>60000</v>
      </c>
      <c r="I12" s="4">
        <f>H12+G12+F12+E12+D12</f>
        <v>65250</v>
      </c>
      <c r="J12" s="4">
        <v>66000</v>
      </c>
      <c r="K12" s="1" t="s">
        <v>255</v>
      </c>
      <c r="L12" s="1" t="s">
        <v>245</v>
      </c>
      <c r="M12" s="4">
        <f>I12-J12+M11</f>
        <v>0</v>
      </c>
      <c r="N12" t="s">
        <v>256</v>
      </c>
      <c r="O12" s="119">
        <v>-44000</v>
      </c>
    </row>
    <row r="13" spans="1:15" x14ac:dyDescent="0.25">
      <c r="A13" s="2">
        <v>3</v>
      </c>
      <c r="B13" s="63">
        <v>43435</v>
      </c>
      <c r="C13" s="129">
        <v>43497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>H13+G13+F13+E13+D13</f>
        <v>65250</v>
      </c>
      <c r="J13" s="4">
        <v>65250</v>
      </c>
      <c r="K13" s="1" t="s">
        <v>298</v>
      </c>
      <c r="L13" s="1" t="s">
        <v>245</v>
      </c>
      <c r="M13" s="4">
        <f>I13-J13+M12</f>
        <v>0</v>
      </c>
      <c r="N13" t="s">
        <v>256</v>
      </c>
      <c r="O13" s="119">
        <v>-2500</v>
      </c>
    </row>
    <row r="14" spans="1:15" x14ac:dyDescent="0.25">
      <c r="A14" s="2"/>
      <c r="B14" s="63"/>
      <c r="C14" s="129"/>
      <c r="D14" s="15"/>
      <c r="E14" s="15"/>
      <c r="F14" s="15"/>
      <c r="G14" s="15"/>
      <c r="H14" s="15"/>
      <c r="I14" s="4"/>
      <c r="J14" s="4"/>
      <c r="K14" s="1"/>
      <c r="L14" s="1"/>
      <c r="M14" s="4"/>
      <c r="O14" s="127">
        <f>SUM(O11:O13)</f>
        <v>0</v>
      </c>
    </row>
    <row r="15" spans="1:15" x14ac:dyDescent="0.25">
      <c r="A15" s="2"/>
      <c r="B15" s="63"/>
      <c r="C15" s="129"/>
      <c r="D15" s="15"/>
      <c r="E15" s="15"/>
      <c r="F15" s="15"/>
      <c r="G15" s="15"/>
      <c r="H15" s="15"/>
      <c r="I15" s="4"/>
      <c r="J15" s="4"/>
      <c r="K15" s="1"/>
      <c r="L15" s="1"/>
      <c r="M15" s="4"/>
    </row>
    <row r="16" spans="1:15" x14ac:dyDescent="0.25">
      <c r="A16" s="2"/>
      <c r="B16" s="63"/>
      <c r="C16" s="111"/>
      <c r="D16" s="15"/>
      <c r="E16" s="15"/>
      <c r="F16" s="15"/>
      <c r="G16" s="15"/>
      <c r="H16" s="15"/>
      <c r="I16" s="4"/>
      <c r="J16" s="4"/>
      <c r="K16" s="1"/>
      <c r="L16" s="1"/>
      <c r="M16" s="4"/>
    </row>
    <row r="17" spans="1:13" x14ac:dyDescent="0.25">
      <c r="A17" s="2"/>
      <c r="B17" s="63"/>
      <c r="C17" s="111"/>
      <c r="D17" s="93"/>
      <c r="E17" s="93"/>
      <c r="F17" s="93"/>
      <c r="G17" s="93"/>
      <c r="H17" s="93"/>
      <c r="I17" s="37"/>
      <c r="J17" s="37"/>
      <c r="K17" s="10"/>
      <c r="L17" s="10"/>
      <c r="M17" s="37"/>
    </row>
    <row r="18" spans="1:13" x14ac:dyDescent="0.25">
      <c r="A18" s="2"/>
      <c r="B18" s="63"/>
      <c r="C18" s="15"/>
      <c r="D18" s="15"/>
      <c r="E18" s="15"/>
      <c r="F18" s="15"/>
      <c r="G18" s="15"/>
      <c r="H18" s="15"/>
      <c r="I18" s="4"/>
      <c r="J18" s="4"/>
      <c r="K18" s="1"/>
      <c r="L18" s="1"/>
      <c r="M18" s="4"/>
    </row>
    <row r="19" spans="1:13" x14ac:dyDescent="0.25">
      <c r="A19" s="2"/>
      <c r="B19" s="63"/>
      <c r="C19" s="15"/>
      <c r="D19" s="15"/>
      <c r="E19" s="15"/>
      <c r="F19" s="15"/>
      <c r="G19" s="15"/>
      <c r="H19" s="15"/>
      <c r="I19" s="37"/>
      <c r="J19" s="37"/>
      <c r="K19" s="10"/>
      <c r="L19" s="10"/>
      <c r="M19" s="37"/>
    </row>
    <row r="20" spans="1:13" x14ac:dyDescent="0.25">
      <c r="A20" s="2"/>
      <c r="B20" s="63"/>
      <c r="C20" s="15"/>
      <c r="D20" s="15"/>
      <c r="E20" s="15"/>
      <c r="F20" s="15"/>
      <c r="G20" s="15"/>
      <c r="H20" s="15"/>
      <c r="I20" s="4"/>
      <c r="J20" s="4"/>
      <c r="K20" s="1"/>
      <c r="L20" s="1"/>
      <c r="M20" s="4"/>
    </row>
    <row r="21" spans="1:13" x14ac:dyDescent="0.25">
      <c r="A21" s="2"/>
      <c r="B21" s="63"/>
      <c r="C21" s="15"/>
      <c r="D21" s="15"/>
      <c r="E21" s="15"/>
      <c r="F21" s="15"/>
      <c r="G21" s="15"/>
      <c r="H21" s="15"/>
      <c r="I21" s="4"/>
      <c r="J21" s="4"/>
      <c r="K21" s="1"/>
      <c r="L21" s="1"/>
      <c r="M21" s="4"/>
    </row>
    <row r="22" spans="1:13" x14ac:dyDescent="0.25">
      <c r="A22" s="2"/>
      <c r="B22" s="63"/>
      <c r="C22" s="15"/>
      <c r="D22" s="15"/>
      <c r="E22" s="15"/>
      <c r="F22" s="15"/>
      <c r="G22" s="15"/>
      <c r="H22" s="15"/>
      <c r="I22" s="4"/>
      <c r="J22" s="4"/>
      <c r="K22" s="1"/>
      <c r="L22" s="1"/>
      <c r="M22" s="4"/>
    </row>
    <row r="23" spans="1:13" x14ac:dyDescent="0.25">
      <c r="A23" s="2"/>
      <c r="B23" s="63"/>
      <c r="C23" s="16"/>
      <c r="D23" s="15"/>
      <c r="E23" s="15"/>
      <c r="F23" s="16"/>
      <c r="G23" s="16"/>
      <c r="H23" s="15"/>
      <c r="I23" s="4"/>
      <c r="J23" s="4"/>
      <c r="K23" s="1"/>
      <c r="L23" s="1"/>
      <c r="M23" s="4"/>
    </row>
    <row r="24" spans="1:13" x14ac:dyDescent="0.25">
      <c r="A24" s="2"/>
      <c r="B24" s="63"/>
      <c r="C24" s="16"/>
      <c r="D24" s="15"/>
      <c r="E24" s="15"/>
      <c r="F24" s="16"/>
      <c r="G24" s="16"/>
      <c r="H24" s="15"/>
      <c r="I24" s="4"/>
      <c r="J24" s="4"/>
      <c r="K24" s="1"/>
      <c r="L24" s="1"/>
      <c r="M24" s="4"/>
    </row>
    <row r="25" spans="1:13" x14ac:dyDescent="0.25">
      <c r="A25" s="2"/>
      <c r="B25" s="40"/>
      <c r="C25" s="16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16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16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16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16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16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40"/>
      <c r="C31" s="16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40"/>
      <c r="C32" s="16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40"/>
      <c r="C33" s="16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40"/>
      <c r="C34" s="16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40"/>
      <c r="C35" s="16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40"/>
      <c r="C36" s="16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40"/>
      <c r="C37" s="16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40"/>
      <c r="C38" s="16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40"/>
      <c r="C39" s="16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40"/>
      <c r="C40" s="16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40"/>
      <c r="C41" s="16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40"/>
      <c r="C42" s="16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40"/>
      <c r="C43" s="16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40"/>
      <c r="C44" s="16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40"/>
      <c r="C45" s="16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40"/>
      <c r="C46" s="16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40"/>
      <c r="C47" s="16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40"/>
      <c r="C48" s="16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40"/>
      <c r="C49" s="16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40"/>
      <c r="C50" s="16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40"/>
      <c r="C51" s="16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40"/>
      <c r="C52" s="16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40"/>
      <c r="C53" s="16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40"/>
      <c r="C54" s="16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40"/>
      <c r="C55" s="16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40"/>
      <c r="C56" s="16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40"/>
      <c r="C57" s="16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40"/>
      <c r="C58" s="16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40"/>
      <c r="C59" s="16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40"/>
      <c r="C60" s="16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40"/>
      <c r="C61" s="16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40"/>
      <c r="C62" s="16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40"/>
      <c r="C63" s="16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40"/>
      <c r="C64" s="16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40"/>
      <c r="C65" s="16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40"/>
      <c r="C66" s="16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40"/>
      <c r="C67" s="16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9">
    <mergeCell ref="A8:A9"/>
    <mergeCell ref="B8:B9"/>
    <mergeCell ref="C8:C9"/>
    <mergeCell ref="D8:D9"/>
    <mergeCell ref="E8:E9"/>
    <mergeCell ref="F8:F9"/>
    <mergeCell ref="B2:M2"/>
    <mergeCell ref="B3:M3"/>
    <mergeCell ref="B4:M4"/>
    <mergeCell ref="B5:M5"/>
    <mergeCell ref="B6:M6"/>
    <mergeCell ref="B7:M7"/>
    <mergeCell ref="M8:M9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K21" sqref="K21"/>
    </sheetView>
  </sheetViews>
  <sheetFormatPr defaultRowHeight="15" x14ac:dyDescent="0.25"/>
  <cols>
    <col min="1" max="1" width="14.285156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  <col min="15" max="15" width="10.7109375" bestFit="1" customWidth="1"/>
  </cols>
  <sheetData>
    <row r="1" spans="1:15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5" x14ac:dyDescent="0.25">
      <c r="A2" s="1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5" x14ac:dyDescent="0.25">
      <c r="A3" s="1" t="s">
        <v>1</v>
      </c>
      <c r="B3" s="143" t="s">
        <v>262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5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5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5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5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5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  <c r="M8" s="9" t="s">
        <v>274</v>
      </c>
      <c r="N8" s="118">
        <v>40000</v>
      </c>
      <c r="O8" s="133">
        <v>43322</v>
      </c>
    </row>
    <row r="9" spans="1:15" s="9" customFormat="1" x14ac:dyDescent="0.25">
      <c r="A9" s="144"/>
      <c r="B9" s="147"/>
      <c r="C9" s="147"/>
      <c r="D9" s="22"/>
      <c r="E9" s="22"/>
      <c r="F9" s="22" t="s">
        <v>92</v>
      </c>
      <c r="G9" s="22"/>
      <c r="H9" s="146"/>
      <c r="I9" s="146"/>
      <c r="J9" s="144"/>
      <c r="K9" s="144"/>
      <c r="L9" s="144"/>
      <c r="M9" s="9" t="s">
        <v>311</v>
      </c>
      <c r="N9" s="9">
        <v>5000</v>
      </c>
    </row>
    <row r="10" spans="1:15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85</v>
      </c>
      <c r="N10">
        <v>1500</v>
      </c>
    </row>
    <row r="11" spans="1:15" x14ac:dyDescent="0.25">
      <c r="A11" s="2">
        <v>1</v>
      </c>
      <c r="B11" s="63">
        <v>43313</v>
      </c>
      <c r="C11" s="63"/>
      <c r="D11" s="15">
        <v>200</v>
      </c>
      <c r="E11" s="15">
        <v>1300</v>
      </c>
      <c r="F11" s="15">
        <v>250</v>
      </c>
      <c r="G11" s="15">
        <v>20000</v>
      </c>
      <c r="H11" s="4">
        <f>G11+F11+E11+D11</f>
        <v>21750</v>
      </c>
      <c r="I11" s="4">
        <v>13500</v>
      </c>
      <c r="J11" s="88">
        <v>43687</v>
      </c>
      <c r="K11" s="1"/>
      <c r="L11" s="4"/>
      <c r="N11" s="127">
        <f>SUM(N8:N10)</f>
        <v>46500</v>
      </c>
    </row>
    <row r="12" spans="1:15" x14ac:dyDescent="0.25">
      <c r="A12" s="2">
        <v>2</v>
      </c>
      <c r="B12" s="63">
        <v>43344</v>
      </c>
      <c r="C12" s="63"/>
      <c r="D12" s="15">
        <v>200</v>
      </c>
      <c r="E12" s="15">
        <v>1300</v>
      </c>
      <c r="F12" s="15">
        <v>250</v>
      </c>
      <c r="G12" s="15">
        <v>20000</v>
      </c>
      <c r="H12" s="4">
        <f t="shared" ref="H12:H16" si="0">G12+F12+E12+D12</f>
        <v>21750</v>
      </c>
      <c r="I12" s="4"/>
      <c r="J12" s="1"/>
      <c r="K12" s="1"/>
      <c r="L12" s="4"/>
    </row>
    <row r="13" spans="1:15" x14ac:dyDescent="0.25">
      <c r="A13" s="2"/>
      <c r="B13" s="63">
        <v>43374</v>
      </c>
      <c r="C13" s="63"/>
      <c r="D13" s="15">
        <v>200</v>
      </c>
      <c r="E13" s="15">
        <v>1300</v>
      </c>
      <c r="F13" s="15">
        <v>250</v>
      </c>
      <c r="G13" s="15">
        <v>20000</v>
      </c>
      <c r="H13" s="4">
        <f t="shared" si="0"/>
        <v>21750</v>
      </c>
      <c r="I13" s="4"/>
      <c r="J13" s="1"/>
      <c r="K13" s="1"/>
      <c r="L13" s="4"/>
    </row>
    <row r="14" spans="1:15" x14ac:dyDescent="0.25">
      <c r="A14" s="2"/>
      <c r="B14" s="63">
        <v>43405</v>
      </c>
      <c r="C14" s="65"/>
      <c r="D14" s="15">
        <v>200</v>
      </c>
      <c r="E14" s="15">
        <v>1300</v>
      </c>
      <c r="F14" s="15">
        <v>250</v>
      </c>
      <c r="G14" s="15">
        <v>20000</v>
      </c>
      <c r="H14" s="4">
        <f t="shared" si="0"/>
        <v>21750</v>
      </c>
      <c r="I14" s="49"/>
      <c r="J14" s="7"/>
      <c r="K14" s="7"/>
      <c r="L14" s="4"/>
    </row>
    <row r="15" spans="1:15" x14ac:dyDescent="0.25">
      <c r="A15" s="2"/>
      <c r="B15" s="63">
        <v>43435</v>
      </c>
      <c r="C15" s="63"/>
      <c r="D15" s="15">
        <v>200</v>
      </c>
      <c r="E15" s="15">
        <v>1300</v>
      </c>
      <c r="F15" s="15">
        <v>250</v>
      </c>
      <c r="G15" s="15">
        <v>20000</v>
      </c>
      <c r="H15" s="4">
        <f t="shared" si="0"/>
        <v>21750</v>
      </c>
      <c r="I15" s="37"/>
      <c r="J15" s="10"/>
      <c r="K15" s="10"/>
      <c r="L15" s="4"/>
    </row>
    <row r="16" spans="1:15" x14ac:dyDescent="0.25">
      <c r="A16" s="2"/>
      <c r="B16" s="63">
        <v>43466</v>
      </c>
      <c r="C16" s="63"/>
      <c r="D16" s="15">
        <v>200</v>
      </c>
      <c r="E16" s="15">
        <v>1300</v>
      </c>
      <c r="F16" s="15">
        <v>250</v>
      </c>
      <c r="G16" s="15">
        <v>20000</v>
      </c>
      <c r="H16" s="4">
        <f t="shared" si="0"/>
        <v>21750</v>
      </c>
      <c r="I16" s="4"/>
      <c r="J16" s="1"/>
      <c r="K16" s="1"/>
      <c r="L16" s="4"/>
    </row>
    <row r="17" spans="1:12" x14ac:dyDescent="0.25">
      <c r="A17" s="2"/>
      <c r="B17" s="63"/>
      <c r="C17" s="66"/>
      <c r="D17" s="56"/>
      <c r="E17" s="56"/>
      <c r="F17" s="56"/>
      <c r="G17" s="56"/>
      <c r="H17" s="46">
        <f>SUM(H11:H16)</f>
        <v>130500</v>
      </c>
      <c r="I17" s="46">
        <f>SUM(I11:I16)</f>
        <v>13500</v>
      </c>
      <c r="J17" s="47"/>
      <c r="K17" s="47"/>
      <c r="L17" s="46">
        <f>H17-I17</f>
        <v>117000</v>
      </c>
    </row>
    <row r="18" spans="1:12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2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2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2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2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A8:A9"/>
    <mergeCell ref="B8:B9"/>
    <mergeCell ref="C8:C9"/>
    <mergeCell ref="H8:H9"/>
    <mergeCell ref="I8:I9"/>
    <mergeCell ref="J8:J9"/>
    <mergeCell ref="K8:K9"/>
    <mergeCell ref="L8:L9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K18" sqref="K18"/>
    </sheetView>
  </sheetViews>
  <sheetFormatPr defaultRowHeight="15" x14ac:dyDescent="0.25"/>
  <cols>
    <col min="1" max="1" width="15.57031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</cols>
  <sheetData>
    <row r="1" spans="1:14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4" x14ac:dyDescent="0.25">
      <c r="A2" s="1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4" x14ac:dyDescent="0.25">
      <c r="A3" s="1" t="s">
        <v>1</v>
      </c>
      <c r="B3" s="143" t="s">
        <v>287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4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4" x14ac:dyDescent="0.25">
      <c r="A5" s="1" t="s">
        <v>288</v>
      </c>
      <c r="B5" s="178">
        <v>29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4" x14ac:dyDescent="0.25">
      <c r="A6" s="1" t="s">
        <v>289</v>
      </c>
      <c r="B6" s="143" t="s">
        <v>290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4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4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  <c r="M8" s="9" t="s">
        <v>274</v>
      </c>
      <c r="N8" s="118">
        <v>40000</v>
      </c>
    </row>
    <row r="9" spans="1:14" s="9" customFormat="1" x14ac:dyDescent="0.25">
      <c r="A9" s="144"/>
      <c r="B9" s="147"/>
      <c r="C9" s="147"/>
      <c r="D9" s="22"/>
      <c r="E9" s="22"/>
      <c r="F9" s="22" t="s">
        <v>92</v>
      </c>
      <c r="G9" s="22"/>
      <c r="H9" s="146"/>
      <c r="I9" s="146"/>
      <c r="J9" s="144"/>
      <c r="K9" s="144"/>
      <c r="L9" s="144"/>
      <c r="M9" s="9" t="s">
        <v>248</v>
      </c>
      <c r="N9" s="9">
        <v>5000</v>
      </c>
    </row>
    <row r="10" spans="1:14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293</v>
      </c>
      <c r="N10">
        <v>1500</v>
      </c>
    </row>
    <row r="11" spans="1:14" x14ac:dyDescent="0.25">
      <c r="A11" s="2">
        <v>1</v>
      </c>
      <c r="B11" s="63" t="s">
        <v>294</v>
      </c>
      <c r="C11" s="63" t="s">
        <v>295</v>
      </c>
      <c r="D11" s="15">
        <v>200</v>
      </c>
      <c r="E11" s="15">
        <v>1300</v>
      </c>
      <c r="F11" s="15">
        <v>250</v>
      </c>
      <c r="G11" s="15">
        <v>20000</v>
      </c>
      <c r="H11" s="4">
        <f>G11+F11+E11+D11</f>
        <v>21750</v>
      </c>
      <c r="I11" s="4">
        <v>60000</v>
      </c>
      <c r="J11" s="1" t="s">
        <v>291</v>
      </c>
      <c r="K11" s="1" t="s">
        <v>292</v>
      </c>
      <c r="L11" s="4">
        <f>H11-I11</f>
        <v>-38250</v>
      </c>
      <c r="N11" s="38">
        <f>SUM(N7:N10)</f>
        <v>46500</v>
      </c>
    </row>
    <row r="12" spans="1:14" x14ac:dyDescent="0.25">
      <c r="A12" s="2">
        <v>2</v>
      </c>
      <c r="B12" s="63">
        <v>43374</v>
      </c>
      <c r="C12" s="63"/>
      <c r="D12" s="15">
        <v>200</v>
      </c>
      <c r="E12" s="15">
        <v>1300</v>
      </c>
      <c r="F12" s="15">
        <v>250</v>
      </c>
      <c r="G12" s="15">
        <v>20000</v>
      </c>
      <c r="H12" s="4">
        <f t="shared" ref="H12:H15" si="0">G12+F12+E12+D12</f>
        <v>21750</v>
      </c>
      <c r="I12" s="4"/>
      <c r="J12" s="1"/>
      <c r="K12" s="1"/>
      <c r="L12" s="4">
        <f>L11+H12-I12</f>
        <v>-16500</v>
      </c>
      <c r="M12" t="s">
        <v>267</v>
      </c>
      <c r="N12">
        <v>-46500</v>
      </c>
    </row>
    <row r="13" spans="1:14" x14ac:dyDescent="0.25">
      <c r="A13" s="2"/>
      <c r="B13" s="63">
        <v>43405</v>
      </c>
      <c r="C13" s="63"/>
      <c r="D13" s="15">
        <v>200</v>
      </c>
      <c r="E13" s="15">
        <v>1300</v>
      </c>
      <c r="F13" s="15">
        <v>250</v>
      </c>
      <c r="G13" s="15">
        <v>20000</v>
      </c>
      <c r="H13" s="4">
        <f t="shared" si="0"/>
        <v>21750</v>
      </c>
      <c r="I13" s="4"/>
      <c r="J13" s="1"/>
      <c r="K13" s="1"/>
      <c r="L13" s="4">
        <f t="shared" ref="L13:L15" si="1">L12+H13-I13</f>
        <v>5250</v>
      </c>
      <c r="N13" s="38">
        <f>SUM(N11:N12)</f>
        <v>0</v>
      </c>
    </row>
    <row r="14" spans="1:14" x14ac:dyDescent="0.25">
      <c r="A14" s="2"/>
      <c r="B14" s="63">
        <v>43435</v>
      </c>
      <c r="C14" s="63"/>
      <c r="D14" s="15">
        <v>200</v>
      </c>
      <c r="E14" s="15">
        <v>1300</v>
      </c>
      <c r="F14" s="15">
        <v>250</v>
      </c>
      <c r="G14" s="15">
        <v>20000</v>
      </c>
      <c r="H14" s="4">
        <f t="shared" si="0"/>
        <v>21750</v>
      </c>
      <c r="I14" s="49"/>
      <c r="J14" s="7"/>
      <c r="K14" s="7"/>
      <c r="L14" s="4">
        <f t="shared" si="1"/>
        <v>27000</v>
      </c>
    </row>
    <row r="15" spans="1:14" x14ac:dyDescent="0.25">
      <c r="A15" s="2"/>
      <c r="B15" s="63">
        <v>43466</v>
      </c>
      <c r="C15" s="81"/>
      <c r="D15" s="15">
        <v>200</v>
      </c>
      <c r="E15" s="15">
        <v>1300</v>
      </c>
      <c r="F15" s="15">
        <v>250</v>
      </c>
      <c r="G15" s="15">
        <v>20000</v>
      </c>
      <c r="H15" s="4">
        <f t="shared" si="0"/>
        <v>21750</v>
      </c>
      <c r="I15" s="37"/>
      <c r="J15" s="10"/>
      <c r="K15" s="10"/>
      <c r="L15" s="4">
        <f t="shared" si="1"/>
        <v>48750</v>
      </c>
    </row>
    <row r="16" spans="1:14" x14ac:dyDescent="0.25">
      <c r="A16" s="2"/>
      <c r="B16" s="63"/>
      <c r="C16" s="81"/>
      <c r="D16" s="15"/>
      <c r="E16" s="15"/>
      <c r="F16" s="15"/>
      <c r="G16" s="15"/>
      <c r="H16" s="4"/>
      <c r="I16" s="4"/>
      <c r="J16" s="1"/>
      <c r="K16" s="1"/>
      <c r="L16" s="4"/>
    </row>
    <row r="17" spans="1:12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</row>
    <row r="18" spans="1:12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2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2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2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2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B2:L2"/>
    <mergeCell ref="B3:L3"/>
    <mergeCell ref="B4:L4"/>
    <mergeCell ref="B5:L5"/>
    <mergeCell ref="B6:L6"/>
    <mergeCell ref="K8:K9"/>
    <mergeCell ref="L8:L9"/>
    <mergeCell ref="A8:A9"/>
    <mergeCell ref="B8:B9"/>
    <mergeCell ref="C8:C9"/>
    <mergeCell ref="H8:H9"/>
    <mergeCell ref="I8:I9"/>
    <mergeCell ref="J8:J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M17" sqref="M17"/>
    </sheetView>
  </sheetViews>
  <sheetFormatPr defaultRowHeight="15" x14ac:dyDescent="0.25"/>
  <cols>
    <col min="1" max="1" width="18.710937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  <col min="13" max="13" width="19.28515625" customWidth="1"/>
  </cols>
  <sheetData>
    <row r="1" spans="1:14" s="9" customFormat="1" x14ac:dyDescent="0.25">
      <c r="A1" s="10" t="s">
        <v>156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4" x14ac:dyDescent="0.25">
      <c r="A2" s="1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4" x14ac:dyDescent="0.25">
      <c r="A3" s="1" t="s">
        <v>1</v>
      </c>
      <c r="B3" s="143" t="s">
        <v>308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4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4" x14ac:dyDescent="0.25">
      <c r="A5" s="1" t="s">
        <v>288</v>
      </c>
      <c r="B5" s="178">
        <v>29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1:14" x14ac:dyDescent="0.25">
      <c r="A6" s="1" t="s">
        <v>289</v>
      </c>
      <c r="B6" s="143" t="s">
        <v>309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4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4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  <c r="M8" s="9" t="s">
        <v>274</v>
      </c>
      <c r="N8" s="118">
        <v>40000</v>
      </c>
    </row>
    <row r="9" spans="1:14" s="9" customFormat="1" x14ac:dyDescent="0.25">
      <c r="A9" s="144"/>
      <c r="B9" s="147"/>
      <c r="C9" s="147"/>
      <c r="D9" s="22"/>
      <c r="E9" s="22"/>
      <c r="F9" s="22" t="s">
        <v>92</v>
      </c>
      <c r="G9" s="22"/>
      <c r="H9" s="146"/>
      <c r="I9" s="146"/>
      <c r="J9" s="144"/>
      <c r="K9" s="144"/>
      <c r="L9" s="144"/>
      <c r="M9" s="9" t="s">
        <v>248</v>
      </c>
      <c r="N9" s="9">
        <v>5000</v>
      </c>
    </row>
    <row r="10" spans="1:14" x14ac:dyDescent="0.25">
      <c r="A10" s="1"/>
      <c r="B10" s="40"/>
      <c r="C10" s="40"/>
      <c r="D10" s="16"/>
      <c r="E10" s="16"/>
      <c r="F10" s="16"/>
      <c r="G10" s="16"/>
      <c r="H10" s="4"/>
      <c r="I10" s="16"/>
      <c r="J10" s="1"/>
      <c r="K10" s="1"/>
      <c r="L10" s="4"/>
      <c r="M10" t="s">
        <v>293</v>
      </c>
      <c r="N10">
        <v>1500</v>
      </c>
    </row>
    <row r="11" spans="1:14" x14ac:dyDescent="0.25">
      <c r="A11" s="2">
        <v>1</v>
      </c>
      <c r="B11" s="63">
        <v>43435</v>
      </c>
      <c r="C11" s="63"/>
      <c r="D11" s="15">
        <v>200</v>
      </c>
      <c r="E11" s="15">
        <v>0</v>
      </c>
      <c r="F11" s="15">
        <v>0</v>
      </c>
      <c r="G11" s="15">
        <v>20000</v>
      </c>
      <c r="H11" s="4">
        <f>G11+F11+E11+D11</f>
        <v>20200</v>
      </c>
      <c r="I11" s="4">
        <v>20000</v>
      </c>
      <c r="J11" s="88">
        <v>43439</v>
      </c>
      <c r="K11" s="1" t="s">
        <v>313</v>
      </c>
      <c r="L11" s="4">
        <f>H11-I11</f>
        <v>200</v>
      </c>
      <c r="N11" s="38">
        <f>SUM(N7:N10)</f>
        <v>46500</v>
      </c>
    </row>
    <row r="12" spans="1:14" x14ac:dyDescent="0.25">
      <c r="A12" s="2">
        <v>2</v>
      </c>
      <c r="B12" s="63">
        <v>43466</v>
      </c>
      <c r="C12" s="63"/>
      <c r="D12" s="15">
        <v>600</v>
      </c>
      <c r="E12" s="15">
        <v>0</v>
      </c>
      <c r="F12" s="15">
        <v>0</v>
      </c>
      <c r="G12" s="15">
        <v>60000</v>
      </c>
      <c r="H12" s="4">
        <f>G12+F12+E12+D12</f>
        <v>60600</v>
      </c>
      <c r="I12" s="4">
        <v>60000</v>
      </c>
      <c r="J12" s="88">
        <v>43473</v>
      </c>
      <c r="K12" s="1" t="s">
        <v>312</v>
      </c>
      <c r="L12" s="4">
        <f>L11+H12-I12</f>
        <v>800</v>
      </c>
      <c r="M12" t="s">
        <v>296</v>
      </c>
      <c r="N12">
        <v>-46500</v>
      </c>
    </row>
    <row r="13" spans="1:14" x14ac:dyDescent="0.25">
      <c r="A13" s="2"/>
      <c r="B13" s="63"/>
      <c r="C13" s="63"/>
      <c r="D13" s="15"/>
      <c r="E13" s="15"/>
      <c r="F13" s="15"/>
      <c r="G13" s="15"/>
      <c r="H13" s="4"/>
      <c r="I13" s="4"/>
      <c r="J13" s="1"/>
      <c r="K13" s="1"/>
      <c r="L13" s="4"/>
      <c r="N13" s="38">
        <f>SUM(N11:N12)</f>
        <v>0</v>
      </c>
    </row>
    <row r="14" spans="1:14" x14ac:dyDescent="0.25">
      <c r="A14" s="2"/>
      <c r="B14" s="63"/>
      <c r="C14" s="63"/>
      <c r="D14" s="89"/>
      <c r="E14" s="89"/>
      <c r="F14" s="89"/>
      <c r="G14" s="89"/>
      <c r="H14" s="49"/>
      <c r="I14" s="49"/>
      <c r="J14" s="7"/>
      <c r="K14" s="7"/>
      <c r="L14" s="49"/>
    </row>
    <row r="15" spans="1:14" x14ac:dyDescent="0.25">
      <c r="A15" s="2"/>
      <c r="B15" s="63"/>
      <c r="C15" s="81"/>
      <c r="D15" s="93"/>
      <c r="E15" s="93"/>
      <c r="F15" s="93"/>
      <c r="G15" s="93"/>
      <c r="H15" s="37"/>
      <c r="I15" s="37"/>
      <c r="J15" s="10"/>
      <c r="K15" s="10"/>
      <c r="L15" s="37"/>
    </row>
    <row r="16" spans="1:14" x14ac:dyDescent="0.25">
      <c r="A16" s="2"/>
      <c r="B16" s="63"/>
      <c r="C16" s="81"/>
      <c r="D16" s="15"/>
      <c r="E16" s="15"/>
      <c r="F16" s="15"/>
      <c r="G16" s="15"/>
      <c r="H16" s="4"/>
      <c r="I16" s="4"/>
      <c r="J16" s="1"/>
      <c r="K16" s="1"/>
      <c r="L16" s="4"/>
    </row>
    <row r="17" spans="1:13" x14ac:dyDescent="0.25">
      <c r="A17" s="2"/>
      <c r="B17" s="63"/>
      <c r="C17" s="63"/>
      <c r="D17" s="56"/>
      <c r="E17" s="56"/>
      <c r="F17" s="56"/>
      <c r="G17" s="56"/>
      <c r="H17" s="46"/>
      <c r="I17" s="46"/>
      <c r="J17" s="47"/>
      <c r="K17" s="47"/>
      <c r="L17" s="46"/>
      <c r="M17" t="s">
        <v>336</v>
      </c>
    </row>
    <row r="18" spans="1:13" x14ac:dyDescent="0.25">
      <c r="A18" s="2"/>
      <c r="B18" s="63"/>
      <c r="C18" s="63"/>
      <c r="D18" s="15"/>
      <c r="E18" s="15"/>
      <c r="F18" s="15"/>
      <c r="G18" s="15"/>
      <c r="H18" s="4"/>
      <c r="I18" s="4"/>
      <c r="J18" s="1"/>
      <c r="K18" s="1"/>
      <c r="L18" s="4"/>
    </row>
    <row r="19" spans="1:13" x14ac:dyDescent="0.25">
      <c r="A19" s="2"/>
      <c r="B19" s="63"/>
      <c r="C19" s="63"/>
      <c r="D19" s="15"/>
      <c r="E19" s="15"/>
      <c r="F19" s="15"/>
      <c r="G19" s="15"/>
      <c r="H19" s="4"/>
      <c r="I19" s="4"/>
      <c r="J19" s="1"/>
      <c r="K19" s="1"/>
      <c r="L19" s="4"/>
    </row>
    <row r="20" spans="1:13" x14ac:dyDescent="0.25">
      <c r="A20" s="2"/>
      <c r="B20" s="63"/>
      <c r="C20" s="63"/>
      <c r="D20" s="15"/>
      <c r="E20" s="15"/>
      <c r="F20" s="15"/>
      <c r="G20" s="15"/>
      <c r="H20" s="4"/>
      <c r="I20" s="4"/>
      <c r="J20" s="1"/>
      <c r="K20" s="1"/>
      <c r="L20" s="4"/>
    </row>
    <row r="21" spans="1:13" x14ac:dyDescent="0.25">
      <c r="A21" s="2"/>
      <c r="B21" s="63"/>
      <c r="C21" s="63"/>
      <c r="D21" s="15"/>
      <c r="E21" s="15"/>
      <c r="F21" s="15"/>
      <c r="G21" s="15"/>
      <c r="H21" s="4"/>
      <c r="I21" s="4"/>
      <c r="J21" s="1"/>
      <c r="K21" s="1"/>
      <c r="L21" s="4"/>
    </row>
    <row r="22" spans="1:13" x14ac:dyDescent="0.25">
      <c r="A22" s="2"/>
      <c r="B22" s="40"/>
      <c r="C22" s="40"/>
      <c r="D22" s="16"/>
      <c r="E22" s="16"/>
      <c r="F22" s="16"/>
      <c r="G22" s="16"/>
      <c r="H22" s="4"/>
      <c r="I22" s="4"/>
      <c r="J22" s="1"/>
      <c r="K22" s="1"/>
      <c r="L22" s="4"/>
    </row>
    <row r="23" spans="1:13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3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3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3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3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3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3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3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3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3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B2:L2"/>
    <mergeCell ref="B3:L3"/>
    <mergeCell ref="B4:L4"/>
    <mergeCell ref="B5:L5"/>
    <mergeCell ref="B6:L6"/>
    <mergeCell ref="K8:K9"/>
    <mergeCell ref="L8:L9"/>
    <mergeCell ref="A8:A9"/>
    <mergeCell ref="B8:B9"/>
    <mergeCell ref="C8:C9"/>
    <mergeCell ref="H8:H9"/>
    <mergeCell ref="I8:I9"/>
    <mergeCell ref="J8:J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13" sqref="B13"/>
    </sheetView>
  </sheetViews>
  <sheetFormatPr defaultRowHeight="15" x14ac:dyDescent="0.25"/>
  <cols>
    <col min="1" max="1" width="37.28515625" customWidth="1"/>
    <col min="2" max="2" width="13.5703125" style="119" customWidth="1"/>
    <col min="3" max="3" width="9.140625" style="119"/>
    <col min="4" max="7" width="9.140625" style="116"/>
  </cols>
  <sheetData>
    <row r="1" spans="1:7" s="9" customFormat="1" x14ac:dyDescent="0.25">
      <c r="B1" s="118" t="s">
        <v>285</v>
      </c>
      <c r="C1" s="118"/>
      <c r="D1" s="115"/>
      <c r="E1" s="115"/>
      <c r="F1" s="115"/>
      <c r="G1" s="115"/>
    </row>
    <row r="2" spans="1:7" x14ac:dyDescent="0.25">
      <c r="A2" t="s">
        <v>194</v>
      </c>
      <c r="B2" s="119" t="s">
        <v>195</v>
      </c>
    </row>
    <row r="3" spans="1:7" x14ac:dyDescent="0.25">
      <c r="A3" t="s">
        <v>196</v>
      </c>
      <c r="B3" s="119">
        <v>32872</v>
      </c>
      <c r="D3" s="117"/>
      <c r="E3" s="117"/>
    </row>
    <row r="4" spans="1:7" x14ac:dyDescent="0.25">
      <c r="A4" t="s">
        <v>197</v>
      </c>
      <c r="B4" s="119">
        <v>12984</v>
      </c>
    </row>
    <row r="5" spans="1:7" x14ac:dyDescent="0.25">
      <c r="A5" t="s">
        <v>198</v>
      </c>
      <c r="B5" s="119">
        <v>35950</v>
      </c>
    </row>
    <row r="6" spans="1:7" x14ac:dyDescent="0.25">
      <c r="A6" t="s">
        <v>199</v>
      </c>
      <c r="B6" s="119">
        <v>16500</v>
      </c>
    </row>
    <row r="7" spans="1:7" x14ac:dyDescent="0.25">
      <c r="A7" t="s">
        <v>200</v>
      </c>
      <c r="B7" s="119">
        <v>51450</v>
      </c>
    </row>
    <row r="8" spans="1:7" x14ac:dyDescent="0.25">
      <c r="A8" t="s">
        <v>201</v>
      </c>
      <c r="B8" s="119">
        <v>51000</v>
      </c>
    </row>
    <row r="9" spans="1:7" x14ac:dyDescent="0.25">
      <c r="A9" t="s">
        <v>202</v>
      </c>
      <c r="B9" s="119">
        <v>157800</v>
      </c>
    </row>
    <row r="10" spans="1:7" x14ac:dyDescent="0.25">
      <c r="A10" t="s">
        <v>203</v>
      </c>
      <c r="B10" s="119">
        <v>74070</v>
      </c>
    </row>
    <row r="11" spans="1:7" x14ac:dyDescent="0.25">
      <c r="A11" t="s">
        <v>204</v>
      </c>
      <c r="B11" s="119">
        <v>61850</v>
      </c>
    </row>
    <row r="12" spans="1:7" x14ac:dyDescent="0.25">
      <c r="A12" t="s">
        <v>205</v>
      </c>
      <c r="B12" s="119">
        <v>127300</v>
      </c>
    </row>
    <row r="13" spans="1:7" x14ac:dyDescent="0.25">
      <c r="A13" t="s">
        <v>206</v>
      </c>
      <c r="B13" s="119">
        <v>7600</v>
      </c>
      <c r="C13" s="119">
        <v>0</v>
      </c>
    </row>
    <row r="14" spans="1:7" x14ac:dyDescent="0.25">
      <c r="A14" t="s">
        <v>207</v>
      </c>
      <c r="B14" s="119">
        <v>81500</v>
      </c>
    </row>
    <row r="15" spans="1:7" x14ac:dyDescent="0.25">
      <c r="A15" t="s">
        <v>208</v>
      </c>
      <c r="B15" s="119">
        <v>174960</v>
      </c>
      <c r="C15" s="119">
        <v>0</v>
      </c>
    </row>
    <row r="16" spans="1:7" x14ac:dyDescent="0.25">
      <c r="A16" t="s">
        <v>209</v>
      </c>
      <c r="B16" s="119">
        <v>5750</v>
      </c>
    </row>
    <row r="17" spans="1:7" x14ac:dyDescent="0.25">
      <c r="A17" t="s">
        <v>210</v>
      </c>
      <c r="B17" s="119">
        <v>39700</v>
      </c>
    </row>
    <row r="18" spans="1:7" x14ac:dyDescent="0.25">
      <c r="A18" t="s">
        <v>211</v>
      </c>
      <c r="B18" s="119">
        <v>0</v>
      </c>
      <c r="C18" s="119">
        <v>0</v>
      </c>
    </row>
    <row r="19" spans="1:7" s="9" customFormat="1" x14ac:dyDescent="0.25">
      <c r="A19" s="9" t="s">
        <v>212</v>
      </c>
      <c r="B19" s="120">
        <f>SUM(B3:B18)</f>
        <v>931286</v>
      </c>
      <c r="C19" s="120">
        <f>SUM(C3:C18)</f>
        <v>0</v>
      </c>
      <c r="D19" s="115"/>
      <c r="E19" s="115"/>
      <c r="F19" s="115"/>
      <c r="G19" s="115"/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3" sqref="A13"/>
    </sheetView>
  </sheetViews>
  <sheetFormatPr defaultRowHeight="15" x14ac:dyDescent="0.25"/>
  <cols>
    <col min="1" max="1" width="33.85546875" customWidth="1"/>
    <col min="2" max="2" width="9.140625" style="119"/>
  </cols>
  <sheetData>
    <row r="1" spans="1:5" s="9" customFormat="1" x14ac:dyDescent="0.25">
      <c r="A1" s="9" t="s">
        <v>221</v>
      </c>
      <c r="B1" s="118"/>
    </row>
    <row r="3" spans="1:5" x14ac:dyDescent="0.25">
      <c r="A3" t="s">
        <v>220</v>
      </c>
      <c r="B3" s="119">
        <v>4000</v>
      </c>
      <c r="C3" t="s">
        <v>165</v>
      </c>
    </row>
    <row r="4" spans="1:5" x14ac:dyDescent="0.25">
      <c r="A4" t="s">
        <v>219</v>
      </c>
      <c r="B4" s="119">
        <v>50000</v>
      </c>
      <c r="C4" t="s">
        <v>167</v>
      </c>
    </row>
    <row r="5" spans="1:5" s="9" customFormat="1" x14ac:dyDescent="0.25">
      <c r="A5" s="9" t="s">
        <v>212</v>
      </c>
      <c r="B5" s="120">
        <f>SUM(B2:B4)</f>
        <v>54000</v>
      </c>
    </row>
    <row r="16" spans="1:5" x14ac:dyDescent="0.25">
      <c r="E16" t="s">
        <v>225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3" sqref="K23"/>
    </sheetView>
  </sheetViews>
  <sheetFormatPr defaultRowHeight="15" x14ac:dyDescent="0.25"/>
  <cols>
    <col min="1" max="1" width="14.85546875" customWidth="1"/>
    <col min="2" max="3" width="9.140625" style="73"/>
    <col min="4" max="6" width="9.140625" style="32"/>
    <col min="7" max="7" width="11.42578125" style="17" customWidth="1"/>
    <col min="8" max="8" width="11.85546875" style="17" customWidth="1"/>
    <col min="9" max="9" width="10.28515625" style="17" customWidth="1"/>
    <col min="10" max="10" width="11.5703125" customWidth="1"/>
    <col min="11" max="11" width="21.42578125" customWidth="1"/>
    <col min="12" max="12" width="10.7109375" customWidth="1"/>
  </cols>
  <sheetData>
    <row r="1" spans="1:12" s="9" customFormat="1" x14ac:dyDescent="0.25">
      <c r="A1" s="10" t="s">
        <v>11</v>
      </c>
      <c r="B1" s="71"/>
      <c r="C1" s="77"/>
      <c r="D1" s="13"/>
      <c r="E1" s="13"/>
      <c r="F1" s="13"/>
      <c r="G1" s="23"/>
      <c r="H1" s="23"/>
      <c r="I1" s="13"/>
      <c r="J1" s="10"/>
      <c r="K1" s="10"/>
      <c r="L1" s="10"/>
    </row>
    <row r="2" spans="1:12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" t="s">
        <v>1</v>
      </c>
      <c r="B3" s="143" t="s">
        <v>26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2" s="9" customFormat="1" x14ac:dyDescent="0.25">
      <c r="A8" s="144" t="s">
        <v>21</v>
      </c>
      <c r="B8" s="147" t="s">
        <v>4</v>
      </c>
      <c r="C8" s="148" t="s">
        <v>5</v>
      </c>
      <c r="D8" s="33" t="s">
        <v>85</v>
      </c>
      <c r="E8" s="33" t="s">
        <v>89</v>
      </c>
      <c r="F8" s="33" t="s">
        <v>90</v>
      </c>
      <c r="G8" s="34" t="s">
        <v>95</v>
      </c>
      <c r="H8" s="149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7"/>
      <c r="C9" s="148"/>
      <c r="D9" s="35"/>
      <c r="E9" s="35"/>
      <c r="F9" s="35" t="s">
        <v>92</v>
      </c>
      <c r="G9" s="36"/>
      <c r="H9" s="149"/>
      <c r="I9" s="146"/>
      <c r="J9" s="144"/>
      <c r="K9" s="144"/>
      <c r="L9" s="144"/>
    </row>
    <row r="10" spans="1:12" x14ac:dyDescent="0.25">
      <c r="A10" s="1" t="s">
        <v>10</v>
      </c>
      <c r="B10" s="40"/>
      <c r="C10" s="79"/>
      <c r="D10" s="16"/>
      <c r="E10" s="16"/>
      <c r="F10" s="16"/>
      <c r="G10" s="24"/>
      <c r="H10" s="31">
        <v>8630</v>
      </c>
      <c r="I10" s="16">
        <v>0</v>
      </c>
      <c r="J10" s="1"/>
      <c r="K10" s="1"/>
      <c r="L10" s="4">
        <v>8630</v>
      </c>
    </row>
    <row r="11" spans="1:12" x14ac:dyDescent="0.25">
      <c r="A11" s="2">
        <v>1</v>
      </c>
      <c r="B11" s="63">
        <v>42705</v>
      </c>
      <c r="C11" s="81">
        <v>42767</v>
      </c>
      <c r="D11" s="15">
        <v>750</v>
      </c>
      <c r="E11" s="15">
        <v>3900</v>
      </c>
      <c r="F11" s="15"/>
      <c r="G11" s="30">
        <v>53466</v>
      </c>
      <c r="H11" s="31">
        <f>G11+F11+E11+D11</f>
        <v>58116</v>
      </c>
      <c r="I11" s="4">
        <v>53466</v>
      </c>
      <c r="J11" s="1" t="s">
        <v>27</v>
      </c>
      <c r="K11" s="1" t="s">
        <v>28</v>
      </c>
      <c r="L11" s="4">
        <f>L10+H11-I11</f>
        <v>13280</v>
      </c>
    </row>
    <row r="12" spans="1:12" x14ac:dyDescent="0.25">
      <c r="A12" s="2">
        <v>2</v>
      </c>
      <c r="B12" s="63">
        <v>42795</v>
      </c>
      <c r="C12" s="81">
        <v>42856</v>
      </c>
      <c r="D12" s="15">
        <v>750</v>
      </c>
      <c r="E12" s="15">
        <v>3900</v>
      </c>
      <c r="F12" s="15"/>
      <c r="G12" s="30">
        <v>53466</v>
      </c>
      <c r="H12" s="31">
        <f t="shared" ref="H12:H14" si="0">G12+F12+E12+D12</f>
        <v>58116</v>
      </c>
      <c r="I12" s="4">
        <v>0</v>
      </c>
      <c r="J12" s="1"/>
      <c r="K12" s="1"/>
      <c r="L12" s="4">
        <f t="shared" ref="L12:L14" si="1">L11+H12-I12</f>
        <v>71396</v>
      </c>
    </row>
    <row r="13" spans="1:12" x14ac:dyDescent="0.25">
      <c r="A13" s="2"/>
      <c r="B13" s="63">
        <v>42887</v>
      </c>
      <c r="C13" s="81">
        <v>42948</v>
      </c>
      <c r="D13" s="15">
        <v>750</v>
      </c>
      <c r="E13" s="15">
        <v>3900</v>
      </c>
      <c r="F13" s="15"/>
      <c r="G13" s="30">
        <v>53466</v>
      </c>
      <c r="H13" s="31">
        <f t="shared" si="0"/>
        <v>58116</v>
      </c>
      <c r="I13" s="4">
        <v>57216</v>
      </c>
      <c r="J13" s="1" t="s">
        <v>29</v>
      </c>
      <c r="K13" s="1" t="s">
        <v>30</v>
      </c>
      <c r="L13" s="4">
        <f t="shared" si="1"/>
        <v>72296</v>
      </c>
    </row>
    <row r="14" spans="1:12" x14ac:dyDescent="0.25">
      <c r="A14" s="2"/>
      <c r="B14" s="63">
        <v>42979</v>
      </c>
      <c r="C14" s="81">
        <v>43040</v>
      </c>
      <c r="D14" s="15">
        <v>750</v>
      </c>
      <c r="E14" s="15">
        <v>3900</v>
      </c>
      <c r="F14" s="15"/>
      <c r="G14" s="30">
        <v>53466</v>
      </c>
      <c r="H14" s="31">
        <f t="shared" si="0"/>
        <v>58116</v>
      </c>
      <c r="I14" s="4">
        <v>53496</v>
      </c>
      <c r="J14" s="1" t="s">
        <v>114</v>
      </c>
      <c r="K14" s="1" t="s">
        <v>115</v>
      </c>
      <c r="L14" s="4">
        <f t="shared" si="1"/>
        <v>76916</v>
      </c>
    </row>
    <row r="15" spans="1:12" ht="15.75" thickBot="1" x14ac:dyDescent="0.3">
      <c r="A15" s="2"/>
      <c r="B15" s="63"/>
      <c r="C15" s="81"/>
      <c r="D15" s="57">
        <f>SUM(D10:D14)</f>
        <v>3000</v>
      </c>
      <c r="E15" s="57">
        <f>SUM(E10:E14)</f>
        <v>15600</v>
      </c>
      <c r="F15" s="57"/>
      <c r="G15" s="61">
        <f>SUM(G10:G14)</f>
        <v>213864</v>
      </c>
      <c r="H15" s="62">
        <f>SUM(H10:H14)</f>
        <v>241094</v>
      </c>
      <c r="I15" s="53">
        <f>SUM(I10:I14)</f>
        <v>164178</v>
      </c>
      <c r="J15" s="52"/>
      <c r="K15" s="52"/>
      <c r="L15" s="53">
        <f>H15-I15</f>
        <v>76916</v>
      </c>
    </row>
    <row r="16" spans="1:12" x14ac:dyDescent="0.25">
      <c r="A16" s="2"/>
      <c r="B16" s="63"/>
      <c r="C16" s="81"/>
      <c r="D16" s="56"/>
      <c r="E16" s="56"/>
      <c r="F16" s="56"/>
      <c r="G16" s="58"/>
      <c r="H16" s="59"/>
      <c r="I16" s="46"/>
      <c r="J16" s="47"/>
      <c r="K16" s="47"/>
      <c r="L16" s="46"/>
    </row>
    <row r="17" spans="1:12" x14ac:dyDescent="0.25">
      <c r="A17" s="2" t="s">
        <v>10</v>
      </c>
      <c r="B17" s="63"/>
      <c r="C17" s="81"/>
      <c r="D17" s="56"/>
      <c r="E17" s="56"/>
      <c r="F17" s="56"/>
      <c r="G17" s="58"/>
      <c r="H17" s="59">
        <v>76916</v>
      </c>
      <c r="I17" s="46"/>
      <c r="J17" s="47"/>
      <c r="K17" s="47"/>
      <c r="L17" s="46">
        <v>76916</v>
      </c>
    </row>
    <row r="18" spans="1:12" x14ac:dyDescent="0.25">
      <c r="A18" s="2"/>
      <c r="B18" s="63">
        <v>43070</v>
      </c>
      <c r="C18" s="81">
        <v>43132</v>
      </c>
      <c r="D18" s="15">
        <v>750</v>
      </c>
      <c r="E18" s="15">
        <v>3900</v>
      </c>
      <c r="F18" s="15"/>
      <c r="G18" s="30">
        <v>53466</v>
      </c>
      <c r="H18" s="31">
        <f>G18+F18+E18+D18</f>
        <v>58116</v>
      </c>
      <c r="I18" s="4"/>
      <c r="J18" s="1"/>
      <c r="K18" s="1"/>
      <c r="L18" s="4">
        <f>L17+H18-I18</f>
        <v>135032</v>
      </c>
    </row>
    <row r="19" spans="1:12" x14ac:dyDescent="0.25">
      <c r="A19" s="2"/>
      <c r="B19" s="63">
        <v>43160</v>
      </c>
      <c r="C19" s="81">
        <v>43221</v>
      </c>
      <c r="D19" s="15">
        <v>750</v>
      </c>
      <c r="E19" s="15">
        <v>3900</v>
      </c>
      <c r="F19" s="15"/>
      <c r="G19" s="30">
        <v>53466</v>
      </c>
      <c r="H19" s="31">
        <f t="shared" ref="H19:H21" si="2">G19+F19+E19+D19</f>
        <v>58116</v>
      </c>
      <c r="I19" s="4"/>
      <c r="J19" s="1"/>
      <c r="K19" s="1"/>
      <c r="L19" s="4">
        <f t="shared" ref="L19:L21" si="3">L18+H19-I19</f>
        <v>193148</v>
      </c>
    </row>
    <row r="20" spans="1:12" x14ac:dyDescent="0.25">
      <c r="A20" s="2"/>
      <c r="B20" s="63">
        <v>43252</v>
      </c>
      <c r="C20" s="81">
        <v>43313</v>
      </c>
      <c r="D20" s="15">
        <v>750</v>
      </c>
      <c r="E20" s="15">
        <v>3900</v>
      </c>
      <c r="F20" s="15"/>
      <c r="G20" s="30">
        <v>53466</v>
      </c>
      <c r="H20" s="31">
        <f t="shared" si="2"/>
        <v>58116</v>
      </c>
      <c r="I20" s="4"/>
      <c r="J20" s="1"/>
      <c r="K20" s="1"/>
      <c r="L20" s="4">
        <f t="shared" si="3"/>
        <v>251264</v>
      </c>
    </row>
    <row r="21" spans="1:12" x14ac:dyDescent="0.25">
      <c r="A21" s="2"/>
      <c r="B21" s="63">
        <v>43344</v>
      </c>
      <c r="C21" s="81">
        <v>43405</v>
      </c>
      <c r="D21" s="15">
        <v>750</v>
      </c>
      <c r="E21" s="15">
        <v>3900</v>
      </c>
      <c r="F21" s="15"/>
      <c r="G21" s="30">
        <v>53466</v>
      </c>
      <c r="H21" s="31">
        <f t="shared" si="2"/>
        <v>58116</v>
      </c>
      <c r="I21" s="4"/>
      <c r="J21" s="1"/>
      <c r="K21" s="1"/>
      <c r="L21" s="4">
        <f t="shared" si="3"/>
        <v>309380</v>
      </c>
    </row>
    <row r="22" spans="1:12" x14ac:dyDescent="0.25">
      <c r="A22" s="2"/>
      <c r="B22" s="63"/>
      <c r="C22" s="81"/>
      <c r="D22" s="15"/>
      <c r="E22" s="15"/>
      <c r="F22" s="15"/>
      <c r="G22" s="30"/>
      <c r="H22" s="31"/>
      <c r="I22" s="4"/>
      <c r="J22" s="1"/>
      <c r="K22" s="1"/>
      <c r="L22" s="43"/>
    </row>
    <row r="23" spans="1:12" x14ac:dyDescent="0.25">
      <c r="A23" s="2"/>
      <c r="B23" s="40"/>
      <c r="C23" s="79"/>
      <c r="D23" s="16"/>
      <c r="E23" s="16"/>
      <c r="F23" s="16"/>
      <c r="G23" s="24"/>
      <c r="H23" s="31"/>
      <c r="I23" s="4"/>
      <c r="J23" s="1"/>
      <c r="K23" s="1"/>
      <c r="L23" s="4"/>
    </row>
    <row r="24" spans="1:12" x14ac:dyDescent="0.25">
      <c r="A24" s="2"/>
      <c r="B24" s="40"/>
      <c r="C24" s="79"/>
      <c r="D24" s="16"/>
      <c r="E24" s="16"/>
      <c r="F24" s="16"/>
      <c r="G24" s="24"/>
      <c r="H24" s="31"/>
      <c r="I24" s="4"/>
      <c r="J24" s="1"/>
      <c r="K24" s="1"/>
      <c r="L24" s="4"/>
    </row>
    <row r="25" spans="1:12" x14ac:dyDescent="0.25">
      <c r="A25" s="2"/>
      <c r="B25" s="40"/>
      <c r="C25" s="79"/>
      <c r="D25" s="16"/>
      <c r="E25" s="16"/>
      <c r="F25" s="16"/>
      <c r="G25" s="24"/>
      <c r="H25" s="31"/>
      <c r="I25" s="4"/>
      <c r="J25" s="1"/>
      <c r="K25" s="1"/>
      <c r="L25" s="4"/>
    </row>
    <row r="26" spans="1:12" x14ac:dyDescent="0.25">
      <c r="A26" s="2"/>
      <c r="B26" s="4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4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4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4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4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4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4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40"/>
      <c r="C33" s="79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40"/>
      <c r="C34" s="79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40"/>
      <c r="C35" s="79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40"/>
      <c r="C36" s="79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40"/>
      <c r="C37" s="79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40"/>
      <c r="C38" s="79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40"/>
      <c r="C39" s="79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40"/>
      <c r="C40" s="79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40"/>
      <c r="C41" s="79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40"/>
      <c r="C42" s="79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40"/>
      <c r="C43" s="79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40"/>
      <c r="C44" s="79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40"/>
      <c r="C45" s="79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40"/>
      <c r="C46" s="79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40"/>
      <c r="C47" s="79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40"/>
      <c r="C48" s="79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40"/>
      <c r="C49" s="79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40"/>
      <c r="C50" s="79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40"/>
      <c r="C51" s="79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40"/>
      <c r="C52" s="79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40"/>
      <c r="C53" s="79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40"/>
      <c r="C54" s="79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40"/>
      <c r="C55" s="79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40"/>
      <c r="C56" s="79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40"/>
      <c r="C57" s="79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40"/>
      <c r="C58" s="79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40"/>
      <c r="C59" s="79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40"/>
      <c r="C60" s="79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40"/>
      <c r="C61" s="79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40"/>
      <c r="C62" s="79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40"/>
      <c r="C63" s="79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40"/>
      <c r="C64" s="79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40"/>
      <c r="C65" s="79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40"/>
      <c r="C66" s="79"/>
      <c r="D66" s="16"/>
      <c r="E66" s="16"/>
      <c r="F66" s="16"/>
      <c r="G66" s="24"/>
      <c r="H66" s="31"/>
      <c r="I66" s="4"/>
      <c r="J66" s="1"/>
      <c r="K66" s="1"/>
      <c r="L66" s="4"/>
    </row>
    <row r="67" spans="1:12" x14ac:dyDescent="0.25">
      <c r="A67" s="2"/>
      <c r="B67" s="40"/>
      <c r="C67" s="79"/>
      <c r="D67" s="16"/>
      <c r="E67" s="16"/>
      <c r="F67" s="16"/>
      <c r="G67" s="24"/>
      <c r="H67" s="31"/>
      <c r="I67" s="4"/>
      <c r="J67" s="1"/>
      <c r="K67" s="1"/>
      <c r="L67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A5" workbookViewId="0">
      <selection activeCell="L24" sqref="L24:L25"/>
    </sheetView>
  </sheetViews>
  <sheetFormatPr defaultRowHeight="15" x14ac:dyDescent="0.25"/>
  <cols>
    <col min="1" max="1" width="15" style="94" customWidth="1"/>
    <col min="2" max="2" width="10.140625" style="73" customWidth="1"/>
    <col min="3" max="3" width="9.7109375" style="73" customWidth="1"/>
    <col min="4" max="6" width="9.7109375" style="32" customWidth="1"/>
    <col min="7" max="7" width="11" style="17" customWidth="1"/>
    <col min="8" max="8" width="11.85546875" style="17" customWidth="1"/>
    <col min="9" max="9" width="11.5703125" style="17" customWidth="1"/>
    <col min="10" max="10" width="10.7109375" customWidth="1"/>
    <col min="11" max="11" width="20.85546875" customWidth="1"/>
    <col min="12" max="12" width="12.42578125" customWidth="1"/>
  </cols>
  <sheetData>
    <row r="1" spans="1:32" s="9" customFormat="1" x14ac:dyDescent="0.25">
      <c r="A1" s="10" t="s">
        <v>11</v>
      </c>
      <c r="B1" s="76"/>
      <c r="C1" s="77"/>
      <c r="D1" s="13"/>
      <c r="E1" s="13"/>
      <c r="F1" s="13"/>
      <c r="G1" s="23"/>
      <c r="H1" s="23"/>
      <c r="I1" s="13"/>
      <c r="J1" s="10"/>
      <c r="K1" s="10"/>
      <c r="L1" s="10"/>
    </row>
    <row r="2" spans="1:32" s="1" customFormat="1" x14ac:dyDescent="0.25">
      <c r="A2" s="39"/>
      <c r="B2" s="73"/>
      <c r="C2" s="73"/>
      <c r="D2"/>
      <c r="E2"/>
      <c r="F2"/>
      <c r="G2"/>
      <c r="H2"/>
      <c r="I2"/>
      <c r="J2"/>
      <c r="K2"/>
      <c r="L2"/>
      <c r="M2" s="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1" customFormat="1" x14ac:dyDescent="0.25">
      <c r="A3" s="7" t="s">
        <v>1</v>
      </c>
      <c r="B3" s="78" t="s">
        <v>97</v>
      </c>
      <c r="C3" s="78"/>
      <c r="D3" s="38"/>
      <c r="E3" s="38"/>
      <c r="F3" s="38"/>
      <c r="G3" s="38"/>
      <c r="H3" s="38"/>
      <c r="I3" s="38"/>
      <c r="J3" s="38"/>
      <c r="K3" s="38"/>
      <c r="L3" s="38"/>
      <c r="M3" s="8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1" customFormat="1" x14ac:dyDescent="0.25">
      <c r="A4" s="7" t="s">
        <v>0</v>
      </c>
      <c r="B4" s="78"/>
      <c r="C4" s="78"/>
      <c r="D4" s="38"/>
      <c r="E4" s="38"/>
      <c r="F4" s="38"/>
      <c r="G4" s="38"/>
      <c r="H4" s="38"/>
      <c r="I4" s="38"/>
      <c r="J4" s="38"/>
      <c r="K4" s="38"/>
      <c r="L4" s="38"/>
      <c r="M4" s="8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" customFormat="1" x14ac:dyDescent="0.25">
      <c r="A5" s="7"/>
      <c r="B5" s="78"/>
      <c r="C5" s="78"/>
      <c r="D5" s="38"/>
      <c r="E5" s="38"/>
      <c r="F5" s="38"/>
      <c r="G5" s="38"/>
      <c r="H5" s="38"/>
      <c r="I5" s="38"/>
      <c r="J5" s="38"/>
      <c r="K5" s="38"/>
      <c r="L5" s="38"/>
      <c r="M5" s="8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1" customFormat="1" x14ac:dyDescent="0.25">
      <c r="A6" s="7" t="s">
        <v>2</v>
      </c>
      <c r="B6" s="78"/>
      <c r="C6" s="78"/>
      <c r="D6" s="38"/>
      <c r="E6" s="38"/>
      <c r="F6" s="38"/>
      <c r="G6" s="38"/>
      <c r="H6" s="38"/>
      <c r="I6" s="38"/>
      <c r="J6" s="38"/>
      <c r="K6" s="38"/>
      <c r="L6" s="38"/>
      <c r="M6" s="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x14ac:dyDescent="0.25">
      <c r="A7" s="1" t="s">
        <v>3</v>
      </c>
      <c r="B7" s="80" t="s">
        <v>31</v>
      </c>
      <c r="C7" s="79"/>
      <c r="D7" s="16"/>
      <c r="E7" s="16"/>
      <c r="F7" s="16"/>
      <c r="G7" s="24"/>
      <c r="H7" s="24"/>
      <c r="I7" s="16"/>
      <c r="J7" s="1"/>
      <c r="K7" s="1"/>
      <c r="L7" s="1"/>
    </row>
    <row r="8" spans="1:32" s="12" customFormat="1" ht="15" customHeight="1" x14ac:dyDescent="0.25">
      <c r="A8" s="150" t="s">
        <v>21</v>
      </c>
      <c r="B8" s="152" t="s">
        <v>4</v>
      </c>
      <c r="C8" s="154" t="s">
        <v>5</v>
      </c>
      <c r="D8" s="21" t="s">
        <v>85</v>
      </c>
      <c r="E8" s="21" t="s">
        <v>89</v>
      </c>
      <c r="F8" s="21" t="s">
        <v>90</v>
      </c>
      <c r="G8" s="25" t="s">
        <v>95</v>
      </c>
      <c r="H8" s="156" t="s">
        <v>9</v>
      </c>
      <c r="I8" s="158" t="s">
        <v>6</v>
      </c>
      <c r="J8" s="150" t="s">
        <v>7</v>
      </c>
      <c r="K8" s="150" t="s">
        <v>8</v>
      </c>
      <c r="L8" s="150" t="s">
        <v>15</v>
      </c>
    </row>
    <row r="9" spans="1:32" s="12" customFormat="1" x14ac:dyDescent="0.25">
      <c r="A9" s="151"/>
      <c r="B9" s="153"/>
      <c r="C9" s="155"/>
      <c r="D9" s="26"/>
      <c r="E9" s="26"/>
      <c r="F9" s="26" t="s">
        <v>92</v>
      </c>
      <c r="G9" s="27"/>
      <c r="H9" s="157"/>
      <c r="I9" s="159"/>
      <c r="J9" s="151"/>
      <c r="K9" s="151"/>
      <c r="L9" s="151"/>
    </row>
    <row r="10" spans="1:32" x14ac:dyDescent="0.25">
      <c r="A10" s="1" t="s">
        <v>10</v>
      </c>
      <c r="B10" s="80"/>
      <c r="C10" s="79"/>
      <c r="D10" s="16"/>
      <c r="E10" s="16"/>
      <c r="F10" s="16"/>
      <c r="G10" s="24"/>
      <c r="H10" s="24"/>
      <c r="I10" s="16">
        <v>250</v>
      </c>
      <c r="J10" s="1"/>
      <c r="K10" s="1"/>
      <c r="L10" s="4"/>
    </row>
    <row r="11" spans="1:32" x14ac:dyDescent="0.25">
      <c r="A11" s="2">
        <v>1</v>
      </c>
      <c r="B11" s="82">
        <v>42736</v>
      </c>
      <c r="C11" s="81">
        <v>42795</v>
      </c>
      <c r="D11" s="15">
        <v>0</v>
      </c>
      <c r="E11" s="15">
        <v>3900</v>
      </c>
      <c r="F11" s="15">
        <v>750</v>
      </c>
      <c r="G11" s="30">
        <v>135000</v>
      </c>
      <c r="H11" s="31">
        <f>G11+F11+E11+D11</f>
        <v>139650</v>
      </c>
      <c r="I11" s="4">
        <v>135000</v>
      </c>
      <c r="J11" s="1" t="s">
        <v>32</v>
      </c>
      <c r="K11" s="1" t="s">
        <v>34</v>
      </c>
      <c r="L11" s="4">
        <f>H11-I10-I11</f>
        <v>4400</v>
      </c>
    </row>
    <row r="12" spans="1:32" x14ac:dyDescent="0.25">
      <c r="A12" s="2">
        <v>2</v>
      </c>
      <c r="B12" s="82">
        <v>42826</v>
      </c>
      <c r="C12" s="81">
        <v>42887</v>
      </c>
      <c r="D12" s="15">
        <v>0</v>
      </c>
      <c r="E12" s="15">
        <v>3900</v>
      </c>
      <c r="F12" s="15">
        <v>750</v>
      </c>
      <c r="G12" s="30">
        <v>135000</v>
      </c>
      <c r="H12" s="31">
        <f t="shared" ref="H12:H16" si="0">G12+F12+E12+D12</f>
        <v>139650</v>
      </c>
      <c r="I12" s="4">
        <v>145000</v>
      </c>
      <c r="J12" s="1" t="s">
        <v>33</v>
      </c>
      <c r="K12" s="1" t="s">
        <v>35</v>
      </c>
      <c r="L12" s="4">
        <f>L11+H12-I12</f>
        <v>-950</v>
      </c>
    </row>
    <row r="13" spans="1:32" x14ac:dyDescent="0.25">
      <c r="A13" s="2"/>
      <c r="B13" s="82"/>
      <c r="C13" s="81"/>
      <c r="D13" s="15"/>
      <c r="E13" s="15"/>
      <c r="F13" s="15"/>
      <c r="G13" s="30"/>
      <c r="H13" s="31"/>
      <c r="I13" s="4">
        <v>1500</v>
      </c>
      <c r="J13" s="1" t="s">
        <v>106</v>
      </c>
      <c r="K13" s="1" t="s">
        <v>107</v>
      </c>
      <c r="L13" s="4">
        <f>L12-I13</f>
        <v>-2450</v>
      </c>
    </row>
    <row r="14" spans="1:32" x14ac:dyDescent="0.25">
      <c r="A14" s="2"/>
      <c r="B14" s="82"/>
      <c r="C14" s="81"/>
      <c r="D14" s="15"/>
      <c r="E14" s="15"/>
      <c r="F14" s="15"/>
      <c r="G14" s="30"/>
      <c r="H14" s="31"/>
      <c r="I14" s="4">
        <v>2000</v>
      </c>
      <c r="J14" s="1" t="s">
        <v>108</v>
      </c>
      <c r="K14" s="1" t="s">
        <v>109</v>
      </c>
      <c r="L14" s="4">
        <f>L13-I14</f>
        <v>-4450</v>
      </c>
    </row>
    <row r="15" spans="1:32" x14ac:dyDescent="0.25">
      <c r="A15" s="2"/>
      <c r="B15" s="82">
        <v>42917</v>
      </c>
      <c r="C15" s="81">
        <v>42979</v>
      </c>
      <c r="D15" s="15">
        <v>0</v>
      </c>
      <c r="E15" s="15">
        <v>3900</v>
      </c>
      <c r="F15" s="15">
        <v>750</v>
      </c>
      <c r="G15" s="30">
        <v>135000</v>
      </c>
      <c r="H15" s="31">
        <f t="shared" si="0"/>
        <v>139650</v>
      </c>
      <c r="I15" s="4">
        <v>3000</v>
      </c>
      <c r="J15" s="1" t="s">
        <v>118</v>
      </c>
      <c r="K15" s="1" t="s">
        <v>119</v>
      </c>
      <c r="L15" s="4">
        <f>L14-I15+H15</f>
        <v>132200</v>
      </c>
    </row>
    <row r="16" spans="1:32" x14ac:dyDescent="0.25">
      <c r="A16" s="2"/>
      <c r="B16" s="82">
        <v>43009</v>
      </c>
      <c r="C16" s="81">
        <v>43070</v>
      </c>
      <c r="D16" s="15">
        <v>0</v>
      </c>
      <c r="E16" s="15">
        <v>3900</v>
      </c>
      <c r="F16" s="15">
        <v>750</v>
      </c>
      <c r="G16" s="30">
        <v>135000</v>
      </c>
      <c r="H16" s="31">
        <f t="shared" si="0"/>
        <v>139650</v>
      </c>
      <c r="I16" s="4">
        <v>125000</v>
      </c>
      <c r="J16" s="1" t="s">
        <v>120</v>
      </c>
      <c r="K16" s="1" t="s">
        <v>121</v>
      </c>
      <c r="L16" s="4">
        <f>L15+H16-I16</f>
        <v>146850</v>
      </c>
    </row>
    <row r="17" spans="1:12" x14ac:dyDescent="0.25">
      <c r="A17" s="2"/>
      <c r="B17" s="82"/>
      <c r="C17" s="81"/>
      <c r="D17" s="15"/>
      <c r="E17" s="15"/>
      <c r="F17" s="15"/>
      <c r="G17" s="30"/>
      <c r="H17" s="31"/>
      <c r="I17" s="4">
        <v>135750</v>
      </c>
      <c r="J17" s="1" t="s">
        <v>132</v>
      </c>
      <c r="K17" s="1" t="s">
        <v>135</v>
      </c>
      <c r="L17" s="4">
        <f>L16+H17-I17</f>
        <v>11100</v>
      </c>
    </row>
    <row r="18" spans="1:12" ht="15.75" thickBot="1" x14ac:dyDescent="0.3">
      <c r="A18" s="2"/>
      <c r="B18" s="83" t="s">
        <v>149</v>
      </c>
      <c r="C18" s="81"/>
      <c r="D18" s="57">
        <f>SUM(D11:D17)</f>
        <v>0</v>
      </c>
      <c r="E18" s="57">
        <f>SUM(E11:E17)</f>
        <v>15600</v>
      </c>
      <c r="F18" s="57"/>
      <c r="G18" s="61">
        <f>SUM(G11:G17)</f>
        <v>540000</v>
      </c>
      <c r="H18" s="62">
        <f>SUM(H11:H17)</f>
        <v>558600</v>
      </c>
      <c r="I18" s="53">
        <f>SUM(I10:I17)</f>
        <v>547500</v>
      </c>
      <c r="J18" s="52"/>
      <c r="K18" s="52"/>
      <c r="L18" s="53">
        <f>H18-I18</f>
        <v>11100</v>
      </c>
    </row>
    <row r="19" spans="1:12" x14ac:dyDescent="0.25">
      <c r="A19" s="2"/>
      <c r="B19" s="82"/>
      <c r="C19" s="81"/>
      <c r="D19" s="56"/>
      <c r="E19" s="56"/>
      <c r="F19" s="56"/>
      <c r="G19" s="58"/>
      <c r="H19" s="59"/>
      <c r="I19" s="46"/>
      <c r="J19" s="47"/>
      <c r="K19" s="47"/>
      <c r="L19" s="46"/>
    </row>
    <row r="20" spans="1:12" x14ac:dyDescent="0.25">
      <c r="A20" s="2" t="s">
        <v>10</v>
      </c>
      <c r="B20" s="82"/>
      <c r="C20" s="81"/>
      <c r="D20" s="15"/>
      <c r="E20" s="15"/>
      <c r="F20" s="15"/>
      <c r="G20" s="30"/>
      <c r="H20" s="31">
        <v>11100</v>
      </c>
      <c r="I20" s="4"/>
      <c r="J20" s="1"/>
      <c r="K20" s="1"/>
      <c r="L20" s="4">
        <v>11100</v>
      </c>
    </row>
    <row r="21" spans="1:12" x14ac:dyDescent="0.25">
      <c r="A21" s="2"/>
      <c r="B21" s="82">
        <v>43101</v>
      </c>
      <c r="C21" s="81">
        <v>43160</v>
      </c>
      <c r="D21" s="15">
        <v>0</v>
      </c>
      <c r="E21" s="15">
        <v>3900</v>
      </c>
      <c r="F21" s="15">
        <v>750</v>
      </c>
      <c r="G21" s="30">
        <v>135000</v>
      </c>
      <c r="H21" s="31">
        <f>G21+F21+E21+D21</f>
        <v>139650</v>
      </c>
      <c r="I21" s="4">
        <v>135000</v>
      </c>
      <c r="J21" s="1" t="s">
        <v>192</v>
      </c>
      <c r="K21" s="1" t="s">
        <v>193</v>
      </c>
      <c r="L21" s="4">
        <f>L20+H21-I21</f>
        <v>15750</v>
      </c>
    </row>
    <row r="22" spans="1:12" x14ac:dyDescent="0.25">
      <c r="A22" s="2"/>
      <c r="B22" s="82">
        <v>43191</v>
      </c>
      <c r="C22" s="81">
        <v>43252</v>
      </c>
      <c r="D22" s="15">
        <v>0</v>
      </c>
      <c r="E22" s="15">
        <v>3900</v>
      </c>
      <c r="F22" s="15">
        <v>750</v>
      </c>
      <c r="G22" s="30">
        <v>135000</v>
      </c>
      <c r="H22" s="31">
        <f t="shared" ref="H22:H25" si="1">G22+F22+E22+D22</f>
        <v>139650</v>
      </c>
      <c r="I22" s="4">
        <v>139000</v>
      </c>
      <c r="J22" s="1" t="s">
        <v>176</v>
      </c>
      <c r="K22" s="1" t="s">
        <v>109</v>
      </c>
      <c r="L22" s="4">
        <f t="shared" ref="L22:L23" si="2">L21+H22-I22</f>
        <v>16400</v>
      </c>
    </row>
    <row r="23" spans="1:12" x14ac:dyDescent="0.25">
      <c r="A23" s="2"/>
      <c r="B23" s="82">
        <v>43282</v>
      </c>
      <c r="C23" s="81">
        <v>43344</v>
      </c>
      <c r="D23" s="15">
        <v>0</v>
      </c>
      <c r="E23" s="15">
        <v>3900</v>
      </c>
      <c r="F23" s="15">
        <v>750</v>
      </c>
      <c r="G23" s="30">
        <v>135000</v>
      </c>
      <c r="H23" s="31">
        <f t="shared" si="1"/>
        <v>139650</v>
      </c>
      <c r="I23" s="4">
        <v>143066</v>
      </c>
      <c r="J23" s="1" t="s">
        <v>250</v>
      </c>
      <c r="K23" s="1" t="s">
        <v>245</v>
      </c>
      <c r="L23" s="4">
        <f t="shared" si="2"/>
        <v>12984</v>
      </c>
    </row>
    <row r="24" spans="1:12" x14ac:dyDescent="0.25">
      <c r="A24" s="2"/>
      <c r="B24" s="82">
        <v>43374</v>
      </c>
      <c r="C24" s="81">
        <v>43435</v>
      </c>
      <c r="D24" s="15">
        <v>662</v>
      </c>
      <c r="E24" s="15">
        <v>3900</v>
      </c>
      <c r="F24" s="15">
        <v>750</v>
      </c>
      <c r="G24" s="30">
        <v>135000</v>
      </c>
      <c r="H24" s="31">
        <f t="shared" si="1"/>
        <v>140312</v>
      </c>
      <c r="I24" s="4">
        <v>140312</v>
      </c>
      <c r="J24" s="1" t="s">
        <v>232</v>
      </c>
      <c r="K24" s="1" t="s">
        <v>245</v>
      </c>
      <c r="L24" s="4">
        <f>L23+H24-I24</f>
        <v>12984</v>
      </c>
    </row>
    <row r="25" spans="1:12" x14ac:dyDescent="0.25">
      <c r="A25" s="2"/>
      <c r="B25" s="82">
        <v>43466</v>
      </c>
      <c r="C25" s="81">
        <v>43525</v>
      </c>
      <c r="D25" s="15">
        <v>697</v>
      </c>
      <c r="E25" s="15">
        <v>3900</v>
      </c>
      <c r="F25" s="15">
        <v>750</v>
      </c>
      <c r="G25" s="30">
        <v>135000</v>
      </c>
      <c r="H25" s="31">
        <f t="shared" si="1"/>
        <v>140347</v>
      </c>
      <c r="I25" s="4">
        <v>140347</v>
      </c>
      <c r="J25" s="1" t="s">
        <v>302</v>
      </c>
      <c r="K25" s="1" t="s">
        <v>245</v>
      </c>
      <c r="L25" s="4">
        <f>L24+H25-I25</f>
        <v>12984</v>
      </c>
    </row>
    <row r="26" spans="1:12" x14ac:dyDescent="0.25">
      <c r="A26" s="2"/>
      <c r="B26" s="8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8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8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8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8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8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8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80"/>
      <c r="C33" s="79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80"/>
      <c r="C34" s="79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80"/>
      <c r="C35" s="79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80"/>
      <c r="C36" s="79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80"/>
      <c r="C37" s="79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80"/>
      <c r="C38" s="79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80"/>
      <c r="C39" s="79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80"/>
      <c r="C40" s="79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80"/>
      <c r="C41" s="79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80"/>
      <c r="C42" s="79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80"/>
      <c r="C43" s="79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80"/>
      <c r="C44" s="79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80"/>
      <c r="C45" s="79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80"/>
      <c r="C46" s="79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80"/>
      <c r="C47" s="79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80"/>
      <c r="C48" s="79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80"/>
      <c r="C49" s="79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80"/>
      <c r="C50" s="79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80"/>
      <c r="C51" s="79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80"/>
      <c r="C52" s="79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80"/>
      <c r="C53" s="79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80"/>
      <c r="C54" s="79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80"/>
      <c r="C55" s="79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80"/>
      <c r="C56" s="79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80"/>
      <c r="C57" s="79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80"/>
      <c r="C58" s="79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80"/>
      <c r="C59" s="79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80"/>
      <c r="C60" s="79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80"/>
      <c r="C61" s="79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80"/>
      <c r="C62" s="79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80"/>
      <c r="C63" s="79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80"/>
      <c r="C64" s="79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80"/>
      <c r="C65" s="79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80"/>
      <c r="C66" s="79"/>
      <c r="D66" s="16"/>
      <c r="E66" s="16"/>
      <c r="F66" s="16"/>
      <c r="G66" s="24"/>
      <c r="H66" s="31"/>
      <c r="I66" s="4"/>
      <c r="J66" s="1"/>
      <c r="K66" s="1"/>
      <c r="L66" s="4"/>
    </row>
    <row r="67" spans="1:12" x14ac:dyDescent="0.25">
      <c r="A67" s="2"/>
      <c r="B67" s="80"/>
      <c r="C67" s="79"/>
      <c r="D67" s="16"/>
      <c r="E67" s="16"/>
      <c r="F67" s="16"/>
      <c r="G67" s="24"/>
      <c r="H67" s="31"/>
      <c r="I67" s="4"/>
      <c r="J67" s="1"/>
      <c r="K67" s="1"/>
      <c r="L67" s="4"/>
    </row>
  </sheetData>
  <mergeCells count="8"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6" workbookViewId="0">
      <selection activeCell="E26" sqref="E26"/>
    </sheetView>
  </sheetViews>
  <sheetFormatPr defaultRowHeight="15" x14ac:dyDescent="0.25"/>
  <cols>
    <col min="1" max="1" width="14.28515625" customWidth="1"/>
    <col min="2" max="2" width="10.7109375" style="73" customWidth="1"/>
    <col min="3" max="3" width="10.5703125" style="73" customWidth="1"/>
    <col min="4" max="7" width="10.5703125" style="17" customWidth="1"/>
    <col min="8" max="9" width="12.85546875" style="17" customWidth="1"/>
    <col min="10" max="10" width="13.5703125" customWidth="1"/>
    <col min="11" max="11" width="21.7109375" customWidth="1"/>
    <col min="12" max="12" width="12.5703125" customWidth="1"/>
  </cols>
  <sheetData>
    <row r="1" spans="1:12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2" x14ac:dyDescent="0.25">
      <c r="A3" s="1" t="s">
        <v>1</v>
      </c>
      <c r="B3" s="143" t="s">
        <v>43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</row>
    <row r="8" spans="1:12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7"/>
      <c r="C9" s="147"/>
      <c r="D9" s="22"/>
      <c r="E9" s="22"/>
      <c r="F9" s="22" t="s">
        <v>92</v>
      </c>
      <c r="G9" s="22"/>
      <c r="H9" s="146"/>
      <c r="I9" s="146"/>
      <c r="J9" s="144"/>
      <c r="K9" s="144"/>
      <c r="L9" s="144"/>
    </row>
    <row r="10" spans="1:12" x14ac:dyDescent="0.25">
      <c r="A10" s="1" t="s">
        <v>10</v>
      </c>
      <c r="B10" s="40"/>
      <c r="C10" s="40"/>
      <c r="D10" s="16"/>
      <c r="E10" s="16"/>
      <c r="F10" s="16"/>
      <c r="G10" s="16"/>
      <c r="H10" s="4">
        <v>7450</v>
      </c>
      <c r="I10" s="16"/>
      <c r="J10" s="1"/>
      <c r="K10" s="1"/>
      <c r="L10" s="4">
        <v>7450</v>
      </c>
    </row>
    <row r="11" spans="1:12" x14ac:dyDescent="0.25">
      <c r="A11" s="2">
        <v>1</v>
      </c>
      <c r="B11" s="63">
        <v>42370</v>
      </c>
      <c r="C11" s="63">
        <v>42795</v>
      </c>
      <c r="D11" s="15">
        <v>0</v>
      </c>
      <c r="E11" s="15">
        <v>0</v>
      </c>
      <c r="F11" s="15">
        <v>0</v>
      </c>
      <c r="G11" s="15">
        <v>28500</v>
      </c>
      <c r="H11" s="4">
        <f>G11+F11+E11+D11</f>
        <v>28500</v>
      </c>
      <c r="I11" s="4">
        <v>28500</v>
      </c>
      <c r="J11" s="1" t="s">
        <v>41</v>
      </c>
      <c r="K11" s="1" t="s">
        <v>40</v>
      </c>
      <c r="L11" s="4">
        <f>L10+H11-I11</f>
        <v>7450</v>
      </c>
    </row>
    <row r="12" spans="1:12" x14ac:dyDescent="0.25">
      <c r="A12" s="2">
        <v>2</v>
      </c>
      <c r="B12" s="63">
        <v>42826</v>
      </c>
      <c r="C12" s="63">
        <v>42887</v>
      </c>
      <c r="D12" s="15">
        <v>0</v>
      </c>
      <c r="E12" s="15">
        <v>0</v>
      </c>
      <c r="F12" s="15">
        <v>0</v>
      </c>
      <c r="G12" s="15">
        <v>28500</v>
      </c>
      <c r="H12" s="4">
        <f t="shared" ref="H12:H14" si="0">G12+F12+E12+D12</f>
        <v>28500</v>
      </c>
      <c r="I12" s="4">
        <v>28500</v>
      </c>
      <c r="J12" s="1" t="s">
        <v>42</v>
      </c>
      <c r="K12" s="1" t="s">
        <v>40</v>
      </c>
      <c r="L12" s="4">
        <f t="shared" ref="L12:L14" si="1">L11+H12-I12</f>
        <v>7450</v>
      </c>
    </row>
    <row r="13" spans="1:12" x14ac:dyDescent="0.25">
      <c r="A13" s="2"/>
      <c r="B13" s="63">
        <v>42917</v>
      </c>
      <c r="C13" s="63">
        <v>42979</v>
      </c>
      <c r="D13" s="15">
        <v>0</v>
      </c>
      <c r="E13" s="15">
        <v>0</v>
      </c>
      <c r="F13" s="15">
        <v>0</v>
      </c>
      <c r="G13" s="15">
        <v>28500</v>
      </c>
      <c r="H13" s="4">
        <f t="shared" si="0"/>
        <v>28500</v>
      </c>
      <c r="I13" s="4">
        <v>28500</v>
      </c>
      <c r="J13" s="1" t="s">
        <v>265</v>
      </c>
      <c r="K13" s="1" t="s">
        <v>264</v>
      </c>
      <c r="L13" s="4">
        <f t="shared" si="1"/>
        <v>7450</v>
      </c>
    </row>
    <row r="14" spans="1:12" x14ac:dyDescent="0.25">
      <c r="A14" s="2"/>
      <c r="B14" s="63">
        <v>43009</v>
      </c>
      <c r="C14" s="63">
        <v>43070</v>
      </c>
      <c r="D14" s="15">
        <v>0</v>
      </c>
      <c r="E14" s="15">
        <v>0</v>
      </c>
      <c r="F14" s="15">
        <v>0</v>
      </c>
      <c r="G14" s="15">
        <v>28500</v>
      </c>
      <c r="H14" s="4">
        <f t="shared" si="0"/>
        <v>28500</v>
      </c>
      <c r="I14" s="4">
        <v>28500</v>
      </c>
      <c r="J14" s="1" t="s">
        <v>271</v>
      </c>
      <c r="K14" s="1" t="s">
        <v>264</v>
      </c>
      <c r="L14" s="4">
        <f t="shared" si="1"/>
        <v>7450</v>
      </c>
    </row>
    <row r="15" spans="1:12" ht="15.75" thickBot="1" x14ac:dyDescent="0.3">
      <c r="A15" s="2"/>
      <c r="B15" s="63"/>
      <c r="C15" s="63"/>
      <c r="D15" s="57">
        <f>SUM(D11:D14)</f>
        <v>0</v>
      </c>
      <c r="E15" s="57">
        <f>SUM(E11:E14)</f>
        <v>0</v>
      </c>
      <c r="F15" s="57">
        <f>SUM(F10:F14)</f>
        <v>0</v>
      </c>
      <c r="G15" s="57">
        <f>SUM(G11:G14)</f>
        <v>114000</v>
      </c>
      <c r="H15" s="53">
        <f>SUM(H10:H14)</f>
        <v>121450</v>
      </c>
      <c r="I15" s="53">
        <f>SUM(I11:I14)</f>
        <v>114000</v>
      </c>
      <c r="J15" s="52"/>
      <c r="K15" s="52"/>
      <c r="L15" s="53">
        <f>H15-I15</f>
        <v>7450</v>
      </c>
    </row>
    <row r="16" spans="1:12" x14ac:dyDescent="0.25">
      <c r="A16" s="2"/>
      <c r="B16" s="63"/>
      <c r="C16" s="63"/>
      <c r="D16" s="56"/>
      <c r="E16" s="56"/>
      <c r="F16" s="56"/>
      <c r="G16" s="56"/>
      <c r="H16" s="46"/>
      <c r="I16" s="46"/>
      <c r="J16" s="47"/>
      <c r="K16" s="47"/>
      <c r="L16" s="46"/>
    </row>
    <row r="17" spans="1:12" x14ac:dyDescent="0.25">
      <c r="A17" s="2" t="s">
        <v>10</v>
      </c>
      <c r="B17" s="63"/>
      <c r="C17" s="63"/>
      <c r="D17" s="15"/>
      <c r="E17" s="15"/>
      <c r="F17" s="15"/>
      <c r="G17" s="15"/>
      <c r="H17" s="4">
        <v>7450</v>
      </c>
      <c r="I17" s="4"/>
      <c r="J17" s="1"/>
      <c r="K17" s="1"/>
      <c r="L17" s="4">
        <v>7450</v>
      </c>
    </row>
    <row r="18" spans="1:12" x14ac:dyDescent="0.25">
      <c r="A18" s="2"/>
      <c r="B18" s="63">
        <v>43101</v>
      </c>
      <c r="C18" s="63">
        <v>43160</v>
      </c>
      <c r="D18" s="15">
        <v>0</v>
      </c>
      <c r="E18" s="15">
        <v>0</v>
      </c>
      <c r="F18" s="15">
        <v>0</v>
      </c>
      <c r="G18" s="15">
        <v>28500</v>
      </c>
      <c r="H18" s="4">
        <f>G18+F18+E18+D18</f>
        <v>28500</v>
      </c>
      <c r="I18" s="4">
        <v>28500</v>
      </c>
      <c r="J18" s="1" t="s">
        <v>168</v>
      </c>
      <c r="K18" s="1" t="s">
        <v>264</v>
      </c>
      <c r="L18" s="4">
        <f>L17+H18-I18</f>
        <v>7450</v>
      </c>
    </row>
    <row r="19" spans="1:12" x14ac:dyDescent="0.25">
      <c r="A19" s="2"/>
      <c r="B19" s="63">
        <v>43191</v>
      </c>
      <c r="C19" s="63">
        <v>43252</v>
      </c>
      <c r="D19" s="15">
        <v>0</v>
      </c>
      <c r="E19" s="15">
        <v>0</v>
      </c>
      <c r="F19" s="15">
        <v>0</v>
      </c>
      <c r="G19" s="15">
        <v>28500</v>
      </c>
      <c r="H19" s="4">
        <f>G19+F19+E19+D19</f>
        <v>28500</v>
      </c>
      <c r="I19" s="4">
        <v>28500</v>
      </c>
      <c r="J19" s="1" t="s">
        <v>169</v>
      </c>
      <c r="K19" s="1" t="s">
        <v>264</v>
      </c>
      <c r="L19" s="4">
        <f t="shared" ref="L19:L23" si="2">L18+H19-I19</f>
        <v>7450</v>
      </c>
    </row>
    <row r="20" spans="1:12" x14ac:dyDescent="0.25">
      <c r="A20" s="2"/>
      <c r="B20" s="63">
        <v>43282</v>
      </c>
      <c r="C20" s="63">
        <v>43344</v>
      </c>
      <c r="D20" s="15">
        <v>0</v>
      </c>
      <c r="E20" s="15">
        <v>0</v>
      </c>
      <c r="F20" s="15">
        <v>0</v>
      </c>
      <c r="G20" s="15">
        <v>28500</v>
      </c>
      <c r="H20" s="4">
        <f t="shared" ref="H20:H23" si="3">G20+F20+E20+D20</f>
        <v>28500</v>
      </c>
      <c r="I20" s="4">
        <v>28500</v>
      </c>
      <c r="J20" s="1" t="s">
        <v>265</v>
      </c>
      <c r="K20" s="1" t="s">
        <v>264</v>
      </c>
      <c r="L20" s="4">
        <f t="shared" si="2"/>
        <v>7450</v>
      </c>
    </row>
    <row r="21" spans="1:12" x14ac:dyDescent="0.25">
      <c r="A21" s="2"/>
      <c r="B21" s="63">
        <v>43374</v>
      </c>
      <c r="C21" s="63">
        <v>43435</v>
      </c>
      <c r="D21" s="15">
        <v>0</v>
      </c>
      <c r="E21" s="15">
        <v>0</v>
      </c>
      <c r="F21" s="15">
        <v>0</v>
      </c>
      <c r="G21" s="15">
        <v>28500</v>
      </c>
      <c r="H21" s="4">
        <f t="shared" si="3"/>
        <v>28500</v>
      </c>
      <c r="I21" s="4">
        <v>28500</v>
      </c>
      <c r="J21" s="1" t="s">
        <v>271</v>
      </c>
      <c r="K21" s="1" t="s">
        <v>264</v>
      </c>
      <c r="L21" s="4">
        <f t="shared" si="2"/>
        <v>7450</v>
      </c>
    </row>
    <row r="22" spans="1:12" x14ac:dyDescent="0.25">
      <c r="A22" s="2"/>
      <c r="B22" s="40"/>
      <c r="C22" s="40"/>
      <c r="D22" s="16"/>
      <c r="E22" s="16"/>
      <c r="F22" s="16"/>
      <c r="G22" s="16"/>
      <c r="H22" s="4">
        <f t="shared" si="3"/>
        <v>0</v>
      </c>
      <c r="I22" s="4"/>
      <c r="J22" s="1"/>
      <c r="K22" s="1"/>
      <c r="L22" s="4">
        <f t="shared" si="2"/>
        <v>7450</v>
      </c>
    </row>
    <row r="23" spans="1:12" x14ac:dyDescent="0.25">
      <c r="A23" s="2"/>
      <c r="B23" s="63">
        <v>43466</v>
      </c>
      <c r="C23" s="63">
        <v>43525</v>
      </c>
      <c r="D23" s="16"/>
      <c r="E23" s="16"/>
      <c r="F23" s="16"/>
      <c r="G23" s="16">
        <v>28500</v>
      </c>
      <c r="H23" s="4">
        <f t="shared" si="3"/>
        <v>28500</v>
      </c>
      <c r="I23" s="4">
        <v>28500</v>
      </c>
      <c r="J23" s="1" t="s">
        <v>306</v>
      </c>
      <c r="K23" s="1" t="s">
        <v>264</v>
      </c>
      <c r="L23" s="4">
        <f t="shared" si="2"/>
        <v>7450</v>
      </c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7" workbookViewId="0">
      <selection activeCell="K28" sqref="K28"/>
    </sheetView>
  </sheetViews>
  <sheetFormatPr defaultRowHeight="15" x14ac:dyDescent="0.25"/>
  <cols>
    <col min="1" max="1" width="14.85546875" customWidth="1"/>
    <col min="2" max="2" width="10.5703125" customWidth="1"/>
    <col min="3" max="3" width="9.85546875" customWidth="1"/>
    <col min="4" max="6" width="9.85546875" style="32" customWidth="1"/>
    <col min="7" max="7" width="9.85546875" style="17" customWidth="1"/>
    <col min="8" max="8" width="11.85546875" style="17" customWidth="1"/>
    <col min="9" max="9" width="10.7109375" style="17" customWidth="1"/>
    <col min="10" max="10" width="11.5703125" customWidth="1"/>
    <col min="11" max="11" width="20.5703125" customWidth="1"/>
    <col min="12" max="12" width="12.42578125" customWidth="1"/>
  </cols>
  <sheetData>
    <row r="1" spans="1:12" s="9" customFormat="1" x14ac:dyDescent="0.25">
      <c r="A1" s="10" t="s">
        <v>11</v>
      </c>
      <c r="B1" s="165" t="s">
        <v>98</v>
      </c>
      <c r="C1" s="166"/>
      <c r="D1" s="166"/>
      <c r="E1" s="166"/>
      <c r="F1" s="166"/>
      <c r="G1" s="166"/>
      <c r="H1" s="166"/>
      <c r="I1" s="166"/>
      <c r="J1" s="166"/>
      <c r="K1" s="166"/>
      <c r="L1" s="167"/>
    </row>
    <row r="2" spans="1:12" x14ac:dyDescent="0.25">
      <c r="A2" s="1"/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4"/>
    </row>
    <row r="3" spans="1:12" x14ac:dyDescent="0.25">
      <c r="A3" s="1" t="s">
        <v>1</v>
      </c>
      <c r="B3" s="162" t="s">
        <v>36</v>
      </c>
      <c r="C3" s="163"/>
      <c r="D3" s="163"/>
      <c r="E3" s="163"/>
      <c r="F3" s="163"/>
      <c r="G3" s="163"/>
      <c r="H3" s="163"/>
      <c r="I3" s="163"/>
      <c r="J3" s="163"/>
      <c r="K3" s="163"/>
      <c r="L3" s="164"/>
    </row>
    <row r="4" spans="1:12" x14ac:dyDescent="0.25">
      <c r="A4" s="1" t="s">
        <v>0</v>
      </c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4"/>
    </row>
    <row r="5" spans="1:12" x14ac:dyDescent="0.25">
      <c r="A5" s="1"/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4"/>
    </row>
    <row r="6" spans="1:12" x14ac:dyDescent="0.25">
      <c r="A6" s="1" t="s">
        <v>2</v>
      </c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4"/>
    </row>
    <row r="7" spans="1:12" x14ac:dyDescent="0.25">
      <c r="A7" s="1" t="s">
        <v>3</v>
      </c>
      <c r="B7" s="162" t="s">
        <v>31</v>
      </c>
      <c r="C7" s="163"/>
      <c r="D7" s="163"/>
      <c r="E7" s="163"/>
      <c r="F7" s="163"/>
      <c r="G7" s="163"/>
      <c r="H7" s="163"/>
      <c r="I7" s="163"/>
      <c r="J7" s="163"/>
      <c r="K7" s="163"/>
      <c r="L7" s="164"/>
    </row>
    <row r="8" spans="1:12" s="9" customFormat="1" x14ac:dyDescent="0.25">
      <c r="A8" s="144" t="s">
        <v>21</v>
      </c>
      <c r="B8" s="144" t="s">
        <v>4</v>
      </c>
      <c r="C8" s="161" t="s">
        <v>5</v>
      </c>
      <c r="D8" s="21" t="s">
        <v>85</v>
      </c>
      <c r="E8" s="21" t="s">
        <v>89</v>
      </c>
      <c r="F8" s="21" t="s">
        <v>90</v>
      </c>
      <c r="G8" s="25" t="s">
        <v>95</v>
      </c>
      <c r="H8" s="149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4"/>
      <c r="C9" s="161"/>
      <c r="D9" s="26"/>
      <c r="E9" s="26"/>
      <c r="F9" s="26" t="s">
        <v>91</v>
      </c>
      <c r="G9" s="27"/>
      <c r="H9" s="149"/>
      <c r="I9" s="146"/>
      <c r="J9" s="144"/>
      <c r="K9" s="144"/>
      <c r="L9" s="144"/>
    </row>
    <row r="10" spans="1:12" x14ac:dyDescent="0.25">
      <c r="A10" s="1" t="s">
        <v>10</v>
      </c>
      <c r="B10" s="1"/>
      <c r="C10" s="8"/>
      <c r="D10" s="28"/>
      <c r="E10" s="28"/>
      <c r="F10" s="28"/>
      <c r="G10" s="29"/>
      <c r="H10" s="31">
        <v>8750</v>
      </c>
      <c r="I10" s="16"/>
      <c r="J10" s="1"/>
      <c r="K10" s="1"/>
      <c r="L10" s="4">
        <v>8750</v>
      </c>
    </row>
    <row r="11" spans="1:12" x14ac:dyDescent="0.25">
      <c r="A11" s="2">
        <v>1</v>
      </c>
      <c r="B11" s="63">
        <v>42705</v>
      </c>
      <c r="C11" s="81">
        <v>42767</v>
      </c>
      <c r="D11" s="15">
        <v>600</v>
      </c>
      <c r="E11" s="15">
        <v>3900</v>
      </c>
      <c r="F11" s="15">
        <v>750</v>
      </c>
      <c r="G11" s="30">
        <v>60000</v>
      </c>
      <c r="H11" s="31">
        <f>G11+F11+E11+D11</f>
        <v>65250</v>
      </c>
      <c r="I11" s="4">
        <v>64250</v>
      </c>
      <c r="J11" s="1" t="s">
        <v>37</v>
      </c>
      <c r="K11" s="1" t="s">
        <v>38</v>
      </c>
      <c r="L11" s="4">
        <f>H10+H11-I11</f>
        <v>9750</v>
      </c>
    </row>
    <row r="12" spans="1:12" x14ac:dyDescent="0.25">
      <c r="A12" s="2">
        <v>2</v>
      </c>
      <c r="B12" s="63">
        <v>42795</v>
      </c>
      <c r="C12" s="81">
        <v>42856</v>
      </c>
      <c r="D12" s="15">
        <v>600</v>
      </c>
      <c r="E12" s="15">
        <v>3900</v>
      </c>
      <c r="F12" s="15">
        <v>750</v>
      </c>
      <c r="G12" s="30">
        <v>60000</v>
      </c>
      <c r="H12" s="31">
        <f t="shared" ref="H12:H14" si="0">G12+F12+E12+D12</f>
        <v>65250</v>
      </c>
      <c r="I12" s="4">
        <v>63000</v>
      </c>
      <c r="J12" s="1" t="s">
        <v>238</v>
      </c>
      <c r="K12" s="1" t="s">
        <v>39</v>
      </c>
      <c r="L12" s="4">
        <f>L11+H12-I12</f>
        <v>12000</v>
      </c>
    </row>
    <row r="13" spans="1:12" x14ac:dyDescent="0.25">
      <c r="A13" s="2"/>
      <c r="B13" s="63">
        <v>42887</v>
      </c>
      <c r="C13" s="81">
        <v>42948</v>
      </c>
      <c r="D13" s="15">
        <v>600</v>
      </c>
      <c r="E13" s="15">
        <v>3900</v>
      </c>
      <c r="F13" s="15">
        <v>750</v>
      </c>
      <c r="G13" s="30">
        <v>60000</v>
      </c>
      <c r="H13" s="31">
        <f t="shared" si="0"/>
        <v>65250</v>
      </c>
      <c r="I13" s="4">
        <v>62250</v>
      </c>
      <c r="J13" s="1" t="s">
        <v>116</v>
      </c>
      <c r="K13" s="1" t="s">
        <v>117</v>
      </c>
      <c r="L13" s="4">
        <f>L12+H13-I13</f>
        <v>15000</v>
      </c>
    </row>
    <row r="14" spans="1:12" x14ac:dyDescent="0.25">
      <c r="A14" s="50"/>
      <c r="B14" s="65">
        <v>42979</v>
      </c>
      <c r="C14" s="95">
        <v>43040</v>
      </c>
      <c r="D14" s="15">
        <v>600</v>
      </c>
      <c r="E14" s="89">
        <v>3900</v>
      </c>
      <c r="F14" s="15">
        <v>750</v>
      </c>
      <c r="G14" s="96">
        <v>60000</v>
      </c>
      <c r="H14" s="97">
        <f t="shared" si="0"/>
        <v>65250</v>
      </c>
      <c r="I14" s="49">
        <v>62250</v>
      </c>
      <c r="J14" s="7" t="s">
        <v>126</v>
      </c>
      <c r="K14" s="7" t="s">
        <v>125</v>
      </c>
      <c r="L14" s="49">
        <f>L13+H14-I14</f>
        <v>18000</v>
      </c>
    </row>
    <row r="15" spans="1:12" ht="15.75" thickBot="1" x14ac:dyDescent="0.3">
      <c r="A15" s="104"/>
      <c r="B15" s="105"/>
      <c r="C15" s="106" t="s">
        <v>149</v>
      </c>
      <c r="D15" s="107">
        <f>SUM(D11:D14)</f>
        <v>2400</v>
      </c>
      <c r="E15" s="107">
        <f>SUM(E11:E14)</f>
        <v>15600</v>
      </c>
      <c r="F15" s="107">
        <f>SUM(F10:F14)</f>
        <v>3000</v>
      </c>
      <c r="G15" s="107">
        <f>SUM(G10:G14)</f>
        <v>240000</v>
      </c>
      <c r="H15" s="108">
        <f>SUM(H10:H14)</f>
        <v>269750</v>
      </c>
      <c r="I15" s="108">
        <f>SUM(I10:I14)</f>
        <v>251750</v>
      </c>
      <c r="J15" s="109"/>
      <c r="K15" s="109"/>
      <c r="L15" s="108">
        <f>H15-I15</f>
        <v>18000</v>
      </c>
    </row>
    <row r="16" spans="1:12" ht="15.75" thickTop="1" x14ac:dyDescent="0.25">
      <c r="A16" s="99"/>
      <c r="B16" s="100"/>
      <c r="C16" s="100"/>
      <c r="D16" s="101"/>
      <c r="E16" s="101"/>
      <c r="F16" s="101"/>
      <c r="G16" s="101"/>
      <c r="H16" s="102"/>
      <c r="I16" s="102"/>
      <c r="J16" s="103"/>
      <c r="K16" s="103"/>
      <c r="L16" s="102"/>
    </row>
    <row r="17" spans="1:12" x14ac:dyDescent="0.25">
      <c r="A17" s="98" t="s">
        <v>10</v>
      </c>
      <c r="B17" s="66"/>
      <c r="C17" s="63"/>
      <c r="D17" s="56"/>
      <c r="E17" s="56"/>
      <c r="F17" s="56"/>
      <c r="G17" s="58"/>
      <c r="H17" s="59">
        <v>18000</v>
      </c>
      <c r="I17" s="46"/>
      <c r="J17" s="47"/>
      <c r="K17" s="47"/>
      <c r="L17" s="46">
        <v>18000</v>
      </c>
    </row>
    <row r="18" spans="1:12" x14ac:dyDescent="0.25">
      <c r="A18" s="2"/>
      <c r="B18" s="63">
        <v>43070</v>
      </c>
      <c r="C18" s="81">
        <v>43132</v>
      </c>
      <c r="D18" s="15">
        <v>600</v>
      </c>
      <c r="E18" s="15">
        <v>3900</v>
      </c>
      <c r="F18" s="15">
        <v>750</v>
      </c>
      <c r="G18" s="30">
        <v>60000</v>
      </c>
      <c r="H18" s="31">
        <f>G18+F18+E18+D18</f>
        <v>65250</v>
      </c>
      <c r="I18" s="4">
        <v>66750</v>
      </c>
      <c r="J18" s="1" t="s">
        <v>144</v>
      </c>
      <c r="K18" s="1" t="s">
        <v>145</v>
      </c>
      <c r="L18" s="4">
        <f>L17+H18-I18</f>
        <v>16500</v>
      </c>
    </row>
    <row r="19" spans="1:12" x14ac:dyDescent="0.25">
      <c r="A19" s="2"/>
      <c r="B19" s="110">
        <v>43160</v>
      </c>
      <c r="C19" s="81">
        <v>43221</v>
      </c>
      <c r="D19" s="15">
        <v>600</v>
      </c>
      <c r="E19" s="15">
        <v>3900</v>
      </c>
      <c r="F19" s="15">
        <v>750</v>
      </c>
      <c r="G19" s="30">
        <v>60000</v>
      </c>
      <c r="H19" s="31">
        <f t="shared" ref="H19:H22" si="1">G19+F19+E19+D19</f>
        <v>65250</v>
      </c>
      <c r="I19" s="4">
        <v>65250</v>
      </c>
      <c r="J19" s="1" t="s">
        <v>241</v>
      </c>
      <c r="K19" s="1" t="s">
        <v>216</v>
      </c>
      <c r="L19" s="4">
        <f>L18+H19-I19</f>
        <v>16500</v>
      </c>
    </row>
    <row r="20" spans="1:12" x14ac:dyDescent="0.25">
      <c r="A20" s="2"/>
      <c r="B20" s="63">
        <v>43252</v>
      </c>
      <c r="C20" s="81">
        <v>43313</v>
      </c>
      <c r="D20" s="15">
        <v>600</v>
      </c>
      <c r="E20" s="15">
        <v>3900</v>
      </c>
      <c r="F20" s="15">
        <v>750</v>
      </c>
      <c r="G20" s="30">
        <v>60000</v>
      </c>
      <c r="H20" s="31">
        <f t="shared" si="1"/>
        <v>65250</v>
      </c>
      <c r="I20" s="4">
        <v>65250</v>
      </c>
      <c r="J20" s="1" t="s">
        <v>242</v>
      </c>
      <c r="K20" s="1" t="s">
        <v>243</v>
      </c>
      <c r="L20" s="4">
        <f t="shared" ref="L20:L22" si="2">L19+H20-I20</f>
        <v>16500</v>
      </c>
    </row>
    <row r="21" spans="1:12" x14ac:dyDescent="0.25">
      <c r="A21" s="2"/>
      <c r="B21" s="63">
        <v>43282</v>
      </c>
      <c r="C21" s="81">
        <v>43374</v>
      </c>
      <c r="D21" s="15">
        <v>600</v>
      </c>
      <c r="E21" s="15">
        <v>3900</v>
      </c>
      <c r="F21" s="15">
        <v>750</v>
      </c>
      <c r="G21" s="30">
        <v>60000</v>
      </c>
      <c r="H21" s="31">
        <f t="shared" si="1"/>
        <v>65250</v>
      </c>
      <c r="I21" s="4">
        <v>65250</v>
      </c>
      <c r="J21" s="1" t="s">
        <v>258</v>
      </c>
      <c r="K21" s="1" t="s">
        <v>243</v>
      </c>
      <c r="L21" s="4">
        <f t="shared" si="2"/>
        <v>16500</v>
      </c>
    </row>
    <row r="22" spans="1:12" x14ac:dyDescent="0.25">
      <c r="A22" s="2"/>
      <c r="B22" s="63">
        <v>43405</v>
      </c>
      <c r="C22" s="81">
        <v>43466</v>
      </c>
      <c r="D22" s="15">
        <v>600</v>
      </c>
      <c r="E22" s="15">
        <v>3900</v>
      </c>
      <c r="F22" s="15">
        <v>750</v>
      </c>
      <c r="G22" s="30">
        <v>60000</v>
      </c>
      <c r="H22" s="31">
        <f t="shared" si="1"/>
        <v>65250</v>
      </c>
      <c r="I22" s="4">
        <v>65250</v>
      </c>
      <c r="J22" s="1" t="s">
        <v>304</v>
      </c>
      <c r="K22" s="1" t="s">
        <v>264</v>
      </c>
      <c r="L22" s="4">
        <f t="shared" si="2"/>
        <v>16500</v>
      </c>
    </row>
    <row r="23" spans="1:12" x14ac:dyDescent="0.25">
      <c r="A23" s="2"/>
      <c r="B23" s="40"/>
      <c r="C23" s="79"/>
      <c r="D23" s="16"/>
      <c r="E23" s="16"/>
      <c r="F23" s="16"/>
      <c r="G23" s="24"/>
      <c r="H23" s="31"/>
      <c r="I23" s="4"/>
      <c r="J23" s="1"/>
      <c r="K23" s="1"/>
      <c r="L23" s="4"/>
    </row>
    <row r="24" spans="1:12" x14ac:dyDescent="0.25">
      <c r="A24" s="2"/>
      <c r="B24" s="40"/>
      <c r="C24" s="79"/>
      <c r="D24" s="16"/>
      <c r="E24" s="16"/>
      <c r="F24" s="16"/>
      <c r="G24" s="24"/>
      <c r="H24" s="31"/>
      <c r="I24" s="4"/>
      <c r="J24" s="1"/>
      <c r="K24" s="1"/>
      <c r="L24" s="4"/>
    </row>
    <row r="25" spans="1:12" x14ac:dyDescent="0.25">
      <c r="A25" s="2"/>
      <c r="B25" s="40"/>
      <c r="C25" s="79"/>
      <c r="D25" s="16"/>
      <c r="E25" s="16"/>
      <c r="F25" s="16"/>
      <c r="G25" s="24"/>
      <c r="H25" s="31"/>
      <c r="I25" s="4"/>
      <c r="J25" s="1"/>
      <c r="K25" s="1"/>
      <c r="L25" s="4"/>
    </row>
    <row r="26" spans="1:12" x14ac:dyDescent="0.25">
      <c r="A26" s="2"/>
      <c r="B26" s="40"/>
      <c r="C26" s="79"/>
      <c r="D26" s="16"/>
      <c r="E26" s="16"/>
      <c r="F26" s="16"/>
      <c r="G26" s="24"/>
      <c r="H26" s="31"/>
      <c r="I26" s="4"/>
      <c r="J26" s="1"/>
      <c r="K26" s="1"/>
      <c r="L26" s="4"/>
    </row>
    <row r="27" spans="1:12" x14ac:dyDescent="0.25">
      <c r="A27" s="2"/>
      <c r="B27" s="40"/>
      <c r="C27" s="79"/>
      <c r="D27" s="16"/>
      <c r="E27" s="16"/>
      <c r="F27" s="16"/>
      <c r="G27" s="24"/>
      <c r="H27" s="31"/>
      <c r="I27" s="4"/>
      <c r="J27" s="1"/>
      <c r="K27" s="1"/>
      <c r="L27" s="4"/>
    </row>
    <row r="28" spans="1:12" x14ac:dyDescent="0.25">
      <c r="A28" s="2"/>
      <c r="B28" s="40"/>
      <c r="C28" s="79"/>
      <c r="D28" s="16"/>
      <c r="E28" s="16"/>
      <c r="F28" s="16"/>
      <c r="G28" s="24"/>
      <c r="H28" s="31"/>
      <c r="I28" s="4"/>
      <c r="J28" s="1"/>
      <c r="K28" s="1"/>
      <c r="L28" s="4"/>
    </row>
    <row r="29" spans="1:12" x14ac:dyDescent="0.25">
      <c r="A29" s="2"/>
      <c r="B29" s="40"/>
      <c r="C29" s="79"/>
      <c r="D29" s="16"/>
      <c r="E29" s="16"/>
      <c r="F29" s="16"/>
      <c r="G29" s="24"/>
      <c r="H29" s="31"/>
      <c r="I29" s="4"/>
      <c r="J29" s="1"/>
      <c r="K29" s="1"/>
      <c r="L29" s="4"/>
    </row>
    <row r="30" spans="1:12" x14ac:dyDescent="0.25">
      <c r="A30" s="2"/>
      <c r="B30" s="40"/>
      <c r="C30" s="79"/>
      <c r="D30" s="16"/>
      <c r="E30" s="16"/>
      <c r="F30" s="16"/>
      <c r="G30" s="24"/>
      <c r="H30" s="31"/>
      <c r="I30" s="4"/>
      <c r="J30" s="1"/>
      <c r="K30" s="1"/>
      <c r="L30" s="4"/>
    </row>
    <row r="31" spans="1:12" x14ac:dyDescent="0.25">
      <c r="A31" s="2"/>
      <c r="B31" s="40"/>
      <c r="C31" s="79"/>
      <c r="D31" s="16"/>
      <c r="E31" s="16"/>
      <c r="F31" s="16"/>
      <c r="G31" s="24"/>
      <c r="H31" s="31"/>
      <c r="I31" s="4"/>
      <c r="J31" s="1"/>
      <c r="K31" s="1"/>
      <c r="L31" s="4"/>
    </row>
    <row r="32" spans="1:12" x14ac:dyDescent="0.25">
      <c r="A32" s="2"/>
      <c r="B32" s="40"/>
      <c r="C32" s="79"/>
      <c r="D32" s="16"/>
      <c r="E32" s="16"/>
      <c r="F32" s="16"/>
      <c r="G32" s="24"/>
      <c r="H32" s="31"/>
      <c r="I32" s="4"/>
      <c r="J32" s="1"/>
      <c r="K32" s="1"/>
      <c r="L32" s="4"/>
    </row>
    <row r="33" spans="1:12" x14ac:dyDescent="0.25">
      <c r="A33" s="2"/>
      <c r="B33" s="1"/>
      <c r="C33" s="8"/>
      <c r="D33" s="16"/>
      <c r="E33" s="16"/>
      <c r="F33" s="16"/>
      <c r="G33" s="24"/>
      <c r="H33" s="31"/>
      <c r="I33" s="4"/>
      <c r="J33" s="1"/>
      <c r="K33" s="1"/>
      <c r="L33" s="4"/>
    </row>
    <row r="34" spans="1:12" x14ac:dyDescent="0.25">
      <c r="A34" s="2"/>
      <c r="B34" s="1"/>
      <c r="C34" s="8"/>
      <c r="D34" s="16"/>
      <c r="E34" s="16"/>
      <c r="F34" s="16"/>
      <c r="G34" s="24"/>
      <c r="H34" s="31"/>
      <c r="I34" s="4"/>
      <c r="J34" s="1"/>
      <c r="K34" s="1"/>
      <c r="L34" s="4"/>
    </row>
    <row r="35" spans="1:12" x14ac:dyDescent="0.25">
      <c r="A35" s="2"/>
      <c r="B35" s="1"/>
      <c r="C35" s="8"/>
      <c r="D35" s="16"/>
      <c r="E35" s="16"/>
      <c r="F35" s="16"/>
      <c r="G35" s="24"/>
      <c r="H35" s="31"/>
      <c r="I35" s="4"/>
      <c r="J35" s="1"/>
      <c r="K35" s="1"/>
      <c r="L35" s="4"/>
    </row>
    <row r="36" spans="1:12" x14ac:dyDescent="0.25">
      <c r="A36" s="2"/>
      <c r="B36" s="1"/>
      <c r="C36" s="8"/>
      <c r="D36" s="16"/>
      <c r="E36" s="16"/>
      <c r="F36" s="16"/>
      <c r="G36" s="24"/>
      <c r="H36" s="31"/>
      <c r="I36" s="4"/>
      <c r="J36" s="1"/>
      <c r="K36" s="1"/>
      <c r="L36" s="4"/>
    </row>
    <row r="37" spans="1:12" x14ac:dyDescent="0.25">
      <c r="A37" s="2"/>
      <c r="B37" s="1"/>
      <c r="C37" s="8"/>
      <c r="D37" s="16"/>
      <c r="E37" s="16"/>
      <c r="F37" s="16"/>
      <c r="G37" s="24"/>
      <c r="H37" s="31"/>
      <c r="I37" s="4"/>
      <c r="J37" s="1"/>
      <c r="K37" s="1"/>
      <c r="L37" s="4"/>
    </row>
    <row r="38" spans="1:12" x14ac:dyDescent="0.25">
      <c r="A38" s="2"/>
      <c r="B38" s="1"/>
      <c r="C38" s="8"/>
      <c r="D38" s="16"/>
      <c r="E38" s="16"/>
      <c r="F38" s="16"/>
      <c r="G38" s="24"/>
      <c r="H38" s="31"/>
      <c r="I38" s="4"/>
      <c r="J38" s="1"/>
      <c r="K38" s="1"/>
      <c r="L38" s="4"/>
    </row>
    <row r="39" spans="1:12" x14ac:dyDescent="0.25">
      <c r="A39" s="2"/>
      <c r="B39" s="1"/>
      <c r="C39" s="8"/>
      <c r="D39" s="16"/>
      <c r="E39" s="16"/>
      <c r="F39" s="16"/>
      <c r="G39" s="24"/>
      <c r="H39" s="31"/>
      <c r="I39" s="4"/>
      <c r="J39" s="1"/>
      <c r="K39" s="1"/>
      <c r="L39" s="4"/>
    </row>
    <row r="40" spans="1:12" x14ac:dyDescent="0.25">
      <c r="A40" s="2"/>
      <c r="B40" s="1"/>
      <c r="C40" s="8"/>
      <c r="D40" s="16"/>
      <c r="E40" s="16"/>
      <c r="F40" s="16"/>
      <c r="G40" s="24"/>
      <c r="H40" s="31"/>
      <c r="I40" s="4"/>
      <c r="J40" s="1"/>
      <c r="K40" s="1"/>
      <c r="L40" s="4"/>
    </row>
    <row r="41" spans="1:12" x14ac:dyDescent="0.25">
      <c r="A41" s="2"/>
      <c r="B41" s="1"/>
      <c r="C41" s="8"/>
      <c r="D41" s="16"/>
      <c r="E41" s="16"/>
      <c r="F41" s="16"/>
      <c r="G41" s="24"/>
      <c r="H41" s="31"/>
      <c r="I41" s="4"/>
      <c r="J41" s="1"/>
      <c r="K41" s="1"/>
      <c r="L41" s="4"/>
    </row>
    <row r="42" spans="1:12" x14ac:dyDescent="0.25">
      <c r="A42" s="2"/>
      <c r="B42" s="1"/>
      <c r="C42" s="8"/>
      <c r="D42" s="16"/>
      <c r="E42" s="16"/>
      <c r="F42" s="16"/>
      <c r="G42" s="24"/>
      <c r="H42" s="31"/>
      <c r="I42" s="4"/>
      <c r="J42" s="1"/>
      <c r="K42" s="1"/>
      <c r="L42" s="4"/>
    </row>
    <row r="43" spans="1:12" x14ac:dyDescent="0.25">
      <c r="A43" s="2"/>
      <c r="B43" s="1"/>
      <c r="C43" s="8"/>
      <c r="D43" s="16"/>
      <c r="E43" s="16"/>
      <c r="F43" s="16"/>
      <c r="G43" s="24"/>
      <c r="H43" s="31"/>
      <c r="I43" s="4"/>
      <c r="J43" s="1"/>
      <c r="K43" s="1"/>
      <c r="L43" s="4"/>
    </row>
    <row r="44" spans="1:12" x14ac:dyDescent="0.25">
      <c r="A44" s="2"/>
      <c r="B44" s="1"/>
      <c r="C44" s="8"/>
      <c r="D44" s="16"/>
      <c r="E44" s="16"/>
      <c r="F44" s="16"/>
      <c r="G44" s="24"/>
      <c r="H44" s="31"/>
      <c r="I44" s="4"/>
      <c r="J44" s="1"/>
      <c r="K44" s="1"/>
      <c r="L44" s="4"/>
    </row>
    <row r="45" spans="1:12" x14ac:dyDescent="0.25">
      <c r="A45" s="2"/>
      <c r="B45" s="1"/>
      <c r="C45" s="8"/>
      <c r="D45" s="16"/>
      <c r="E45" s="16"/>
      <c r="F45" s="16"/>
      <c r="G45" s="24"/>
      <c r="H45" s="31"/>
      <c r="I45" s="4"/>
      <c r="J45" s="1"/>
      <c r="K45" s="1"/>
      <c r="L45" s="4"/>
    </row>
    <row r="46" spans="1:12" x14ac:dyDescent="0.25">
      <c r="A46" s="2"/>
      <c r="B46" s="1"/>
      <c r="C46" s="8"/>
      <c r="D46" s="16"/>
      <c r="E46" s="16"/>
      <c r="F46" s="16"/>
      <c r="G46" s="24"/>
      <c r="H46" s="31"/>
      <c r="I46" s="4"/>
      <c r="J46" s="1"/>
      <c r="K46" s="1"/>
      <c r="L46" s="4"/>
    </row>
    <row r="47" spans="1:12" x14ac:dyDescent="0.25">
      <c r="A47" s="2"/>
      <c r="B47" s="1"/>
      <c r="C47" s="8"/>
      <c r="D47" s="16"/>
      <c r="E47" s="16"/>
      <c r="F47" s="16"/>
      <c r="G47" s="24"/>
      <c r="H47" s="31"/>
      <c r="I47" s="4"/>
      <c r="J47" s="1"/>
      <c r="K47" s="1"/>
      <c r="L47" s="4"/>
    </row>
    <row r="48" spans="1:12" x14ac:dyDescent="0.25">
      <c r="A48" s="2"/>
      <c r="B48" s="1"/>
      <c r="C48" s="8"/>
      <c r="D48" s="16"/>
      <c r="E48" s="16"/>
      <c r="F48" s="16"/>
      <c r="G48" s="24"/>
      <c r="H48" s="31"/>
      <c r="I48" s="4"/>
      <c r="J48" s="1"/>
      <c r="K48" s="1"/>
      <c r="L48" s="4"/>
    </row>
    <row r="49" spans="1:12" x14ac:dyDescent="0.25">
      <c r="A49" s="2"/>
      <c r="B49" s="1"/>
      <c r="C49" s="8"/>
      <c r="D49" s="16"/>
      <c r="E49" s="16"/>
      <c r="F49" s="16"/>
      <c r="G49" s="24"/>
      <c r="H49" s="31"/>
      <c r="I49" s="4"/>
      <c r="J49" s="1"/>
      <c r="K49" s="1"/>
      <c r="L49" s="4"/>
    </row>
    <row r="50" spans="1:12" x14ac:dyDescent="0.25">
      <c r="A50" s="2"/>
      <c r="B50" s="1"/>
      <c r="C50" s="8"/>
      <c r="D50" s="16"/>
      <c r="E50" s="16"/>
      <c r="F50" s="16"/>
      <c r="G50" s="24"/>
      <c r="H50" s="31"/>
      <c r="I50" s="4"/>
      <c r="J50" s="1"/>
      <c r="K50" s="1"/>
      <c r="L50" s="4"/>
    </row>
    <row r="51" spans="1:12" x14ac:dyDescent="0.25">
      <c r="A51" s="2"/>
      <c r="B51" s="1"/>
      <c r="C51" s="8"/>
      <c r="D51" s="16"/>
      <c r="E51" s="16"/>
      <c r="F51" s="16"/>
      <c r="G51" s="24"/>
      <c r="H51" s="31"/>
      <c r="I51" s="4"/>
      <c r="J51" s="1"/>
      <c r="K51" s="1"/>
      <c r="L51" s="4"/>
    </row>
    <row r="52" spans="1:12" x14ac:dyDescent="0.25">
      <c r="A52" s="2"/>
      <c r="B52" s="1"/>
      <c r="C52" s="8"/>
      <c r="D52" s="16"/>
      <c r="E52" s="16"/>
      <c r="F52" s="16"/>
      <c r="G52" s="24"/>
      <c r="H52" s="31"/>
      <c r="I52" s="4"/>
      <c r="J52" s="1"/>
      <c r="K52" s="1"/>
      <c r="L52" s="4"/>
    </row>
    <row r="53" spans="1:12" x14ac:dyDescent="0.25">
      <c r="A53" s="2"/>
      <c r="B53" s="1"/>
      <c r="C53" s="8"/>
      <c r="D53" s="16"/>
      <c r="E53" s="16"/>
      <c r="F53" s="16"/>
      <c r="G53" s="24"/>
      <c r="H53" s="31"/>
      <c r="I53" s="4"/>
      <c r="J53" s="1"/>
      <c r="K53" s="1"/>
      <c r="L53" s="4"/>
    </row>
    <row r="54" spans="1:12" x14ac:dyDescent="0.25">
      <c r="A54" s="2"/>
      <c r="B54" s="1"/>
      <c r="C54" s="8"/>
      <c r="D54" s="16"/>
      <c r="E54" s="16"/>
      <c r="F54" s="16"/>
      <c r="G54" s="24"/>
      <c r="H54" s="31"/>
      <c r="I54" s="4"/>
      <c r="J54" s="1"/>
      <c r="K54" s="1"/>
      <c r="L54" s="4"/>
    </row>
    <row r="55" spans="1:12" x14ac:dyDescent="0.25">
      <c r="A55" s="2"/>
      <c r="B55" s="1"/>
      <c r="C55" s="8"/>
      <c r="D55" s="16"/>
      <c r="E55" s="16"/>
      <c r="F55" s="16"/>
      <c r="G55" s="24"/>
      <c r="H55" s="31"/>
      <c r="I55" s="4"/>
      <c r="J55" s="1"/>
      <c r="K55" s="1"/>
      <c r="L55" s="4"/>
    </row>
    <row r="56" spans="1:12" x14ac:dyDescent="0.25">
      <c r="A56" s="2"/>
      <c r="B56" s="1"/>
      <c r="C56" s="8"/>
      <c r="D56" s="16"/>
      <c r="E56" s="16"/>
      <c r="F56" s="16"/>
      <c r="G56" s="24"/>
      <c r="H56" s="31"/>
      <c r="I56" s="4"/>
      <c r="J56" s="1"/>
      <c r="K56" s="1"/>
      <c r="L56" s="4"/>
    </row>
    <row r="57" spans="1:12" x14ac:dyDescent="0.25">
      <c r="A57" s="2"/>
      <c r="B57" s="1"/>
      <c r="C57" s="8"/>
      <c r="D57" s="16"/>
      <c r="E57" s="16"/>
      <c r="F57" s="16"/>
      <c r="G57" s="24"/>
      <c r="H57" s="31"/>
      <c r="I57" s="4"/>
      <c r="J57" s="1"/>
      <c r="K57" s="1"/>
      <c r="L57" s="4"/>
    </row>
    <row r="58" spans="1:12" x14ac:dyDescent="0.25">
      <c r="A58" s="2"/>
      <c r="B58" s="1"/>
      <c r="C58" s="8"/>
      <c r="D58" s="16"/>
      <c r="E58" s="16"/>
      <c r="F58" s="16"/>
      <c r="G58" s="24"/>
      <c r="H58" s="31"/>
      <c r="I58" s="4"/>
      <c r="J58" s="1"/>
      <c r="K58" s="1"/>
      <c r="L58" s="4"/>
    </row>
    <row r="59" spans="1:12" x14ac:dyDescent="0.25">
      <c r="A59" s="2"/>
      <c r="B59" s="1"/>
      <c r="C59" s="8"/>
      <c r="D59" s="16"/>
      <c r="E59" s="16"/>
      <c r="F59" s="16"/>
      <c r="G59" s="24"/>
      <c r="H59" s="31"/>
      <c r="I59" s="4"/>
      <c r="J59" s="1"/>
      <c r="K59" s="1"/>
      <c r="L59" s="4"/>
    </row>
    <row r="60" spans="1:12" x14ac:dyDescent="0.25">
      <c r="A60" s="2"/>
      <c r="B60" s="1"/>
      <c r="C60" s="8"/>
      <c r="D60" s="16"/>
      <c r="E60" s="16"/>
      <c r="F60" s="16"/>
      <c r="G60" s="24"/>
      <c r="H60" s="31"/>
      <c r="I60" s="4"/>
      <c r="J60" s="1"/>
      <c r="K60" s="1"/>
      <c r="L60" s="4"/>
    </row>
    <row r="61" spans="1:12" x14ac:dyDescent="0.25">
      <c r="A61" s="2"/>
      <c r="B61" s="1"/>
      <c r="C61" s="8"/>
      <c r="D61" s="16"/>
      <c r="E61" s="16"/>
      <c r="F61" s="16"/>
      <c r="G61" s="24"/>
      <c r="H61" s="31"/>
      <c r="I61" s="4"/>
      <c r="J61" s="1"/>
      <c r="K61" s="1"/>
      <c r="L61" s="4"/>
    </row>
    <row r="62" spans="1:12" x14ac:dyDescent="0.25">
      <c r="A62" s="2"/>
      <c r="B62" s="1"/>
      <c r="C62" s="8"/>
      <c r="D62" s="16"/>
      <c r="E62" s="16"/>
      <c r="F62" s="16"/>
      <c r="G62" s="24"/>
      <c r="H62" s="31"/>
      <c r="I62" s="4"/>
      <c r="J62" s="1"/>
      <c r="K62" s="1"/>
      <c r="L62" s="4"/>
    </row>
    <row r="63" spans="1:12" x14ac:dyDescent="0.25">
      <c r="A63" s="2"/>
      <c r="B63" s="1"/>
      <c r="C63" s="8"/>
      <c r="D63" s="16"/>
      <c r="E63" s="16"/>
      <c r="F63" s="16"/>
      <c r="G63" s="24"/>
      <c r="H63" s="31"/>
      <c r="I63" s="4"/>
      <c r="J63" s="1"/>
      <c r="K63" s="1"/>
      <c r="L63" s="4"/>
    </row>
    <row r="64" spans="1:12" x14ac:dyDescent="0.25">
      <c r="A64" s="2"/>
      <c r="B64" s="1"/>
      <c r="C64" s="8"/>
      <c r="D64" s="16"/>
      <c r="E64" s="16"/>
      <c r="F64" s="16"/>
      <c r="G64" s="24"/>
      <c r="H64" s="31"/>
      <c r="I64" s="4"/>
      <c r="J64" s="1"/>
      <c r="K64" s="1"/>
      <c r="L64" s="4"/>
    </row>
    <row r="65" spans="1:12" x14ac:dyDescent="0.25">
      <c r="A65" s="2"/>
      <c r="B65" s="1"/>
      <c r="C65" s="8"/>
      <c r="D65" s="16"/>
      <c r="E65" s="16"/>
      <c r="F65" s="16"/>
      <c r="G65" s="24"/>
      <c r="H65" s="31"/>
      <c r="I65" s="4"/>
      <c r="J65" s="1"/>
      <c r="K65" s="1"/>
      <c r="L65" s="4"/>
    </row>
    <row r="66" spans="1:12" x14ac:dyDescent="0.25">
      <c r="A66" s="2"/>
      <c r="B66" s="1"/>
      <c r="C66" s="8"/>
      <c r="D66" s="16"/>
      <c r="E66" s="16"/>
      <c r="F66" s="16"/>
      <c r="G66" s="24"/>
      <c r="H66" s="31"/>
      <c r="I66" s="4"/>
      <c r="J66" s="1"/>
      <c r="K66" s="1"/>
      <c r="L66" s="4"/>
    </row>
  </sheetData>
  <mergeCells count="15">
    <mergeCell ref="B1:L1"/>
    <mergeCell ref="B2:L2"/>
    <mergeCell ref="B3:L3"/>
    <mergeCell ref="B4:L4"/>
    <mergeCell ref="B5:L5"/>
    <mergeCell ref="B6:L6"/>
    <mergeCell ref="B7:L7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6" workbookViewId="0">
      <selection activeCell="L24" sqref="L24"/>
    </sheetView>
  </sheetViews>
  <sheetFormatPr defaultRowHeight="15" x14ac:dyDescent="0.25"/>
  <cols>
    <col min="1" max="1" width="17.85546875" customWidth="1"/>
    <col min="2" max="2" width="9.85546875" customWidth="1"/>
    <col min="3" max="3" width="10.42578125" customWidth="1"/>
    <col min="4" max="8" width="10.42578125" style="17" customWidth="1"/>
    <col min="9" max="9" width="12.42578125" style="17" customWidth="1"/>
    <col min="10" max="10" width="11.7109375" style="17" customWidth="1"/>
    <col min="11" max="11" width="13" customWidth="1"/>
    <col min="12" max="12" width="21.5703125" customWidth="1"/>
    <col min="13" max="13" width="12.7109375" customWidth="1"/>
  </cols>
  <sheetData>
    <row r="1" spans="1:13" s="9" customFormat="1" x14ac:dyDescent="0.25">
      <c r="A1" s="10" t="s">
        <v>11</v>
      </c>
      <c r="B1" s="10"/>
      <c r="C1" s="10"/>
      <c r="D1" s="13"/>
      <c r="E1" s="13"/>
      <c r="F1" s="13"/>
      <c r="G1" s="13"/>
      <c r="H1" s="13"/>
      <c r="I1" s="13"/>
      <c r="J1" s="13"/>
      <c r="K1" s="10"/>
      <c r="L1" s="10"/>
      <c r="M1" s="10"/>
    </row>
    <row r="2" spans="1:13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" t="s">
        <v>1</v>
      </c>
      <c r="B3" s="143" t="s">
        <v>44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spans="1:13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</row>
    <row r="6" spans="1:13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</row>
    <row r="7" spans="1:13" x14ac:dyDescent="0.25">
      <c r="A7" s="1" t="s">
        <v>3</v>
      </c>
      <c r="B7" s="143" t="s">
        <v>31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13" s="9" customFormat="1" x14ac:dyDescent="0.25">
      <c r="A8" s="144" t="s">
        <v>21</v>
      </c>
      <c r="B8" s="144" t="s">
        <v>4</v>
      </c>
      <c r="C8" s="144" t="s">
        <v>5</v>
      </c>
      <c r="D8" s="22" t="s">
        <v>85</v>
      </c>
      <c r="E8" s="22" t="s">
        <v>89</v>
      </c>
      <c r="F8" s="22" t="s">
        <v>90</v>
      </c>
      <c r="G8" s="22" t="s">
        <v>86</v>
      </c>
      <c r="H8" s="22" t="s">
        <v>95</v>
      </c>
      <c r="I8" s="146" t="s">
        <v>9</v>
      </c>
      <c r="J8" s="146" t="s">
        <v>6</v>
      </c>
      <c r="K8" s="144" t="s">
        <v>7</v>
      </c>
      <c r="L8" s="144" t="s">
        <v>8</v>
      </c>
      <c r="M8" s="144" t="s">
        <v>15</v>
      </c>
    </row>
    <row r="9" spans="1:13" s="9" customFormat="1" x14ac:dyDescent="0.25">
      <c r="A9" s="144"/>
      <c r="B9" s="144"/>
      <c r="C9" s="144"/>
      <c r="D9" s="22"/>
      <c r="E9" s="22"/>
      <c r="F9" s="22" t="s">
        <v>92</v>
      </c>
      <c r="G9" s="22"/>
      <c r="H9" s="22"/>
      <c r="I9" s="146"/>
      <c r="J9" s="146"/>
      <c r="K9" s="144"/>
      <c r="L9" s="144"/>
      <c r="M9" s="144"/>
    </row>
    <row r="10" spans="1:13" x14ac:dyDescent="0.25">
      <c r="A10" s="1" t="s">
        <v>10</v>
      </c>
      <c r="B10" s="1"/>
      <c r="C10" s="1"/>
      <c r="D10" s="16"/>
      <c r="E10" s="16"/>
      <c r="F10" s="16"/>
      <c r="G10" s="16"/>
      <c r="H10" s="16"/>
      <c r="I10" s="16"/>
      <c r="J10" s="16">
        <v>26250</v>
      </c>
      <c r="K10" s="1"/>
      <c r="L10" s="1"/>
      <c r="M10" s="4">
        <v>26250</v>
      </c>
    </row>
    <row r="11" spans="1:13" x14ac:dyDescent="0.25">
      <c r="A11" s="2">
        <v>1</v>
      </c>
      <c r="B11" s="63">
        <v>42675</v>
      </c>
      <c r="C11" s="63">
        <v>42736</v>
      </c>
      <c r="D11" s="15">
        <v>600</v>
      </c>
      <c r="E11" s="15">
        <v>3900</v>
      </c>
      <c r="F11" s="15">
        <v>750</v>
      </c>
      <c r="G11" s="15"/>
      <c r="H11" s="15">
        <v>60000</v>
      </c>
      <c r="I11" s="4">
        <f>H11+G11+F11+E11+D11</f>
        <v>65250</v>
      </c>
      <c r="J11" s="4">
        <v>62250</v>
      </c>
      <c r="K11" s="1" t="s">
        <v>45</v>
      </c>
      <c r="L11" s="1" t="s">
        <v>47</v>
      </c>
      <c r="M11" s="4">
        <f>J10+J11-I11</f>
        <v>23250</v>
      </c>
    </row>
    <row r="12" spans="1:13" x14ac:dyDescent="0.25">
      <c r="A12" s="2">
        <v>2</v>
      </c>
      <c r="B12" s="63">
        <v>42767</v>
      </c>
      <c r="C12" s="63">
        <v>42826</v>
      </c>
      <c r="D12" s="15">
        <v>600</v>
      </c>
      <c r="E12" s="15">
        <v>3900</v>
      </c>
      <c r="F12" s="15">
        <v>750</v>
      </c>
      <c r="G12" s="15"/>
      <c r="H12" s="15">
        <v>60000</v>
      </c>
      <c r="I12" s="4">
        <f t="shared" ref="I12:I14" si="0">H12+G12+F12+E12+D12</f>
        <v>65250</v>
      </c>
      <c r="J12" s="4">
        <v>0</v>
      </c>
      <c r="K12" s="1"/>
      <c r="L12" s="1"/>
      <c r="M12" s="4">
        <f>I12-M11</f>
        <v>42000</v>
      </c>
    </row>
    <row r="13" spans="1:13" x14ac:dyDescent="0.25">
      <c r="A13" s="2">
        <v>3</v>
      </c>
      <c r="B13" s="63">
        <v>42856</v>
      </c>
      <c r="C13" s="63">
        <v>42917</v>
      </c>
      <c r="D13" s="15">
        <v>600</v>
      </c>
      <c r="E13" s="15">
        <v>3900</v>
      </c>
      <c r="F13" s="15">
        <v>750</v>
      </c>
      <c r="G13" s="15"/>
      <c r="H13" s="15">
        <v>60000</v>
      </c>
      <c r="I13" s="4">
        <f t="shared" si="0"/>
        <v>65250</v>
      </c>
      <c r="J13" s="4">
        <v>60750</v>
      </c>
      <c r="K13" s="1" t="s">
        <v>46</v>
      </c>
      <c r="L13" s="1" t="s">
        <v>48</v>
      </c>
      <c r="M13" s="4">
        <f>M12+I13-J13</f>
        <v>46500</v>
      </c>
    </row>
    <row r="14" spans="1:13" x14ac:dyDescent="0.25">
      <c r="A14" s="2">
        <v>4</v>
      </c>
      <c r="B14" s="63">
        <v>42948</v>
      </c>
      <c r="C14" s="63">
        <v>43009</v>
      </c>
      <c r="D14" s="15">
        <v>600</v>
      </c>
      <c r="E14" s="15">
        <v>3900</v>
      </c>
      <c r="F14" s="15">
        <v>750</v>
      </c>
      <c r="G14" s="15"/>
      <c r="H14" s="15">
        <v>60000</v>
      </c>
      <c r="I14" s="4">
        <f t="shared" si="0"/>
        <v>65250</v>
      </c>
      <c r="J14" s="4">
        <v>60000</v>
      </c>
      <c r="K14" s="1" t="s">
        <v>140</v>
      </c>
      <c r="L14" s="1"/>
      <c r="M14" s="4">
        <f>M13-J14+I14</f>
        <v>51750</v>
      </c>
    </row>
    <row r="15" spans="1:13" ht="15.75" thickBot="1" x14ac:dyDescent="0.3">
      <c r="A15" s="2"/>
      <c r="B15" s="63"/>
      <c r="C15" s="87" t="s">
        <v>149</v>
      </c>
      <c r="D15" s="57">
        <f>SUM(D11:D14)</f>
        <v>2400</v>
      </c>
      <c r="E15" s="57">
        <f>SUM(E11:E14)</f>
        <v>15600</v>
      </c>
      <c r="F15" s="57"/>
      <c r="G15" s="57"/>
      <c r="H15" s="57">
        <f>SUM(H11:H14)</f>
        <v>240000</v>
      </c>
      <c r="I15" s="53">
        <f>SUM(I11:I14)</f>
        <v>261000</v>
      </c>
      <c r="J15" s="53">
        <f>SUM(J10:J14)</f>
        <v>209250</v>
      </c>
      <c r="K15" s="52"/>
      <c r="L15" s="52"/>
      <c r="M15" s="53">
        <f>I15-J15</f>
        <v>51750</v>
      </c>
    </row>
    <row r="16" spans="1:13" x14ac:dyDescent="0.25">
      <c r="A16" s="2"/>
      <c r="B16" s="63"/>
      <c r="C16" s="63"/>
      <c r="D16" s="56"/>
      <c r="E16" s="56"/>
      <c r="F16" s="56"/>
      <c r="G16" s="56"/>
      <c r="H16" s="56"/>
      <c r="I16" s="46"/>
      <c r="J16" s="46"/>
      <c r="K16" s="47"/>
      <c r="L16" s="47"/>
      <c r="M16" s="46"/>
    </row>
    <row r="17" spans="1:13" x14ac:dyDescent="0.25">
      <c r="A17" s="2" t="s">
        <v>74</v>
      </c>
      <c r="B17" s="63"/>
      <c r="C17" s="63"/>
      <c r="D17" s="56"/>
      <c r="E17" s="56"/>
      <c r="F17" s="56"/>
      <c r="G17" s="56"/>
      <c r="H17" s="56"/>
      <c r="I17" s="46">
        <v>51750</v>
      </c>
      <c r="J17" s="46">
        <v>0</v>
      </c>
      <c r="K17" s="47"/>
      <c r="L17" s="47"/>
      <c r="M17" s="46">
        <v>51750</v>
      </c>
    </row>
    <row r="18" spans="1:13" x14ac:dyDescent="0.25">
      <c r="A18" s="2"/>
      <c r="B18" s="63">
        <v>43070</v>
      </c>
      <c r="C18" s="63">
        <v>43101</v>
      </c>
      <c r="D18" s="15">
        <v>0</v>
      </c>
      <c r="E18" s="15">
        <v>3900</v>
      </c>
      <c r="F18" s="15">
        <v>750</v>
      </c>
      <c r="G18" s="15"/>
      <c r="H18" s="15">
        <v>60000</v>
      </c>
      <c r="I18" s="4">
        <f>H18+G18+F18+E18+D18</f>
        <v>64650</v>
      </c>
      <c r="J18" s="4"/>
      <c r="K18" s="1"/>
      <c r="L18" s="1"/>
      <c r="M18" s="4">
        <f>M17+I18-J18</f>
        <v>116400</v>
      </c>
    </row>
    <row r="19" spans="1:13" x14ac:dyDescent="0.25">
      <c r="A19" s="2"/>
      <c r="B19" s="63">
        <v>43132</v>
      </c>
      <c r="C19" s="63">
        <v>43191</v>
      </c>
      <c r="D19" s="15">
        <v>0</v>
      </c>
      <c r="E19" s="15">
        <v>3900</v>
      </c>
      <c r="F19" s="15">
        <v>750</v>
      </c>
      <c r="G19" s="15"/>
      <c r="H19" s="15">
        <v>60000</v>
      </c>
      <c r="I19" s="4">
        <f t="shared" ref="I19:I22" si="1">H19+G19+F19+E19+D19</f>
        <v>64650</v>
      </c>
      <c r="J19" s="4">
        <v>63750</v>
      </c>
      <c r="K19" s="1" t="s">
        <v>218</v>
      </c>
      <c r="L19" s="1" t="s">
        <v>217</v>
      </c>
      <c r="M19" s="4">
        <f t="shared" ref="M19:M22" si="2">M18+I19-J19</f>
        <v>117300</v>
      </c>
    </row>
    <row r="20" spans="1:13" x14ac:dyDescent="0.25">
      <c r="A20" s="2"/>
      <c r="B20" s="63">
        <v>43221</v>
      </c>
      <c r="C20" s="63">
        <v>43282</v>
      </c>
      <c r="D20" s="15">
        <v>0</v>
      </c>
      <c r="E20" s="15">
        <v>3900</v>
      </c>
      <c r="F20" s="15">
        <v>750</v>
      </c>
      <c r="G20" s="15"/>
      <c r="H20" s="15">
        <v>60000</v>
      </c>
      <c r="I20" s="4">
        <f t="shared" si="1"/>
        <v>64650</v>
      </c>
      <c r="J20" s="4"/>
      <c r="K20" s="1"/>
      <c r="L20" s="1"/>
      <c r="M20" s="4">
        <f t="shared" si="2"/>
        <v>181950</v>
      </c>
    </row>
    <row r="21" spans="1:13" x14ac:dyDescent="0.25">
      <c r="A21" s="2"/>
      <c r="B21" s="63">
        <v>43313</v>
      </c>
      <c r="C21" s="63">
        <v>43374</v>
      </c>
      <c r="D21" s="15">
        <v>600</v>
      </c>
      <c r="E21" s="15">
        <v>3900</v>
      </c>
      <c r="F21" s="15">
        <v>750</v>
      </c>
      <c r="G21" s="15"/>
      <c r="H21" s="15">
        <v>60000</v>
      </c>
      <c r="I21" s="4">
        <f t="shared" si="1"/>
        <v>65250</v>
      </c>
      <c r="J21" s="4">
        <v>195750</v>
      </c>
      <c r="K21" s="1" t="s">
        <v>281</v>
      </c>
      <c r="L21" s="1" t="s">
        <v>245</v>
      </c>
      <c r="M21" s="4">
        <f t="shared" si="2"/>
        <v>51450</v>
      </c>
    </row>
    <row r="22" spans="1:13" x14ac:dyDescent="0.25">
      <c r="A22" s="2"/>
      <c r="B22" s="63">
        <v>43405</v>
      </c>
      <c r="C22" s="63">
        <v>43466</v>
      </c>
      <c r="D22" s="15"/>
      <c r="E22" s="15">
        <v>3900</v>
      </c>
      <c r="F22" s="15">
        <v>750</v>
      </c>
      <c r="G22" s="15"/>
      <c r="H22" s="15">
        <v>60000</v>
      </c>
      <c r="I22" s="4">
        <f t="shared" si="1"/>
        <v>64650</v>
      </c>
      <c r="J22" s="4"/>
      <c r="K22" s="1"/>
      <c r="L22" s="1"/>
      <c r="M22" s="4">
        <f t="shared" si="2"/>
        <v>116100</v>
      </c>
    </row>
    <row r="23" spans="1:13" x14ac:dyDescent="0.25">
      <c r="A23" s="2"/>
      <c r="B23" s="40"/>
      <c r="C23" s="40"/>
      <c r="D23" s="16"/>
      <c r="E23" s="16"/>
      <c r="F23" s="16"/>
      <c r="G23" s="16"/>
      <c r="H23" s="16"/>
      <c r="I23" s="4"/>
      <c r="J23" s="4"/>
      <c r="K23" s="1"/>
      <c r="L23" s="1"/>
      <c r="M23" s="4"/>
    </row>
    <row r="24" spans="1:13" x14ac:dyDescent="0.25">
      <c r="A24" s="2"/>
      <c r="B24" s="40"/>
      <c r="C24" s="40"/>
      <c r="D24" s="16"/>
      <c r="E24" s="16"/>
      <c r="F24" s="16"/>
      <c r="G24" s="16"/>
      <c r="H24" s="16"/>
      <c r="I24" s="4"/>
      <c r="J24" s="4"/>
      <c r="K24" s="1"/>
      <c r="L24" s="1"/>
      <c r="M24" s="4"/>
    </row>
    <row r="25" spans="1:13" x14ac:dyDescent="0.25">
      <c r="A25" s="2"/>
      <c r="B25" s="40"/>
      <c r="C25" s="40"/>
      <c r="D25" s="16"/>
      <c r="E25" s="16"/>
      <c r="F25" s="16"/>
      <c r="G25" s="16"/>
      <c r="H25" s="16"/>
      <c r="I25" s="4"/>
      <c r="J25" s="4"/>
      <c r="K25" s="1"/>
      <c r="L25" s="1"/>
      <c r="M25" s="4"/>
    </row>
    <row r="26" spans="1:13" x14ac:dyDescent="0.25">
      <c r="A26" s="2"/>
      <c r="B26" s="40"/>
      <c r="C26" s="40"/>
      <c r="D26" s="16"/>
      <c r="E26" s="16"/>
      <c r="F26" s="16"/>
      <c r="G26" s="16"/>
      <c r="H26" s="16"/>
      <c r="I26" s="4"/>
      <c r="J26" s="4"/>
      <c r="K26" s="1"/>
      <c r="L26" s="1"/>
      <c r="M26" s="4"/>
    </row>
    <row r="27" spans="1:13" x14ac:dyDescent="0.25">
      <c r="A27" s="2"/>
      <c r="B27" s="40"/>
      <c r="C27" s="40"/>
      <c r="D27" s="16"/>
      <c r="E27" s="16"/>
      <c r="F27" s="16"/>
      <c r="G27" s="16"/>
      <c r="H27" s="16"/>
      <c r="I27" s="4"/>
      <c r="J27" s="4"/>
      <c r="K27" s="1"/>
      <c r="L27" s="1"/>
      <c r="M27" s="4"/>
    </row>
    <row r="28" spans="1:13" x14ac:dyDescent="0.25">
      <c r="A28" s="2"/>
      <c r="B28" s="40"/>
      <c r="C28" s="40"/>
      <c r="D28" s="16"/>
      <c r="E28" s="16"/>
      <c r="F28" s="16"/>
      <c r="G28" s="16"/>
      <c r="H28" s="16"/>
      <c r="I28" s="4"/>
      <c r="J28" s="4"/>
      <c r="K28" s="1"/>
      <c r="L28" s="1"/>
      <c r="M28" s="4"/>
    </row>
    <row r="29" spans="1:13" x14ac:dyDescent="0.25">
      <c r="A29" s="2"/>
      <c r="B29" s="40"/>
      <c r="C29" s="40"/>
      <c r="D29" s="16"/>
      <c r="E29" s="16"/>
      <c r="F29" s="16"/>
      <c r="G29" s="16"/>
      <c r="H29" s="16"/>
      <c r="I29" s="4"/>
      <c r="J29" s="4"/>
      <c r="K29" s="1"/>
      <c r="L29" s="1"/>
      <c r="M29" s="4"/>
    </row>
    <row r="30" spans="1:13" x14ac:dyDescent="0.25">
      <c r="A30" s="2"/>
      <c r="B30" s="40"/>
      <c r="C30" s="40"/>
      <c r="D30" s="16"/>
      <c r="E30" s="16"/>
      <c r="F30" s="16"/>
      <c r="G30" s="16"/>
      <c r="H30" s="16"/>
      <c r="I30" s="4"/>
      <c r="J30" s="4"/>
      <c r="K30" s="1"/>
      <c r="L30" s="1"/>
      <c r="M30" s="4"/>
    </row>
    <row r="31" spans="1:13" x14ac:dyDescent="0.25">
      <c r="A31" s="2"/>
      <c r="B31" s="1"/>
      <c r="C31" s="1"/>
      <c r="D31" s="16"/>
      <c r="E31" s="16"/>
      <c r="F31" s="16"/>
      <c r="G31" s="16"/>
      <c r="H31" s="16"/>
      <c r="I31" s="4"/>
      <c r="J31" s="4"/>
      <c r="K31" s="1"/>
      <c r="L31" s="1"/>
      <c r="M31" s="4"/>
    </row>
    <row r="32" spans="1:13" x14ac:dyDescent="0.25">
      <c r="A32" s="2"/>
      <c r="B32" s="1"/>
      <c r="C32" s="1"/>
      <c r="D32" s="16"/>
      <c r="E32" s="16"/>
      <c r="F32" s="16"/>
      <c r="G32" s="16"/>
      <c r="H32" s="16"/>
      <c r="I32" s="4"/>
      <c r="J32" s="4"/>
      <c r="K32" s="1"/>
      <c r="L32" s="1"/>
      <c r="M32" s="4"/>
    </row>
    <row r="33" spans="1:13" x14ac:dyDescent="0.25">
      <c r="A33" s="2"/>
      <c r="B33" s="1"/>
      <c r="C33" s="1"/>
      <c r="D33" s="16"/>
      <c r="E33" s="16"/>
      <c r="F33" s="16"/>
      <c r="G33" s="16"/>
      <c r="H33" s="16"/>
      <c r="I33" s="4"/>
      <c r="J33" s="4"/>
      <c r="K33" s="1"/>
      <c r="L33" s="1"/>
      <c r="M33" s="4"/>
    </row>
    <row r="34" spans="1:13" x14ac:dyDescent="0.25">
      <c r="A34" s="2"/>
      <c r="B34" s="1"/>
      <c r="C34" s="1"/>
      <c r="D34" s="16"/>
      <c r="E34" s="16"/>
      <c r="F34" s="16"/>
      <c r="G34" s="16"/>
      <c r="H34" s="16"/>
      <c r="I34" s="4"/>
      <c r="J34" s="4"/>
      <c r="K34" s="1"/>
      <c r="L34" s="1"/>
      <c r="M34" s="4"/>
    </row>
    <row r="35" spans="1:13" x14ac:dyDescent="0.25">
      <c r="A35" s="2"/>
      <c r="B35" s="1"/>
      <c r="C35" s="1"/>
      <c r="D35" s="16"/>
      <c r="E35" s="16"/>
      <c r="F35" s="16"/>
      <c r="G35" s="16"/>
      <c r="H35" s="16"/>
      <c r="I35" s="4"/>
      <c r="J35" s="4"/>
      <c r="K35" s="1"/>
      <c r="L35" s="1"/>
      <c r="M35" s="4"/>
    </row>
    <row r="36" spans="1:13" x14ac:dyDescent="0.25">
      <c r="A36" s="2"/>
      <c r="B36" s="1"/>
      <c r="C36" s="1"/>
      <c r="D36" s="16"/>
      <c r="E36" s="16"/>
      <c r="F36" s="16"/>
      <c r="G36" s="16"/>
      <c r="H36" s="16"/>
      <c r="I36" s="4"/>
      <c r="J36" s="4"/>
      <c r="K36" s="1"/>
      <c r="L36" s="1"/>
      <c r="M36" s="4"/>
    </row>
    <row r="37" spans="1:13" x14ac:dyDescent="0.25">
      <c r="A37" s="2"/>
      <c r="B37" s="1"/>
      <c r="C37" s="1"/>
      <c r="D37" s="16"/>
      <c r="E37" s="16"/>
      <c r="F37" s="16"/>
      <c r="G37" s="16"/>
      <c r="H37" s="16"/>
      <c r="I37" s="4"/>
      <c r="J37" s="4"/>
      <c r="K37" s="1"/>
      <c r="L37" s="1"/>
      <c r="M37" s="4"/>
    </row>
    <row r="38" spans="1:13" x14ac:dyDescent="0.25">
      <c r="A38" s="2"/>
      <c r="B38" s="1"/>
      <c r="C38" s="1"/>
      <c r="D38" s="16"/>
      <c r="E38" s="16"/>
      <c r="F38" s="16"/>
      <c r="G38" s="16"/>
      <c r="H38" s="16"/>
      <c r="I38" s="4"/>
      <c r="J38" s="4"/>
      <c r="K38" s="1"/>
      <c r="L38" s="1"/>
      <c r="M38" s="4"/>
    </row>
    <row r="39" spans="1:13" x14ac:dyDescent="0.25">
      <c r="A39" s="2"/>
      <c r="B39" s="1"/>
      <c r="C39" s="1"/>
      <c r="D39" s="16"/>
      <c r="E39" s="16"/>
      <c r="F39" s="16"/>
      <c r="G39" s="16"/>
      <c r="H39" s="16"/>
      <c r="I39" s="4"/>
      <c r="J39" s="4"/>
      <c r="K39" s="1"/>
      <c r="L39" s="1"/>
      <c r="M39" s="4"/>
    </row>
    <row r="40" spans="1:13" x14ac:dyDescent="0.25">
      <c r="A40" s="2"/>
      <c r="B40" s="1"/>
      <c r="C40" s="1"/>
      <c r="D40" s="16"/>
      <c r="E40" s="16"/>
      <c r="F40" s="16"/>
      <c r="G40" s="16"/>
      <c r="H40" s="16"/>
      <c r="I40" s="4"/>
      <c r="J40" s="4"/>
      <c r="K40" s="1"/>
      <c r="L40" s="1"/>
      <c r="M40" s="4"/>
    </row>
    <row r="41" spans="1:13" x14ac:dyDescent="0.25">
      <c r="A41" s="2"/>
      <c r="B41" s="1"/>
      <c r="C41" s="1"/>
      <c r="D41" s="16"/>
      <c r="E41" s="16"/>
      <c r="F41" s="16"/>
      <c r="G41" s="16"/>
      <c r="H41" s="16"/>
      <c r="I41" s="4"/>
      <c r="J41" s="4"/>
      <c r="K41" s="1"/>
      <c r="L41" s="1"/>
      <c r="M41" s="4"/>
    </row>
    <row r="42" spans="1:13" x14ac:dyDescent="0.25">
      <c r="A42" s="2"/>
      <c r="B42" s="1"/>
      <c r="C42" s="1"/>
      <c r="D42" s="16"/>
      <c r="E42" s="16"/>
      <c r="F42" s="16"/>
      <c r="G42" s="16"/>
      <c r="H42" s="16"/>
      <c r="I42" s="4"/>
      <c r="J42" s="4"/>
      <c r="K42" s="1"/>
      <c r="L42" s="1"/>
      <c r="M42" s="4"/>
    </row>
    <row r="43" spans="1:13" x14ac:dyDescent="0.25">
      <c r="A43" s="2"/>
      <c r="B43" s="1"/>
      <c r="C43" s="1"/>
      <c r="D43" s="16"/>
      <c r="E43" s="16"/>
      <c r="F43" s="16"/>
      <c r="G43" s="16"/>
      <c r="H43" s="16"/>
      <c r="I43" s="4"/>
      <c r="J43" s="4"/>
      <c r="K43" s="1"/>
      <c r="L43" s="1"/>
      <c r="M43" s="4"/>
    </row>
    <row r="44" spans="1:13" x14ac:dyDescent="0.25">
      <c r="A44" s="2"/>
      <c r="B44" s="1"/>
      <c r="C44" s="1"/>
      <c r="D44" s="16"/>
      <c r="E44" s="16"/>
      <c r="F44" s="16"/>
      <c r="G44" s="16"/>
      <c r="H44" s="16"/>
      <c r="I44" s="4"/>
      <c r="J44" s="4"/>
      <c r="K44" s="1"/>
      <c r="L44" s="1"/>
      <c r="M44" s="4"/>
    </row>
    <row r="45" spans="1:13" x14ac:dyDescent="0.25">
      <c r="A45" s="2"/>
      <c r="B45" s="1"/>
      <c r="C45" s="1"/>
      <c r="D45" s="16"/>
      <c r="E45" s="16"/>
      <c r="F45" s="16"/>
      <c r="G45" s="16"/>
      <c r="H45" s="16"/>
      <c r="I45" s="4"/>
      <c r="J45" s="4"/>
      <c r="K45" s="1"/>
      <c r="L45" s="1"/>
      <c r="M45" s="4"/>
    </row>
    <row r="46" spans="1:13" x14ac:dyDescent="0.25">
      <c r="A46" s="2"/>
      <c r="B46" s="1"/>
      <c r="C46" s="1"/>
      <c r="D46" s="16"/>
      <c r="E46" s="16"/>
      <c r="F46" s="16"/>
      <c r="G46" s="16"/>
      <c r="H46" s="16"/>
      <c r="I46" s="4"/>
      <c r="J46" s="4"/>
      <c r="K46" s="1"/>
      <c r="L46" s="1"/>
      <c r="M46" s="4"/>
    </row>
    <row r="47" spans="1:13" x14ac:dyDescent="0.25">
      <c r="A47" s="2"/>
      <c r="B47" s="1"/>
      <c r="C47" s="1"/>
      <c r="D47" s="16"/>
      <c r="E47" s="16"/>
      <c r="F47" s="16"/>
      <c r="G47" s="16"/>
      <c r="H47" s="16"/>
      <c r="I47" s="4"/>
      <c r="J47" s="4"/>
      <c r="K47" s="1"/>
      <c r="L47" s="1"/>
      <c r="M47" s="4"/>
    </row>
    <row r="48" spans="1:13" x14ac:dyDescent="0.25">
      <c r="A48" s="2"/>
      <c r="B48" s="1"/>
      <c r="C48" s="1"/>
      <c r="D48" s="16"/>
      <c r="E48" s="16"/>
      <c r="F48" s="16"/>
      <c r="G48" s="16"/>
      <c r="H48" s="16"/>
      <c r="I48" s="4"/>
      <c r="J48" s="4"/>
      <c r="K48" s="1"/>
      <c r="L48" s="1"/>
      <c r="M48" s="4"/>
    </row>
    <row r="49" spans="1:13" x14ac:dyDescent="0.25">
      <c r="A49" s="2"/>
      <c r="B49" s="1"/>
      <c r="C49" s="1"/>
      <c r="D49" s="16"/>
      <c r="E49" s="16"/>
      <c r="F49" s="16"/>
      <c r="G49" s="16"/>
      <c r="H49" s="16"/>
      <c r="I49" s="4"/>
      <c r="J49" s="4"/>
      <c r="K49" s="1"/>
      <c r="L49" s="1"/>
      <c r="M49" s="4"/>
    </row>
    <row r="50" spans="1:13" x14ac:dyDescent="0.25">
      <c r="A50" s="2"/>
      <c r="B50" s="1"/>
      <c r="C50" s="1"/>
      <c r="D50" s="16"/>
      <c r="E50" s="16"/>
      <c r="F50" s="16"/>
      <c r="G50" s="16"/>
      <c r="H50" s="16"/>
      <c r="I50" s="4"/>
      <c r="J50" s="4"/>
      <c r="K50" s="1"/>
      <c r="L50" s="1"/>
      <c r="M50" s="4"/>
    </row>
    <row r="51" spans="1:13" x14ac:dyDescent="0.25">
      <c r="A51" s="2"/>
      <c r="B51" s="1"/>
      <c r="C51" s="1"/>
      <c r="D51" s="16"/>
      <c r="E51" s="16"/>
      <c r="F51" s="16"/>
      <c r="G51" s="16"/>
      <c r="H51" s="16"/>
      <c r="I51" s="4"/>
      <c r="J51" s="4"/>
      <c r="K51" s="1"/>
      <c r="L51" s="1"/>
      <c r="M51" s="4"/>
    </row>
    <row r="52" spans="1:13" x14ac:dyDescent="0.25">
      <c r="A52" s="2"/>
      <c r="B52" s="1"/>
      <c r="C52" s="1"/>
      <c r="D52" s="16"/>
      <c r="E52" s="16"/>
      <c r="F52" s="16"/>
      <c r="G52" s="16"/>
      <c r="H52" s="16"/>
      <c r="I52" s="4"/>
      <c r="J52" s="4"/>
      <c r="K52" s="1"/>
      <c r="L52" s="1"/>
      <c r="M52" s="4"/>
    </row>
    <row r="53" spans="1:13" x14ac:dyDescent="0.25">
      <c r="A53" s="2"/>
      <c r="B53" s="1"/>
      <c r="C53" s="1"/>
      <c r="D53" s="16"/>
      <c r="E53" s="16"/>
      <c r="F53" s="16"/>
      <c r="G53" s="16"/>
      <c r="H53" s="16"/>
      <c r="I53" s="4"/>
      <c r="J53" s="4"/>
      <c r="K53" s="1"/>
      <c r="L53" s="1"/>
      <c r="M53" s="4"/>
    </row>
    <row r="54" spans="1:13" x14ac:dyDescent="0.25">
      <c r="A54" s="2"/>
      <c r="B54" s="1"/>
      <c r="C54" s="1"/>
      <c r="D54" s="16"/>
      <c r="E54" s="16"/>
      <c r="F54" s="16"/>
      <c r="G54" s="16"/>
      <c r="H54" s="16"/>
      <c r="I54" s="4"/>
      <c r="J54" s="4"/>
      <c r="K54" s="1"/>
      <c r="L54" s="1"/>
      <c r="M54" s="4"/>
    </row>
    <row r="55" spans="1:13" x14ac:dyDescent="0.25">
      <c r="A55" s="2"/>
      <c r="B55" s="1"/>
      <c r="C55" s="1"/>
      <c r="D55" s="16"/>
      <c r="E55" s="16"/>
      <c r="F55" s="16"/>
      <c r="G55" s="16"/>
      <c r="H55" s="16"/>
      <c r="I55" s="4"/>
      <c r="J55" s="4"/>
      <c r="K55" s="1"/>
      <c r="L55" s="1"/>
      <c r="M55" s="4"/>
    </row>
    <row r="56" spans="1:13" x14ac:dyDescent="0.25">
      <c r="A56" s="2"/>
      <c r="B56" s="1"/>
      <c r="C56" s="1"/>
      <c r="D56" s="16"/>
      <c r="E56" s="16"/>
      <c r="F56" s="16"/>
      <c r="G56" s="16"/>
      <c r="H56" s="16"/>
      <c r="I56" s="4"/>
      <c r="J56" s="4"/>
      <c r="K56" s="1"/>
      <c r="L56" s="1"/>
      <c r="M56" s="4"/>
    </row>
    <row r="57" spans="1:13" x14ac:dyDescent="0.25">
      <c r="A57" s="2"/>
      <c r="B57" s="1"/>
      <c r="C57" s="1"/>
      <c r="D57" s="16"/>
      <c r="E57" s="16"/>
      <c r="F57" s="16"/>
      <c r="G57" s="16"/>
      <c r="H57" s="16"/>
      <c r="I57" s="4"/>
      <c r="J57" s="4"/>
      <c r="K57" s="1"/>
      <c r="L57" s="1"/>
      <c r="M57" s="4"/>
    </row>
    <row r="58" spans="1:13" x14ac:dyDescent="0.25">
      <c r="A58" s="2"/>
      <c r="B58" s="1"/>
      <c r="C58" s="1"/>
      <c r="D58" s="16"/>
      <c r="E58" s="16"/>
      <c r="F58" s="16"/>
      <c r="G58" s="16"/>
      <c r="H58" s="16"/>
      <c r="I58" s="4"/>
      <c r="J58" s="4"/>
      <c r="K58" s="1"/>
      <c r="L58" s="1"/>
      <c r="M58" s="4"/>
    </row>
    <row r="59" spans="1:13" x14ac:dyDescent="0.25">
      <c r="A59" s="2"/>
      <c r="B59" s="1"/>
      <c r="C59" s="1"/>
      <c r="D59" s="16"/>
      <c r="E59" s="16"/>
      <c r="F59" s="16"/>
      <c r="G59" s="16"/>
      <c r="H59" s="16"/>
      <c r="I59" s="4"/>
      <c r="J59" s="4"/>
      <c r="K59" s="1"/>
      <c r="L59" s="1"/>
      <c r="M59" s="4"/>
    </row>
    <row r="60" spans="1:13" x14ac:dyDescent="0.25">
      <c r="A60" s="2"/>
      <c r="B60" s="1"/>
      <c r="C60" s="1"/>
      <c r="D60" s="16"/>
      <c r="E60" s="16"/>
      <c r="F60" s="16"/>
      <c r="G60" s="16"/>
      <c r="H60" s="16"/>
      <c r="I60" s="4"/>
      <c r="J60" s="4"/>
      <c r="K60" s="1"/>
      <c r="L60" s="1"/>
      <c r="M60" s="4"/>
    </row>
    <row r="61" spans="1:13" x14ac:dyDescent="0.25">
      <c r="A61" s="2"/>
      <c r="B61" s="1"/>
      <c r="C61" s="1"/>
      <c r="D61" s="16"/>
      <c r="E61" s="16"/>
      <c r="F61" s="16"/>
      <c r="G61" s="16"/>
      <c r="H61" s="16"/>
      <c r="I61" s="4"/>
      <c r="J61" s="4"/>
      <c r="K61" s="1"/>
      <c r="L61" s="1"/>
      <c r="M61" s="4"/>
    </row>
    <row r="62" spans="1:13" x14ac:dyDescent="0.25">
      <c r="A62" s="2"/>
      <c r="B62" s="1"/>
      <c r="C62" s="1"/>
      <c r="D62" s="16"/>
      <c r="E62" s="16"/>
      <c r="F62" s="16"/>
      <c r="G62" s="16"/>
      <c r="H62" s="16"/>
      <c r="I62" s="4"/>
      <c r="J62" s="4"/>
      <c r="K62" s="1"/>
      <c r="L62" s="1"/>
      <c r="M62" s="4"/>
    </row>
    <row r="63" spans="1:13" x14ac:dyDescent="0.25">
      <c r="A63" s="2"/>
      <c r="B63" s="1"/>
      <c r="C63" s="1"/>
      <c r="D63" s="16"/>
      <c r="E63" s="16"/>
      <c r="F63" s="16"/>
      <c r="G63" s="16"/>
      <c r="H63" s="16"/>
      <c r="I63" s="4"/>
      <c r="J63" s="4"/>
      <c r="K63" s="1"/>
      <c r="L63" s="1"/>
      <c r="M63" s="4"/>
    </row>
    <row r="64" spans="1:13" x14ac:dyDescent="0.25">
      <c r="A64" s="2"/>
      <c r="B64" s="1"/>
      <c r="C64" s="1"/>
      <c r="D64" s="16"/>
      <c r="E64" s="16"/>
      <c r="F64" s="16"/>
      <c r="G64" s="16"/>
      <c r="H64" s="16"/>
      <c r="I64" s="4"/>
      <c r="J64" s="4"/>
      <c r="K64" s="1"/>
      <c r="L64" s="1"/>
      <c r="M64" s="4"/>
    </row>
    <row r="65" spans="1:13" x14ac:dyDescent="0.25">
      <c r="A65" s="2"/>
      <c r="B65" s="1"/>
      <c r="C65" s="1"/>
      <c r="D65" s="16"/>
      <c r="E65" s="16"/>
      <c r="F65" s="16"/>
      <c r="G65" s="16"/>
      <c r="H65" s="16"/>
      <c r="I65" s="4"/>
      <c r="J65" s="4"/>
      <c r="K65" s="1"/>
      <c r="L65" s="1"/>
      <c r="M65" s="4"/>
    </row>
    <row r="66" spans="1:13" x14ac:dyDescent="0.25">
      <c r="A66" s="2"/>
      <c r="B66" s="1"/>
      <c r="C66" s="1"/>
      <c r="D66" s="16"/>
      <c r="E66" s="16"/>
      <c r="F66" s="16"/>
      <c r="G66" s="16"/>
      <c r="H66" s="16"/>
      <c r="I66" s="4"/>
      <c r="J66" s="4"/>
      <c r="K66" s="1"/>
      <c r="L66" s="1"/>
      <c r="M66" s="4"/>
    </row>
    <row r="67" spans="1:13" x14ac:dyDescent="0.25">
      <c r="A67" s="2"/>
      <c r="B67" s="1"/>
      <c r="C67" s="1"/>
      <c r="D67" s="16"/>
      <c r="E67" s="16"/>
      <c r="F67" s="16"/>
      <c r="G67" s="16"/>
      <c r="H67" s="16"/>
      <c r="I67" s="4"/>
      <c r="J67" s="4"/>
      <c r="K67" s="1"/>
      <c r="L67" s="1"/>
      <c r="M67" s="4"/>
    </row>
  </sheetData>
  <mergeCells count="14">
    <mergeCell ref="B7:M7"/>
    <mergeCell ref="B2:M2"/>
    <mergeCell ref="B3:M3"/>
    <mergeCell ref="B4:M4"/>
    <mergeCell ref="B5:M5"/>
    <mergeCell ref="B6:M6"/>
    <mergeCell ref="K8:K9"/>
    <mergeCell ref="L8:L9"/>
    <mergeCell ref="M8:M9"/>
    <mergeCell ref="A8:A9"/>
    <mergeCell ref="B8:B9"/>
    <mergeCell ref="C8:C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L23" sqref="L23"/>
    </sheetView>
  </sheetViews>
  <sheetFormatPr defaultRowHeight="15" x14ac:dyDescent="0.25"/>
  <cols>
    <col min="1" max="1" width="15" customWidth="1"/>
    <col min="2" max="2" width="10.42578125" style="73" customWidth="1"/>
    <col min="3" max="3" width="10" style="73" customWidth="1"/>
    <col min="4" max="6" width="10" style="17" customWidth="1"/>
    <col min="7" max="7" width="12" style="17" customWidth="1"/>
    <col min="8" max="8" width="11.5703125" style="17" customWidth="1"/>
    <col min="9" max="9" width="11.42578125" style="17" customWidth="1"/>
    <col min="10" max="10" width="12.42578125" customWidth="1"/>
    <col min="11" max="11" width="21.140625" customWidth="1"/>
    <col min="12" max="12" width="13.42578125" customWidth="1"/>
  </cols>
  <sheetData>
    <row r="1" spans="1:12" s="9" customFormat="1" x14ac:dyDescent="0.25">
      <c r="A1" s="10" t="s">
        <v>11</v>
      </c>
      <c r="B1" s="71"/>
      <c r="C1" s="71"/>
      <c r="D1" s="13"/>
      <c r="E1" s="13"/>
      <c r="F1" s="13"/>
      <c r="G1" s="13"/>
      <c r="H1" s="13"/>
      <c r="I1" s="13"/>
      <c r="J1" s="10"/>
      <c r="K1" s="10"/>
      <c r="L1" s="10"/>
    </row>
    <row r="2" spans="1:12" x14ac:dyDescent="0.25">
      <c r="A2" s="1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" t="s">
        <v>1</v>
      </c>
      <c r="B3" s="143" t="s">
        <v>49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" t="s">
        <v>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</row>
    <row r="5" spans="1:12" x14ac:dyDescent="0.25">
      <c r="A5" s="1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</row>
    <row r="6" spans="1:12" x14ac:dyDescent="0.25">
      <c r="A6" s="1" t="s">
        <v>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12" x14ac:dyDescent="0.25">
      <c r="A7" s="1" t="s">
        <v>3</v>
      </c>
      <c r="B7" s="160" t="s">
        <v>31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</row>
    <row r="8" spans="1:12" s="9" customFormat="1" x14ac:dyDescent="0.25">
      <c r="A8" s="144" t="s">
        <v>21</v>
      </c>
      <c r="B8" s="147" t="s">
        <v>4</v>
      </c>
      <c r="C8" s="147" t="s">
        <v>5</v>
      </c>
      <c r="D8" s="22" t="s">
        <v>85</v>
      </c>
      <c r="E8" s="22" t="s">
        <v>89</v>
      </c>
      <c r="F8" s="22" t="s">
        <v>90</v>
      </c>
      <c r="G8" s="22" t="s">
        <v>95</v>
      </c>
      <c r="H8" s="146" t="s">
        <v>9</v>
      </c>
      <c r="I8" s="146" t="s">
        <v>6</v>
      </c>
      <c r="J8" s="144" t="s">
        <v>7</v>
      </c>
      <c r="K8" s="144" t="s">
        <v>8</v>
      </c>
      <c r="L8" s="144" t="s">
        <v>15</v>
      </c>
    </row>
    <row r="9" spans="1:12" s="9" customFormat="1" x14ac:dyDescent="0.25">
      <c r="A9" s="144"/>
      <c r="B9" s="147"/>
      <c r="C9" s="147"/>
      <c r="D9" s="22"/>
      <c r="E9" s="22"/>
      <c r="F9" s="22" t="s">
        <v>92</v>
      </c>
      <c r="G9" s="22"/>
      <c r="H9" s="146"/>
      <c r="I9" s="146"/>
      <c r="J9" s="144"/>
      <c r="K9" s="144"/>
      <c r="L9" s="144"/>
    </row>
    <row r="10" spans="1:12" x14ac:dyDescent="0.25">
      <c r="A10" s="1" t="s">
        <v>10</v>
      </c>
      <c r="B10" s="40"/>
      <c r="C10" s="40"/>
      <c r="D10" s="16"/>
      <c r="E10" s="16"/>
      <c r="F10" s="16"/>
      <c r="G10" s="16"/>
      <c r="H10" s="16">
        <v>201000</v>
      </c>
      <c r="I10" s="16"/>
      <c r="J10" s="1"/>
      <c r="K10" s="1"/>
      <c r="L10" s="4">
        <v>201000</v>
      </c>
    </row>
    <row r="11" spans="1:12" x14ac:dyDescent="0.25">
      <c r="A11" s="2">
        <v>1</v>
      </c>
      <c r="B11" s="63">
        <v>42370</v>
      </c>
      <c r="C11" s="63">
        <v>42795</v>
      </c>
      <c r="D11" s="15">
        <v>0</v>
      </c>
      <c r="E11" s="15">
        <v>0</v>
      </c>
      <c r="F11" s="15">
        <v>0</v>
      </c>
      <c r="G11" s="15">
        <v>420000</v>
      </c>
      <c r="H11" s="4">
        <f>G11+F11+E11+D11</f>
        <v>420000</v>
      </c>
      <c r="I11" s="4">
        <v>420000</v>
      </c>
      <c r="J11" s="1" t="s">
        <v>50</v>
      </c>
      <c r="K11" s="1" t="s">
        <v>54</v>
      </c>
      <c r="L11" s="4">
        <f>L10+H11-I11</f>
        <v>201000</v>
      </c>
    </row>
    <row r="12" spans="1:12" x14ac:dyDescent="0.25">
      <c r="A12" s="2">
        <v>2</v>
      </c>
      <c r="B12" s="63">
        <v>42826</v>
      </c>
      <c r="C12" s="63">
        <v>42887</v>
      </c>
      <c r="D12" s="15">
        <v>48454</v>
      </c>
      <c r="E12" s="15">
        <v>0</v>
      </c>
      <c r="F12" s="15">
        <v>0</v>
      </c>
      <c r="G12" s="15">
        <v>420000</v>
      </c>
      <c r="H12" s="4">
        <f t="shared" ref="H12:H14" si="0">G12+F12+E12+D12</f>
        <v>468454</v>
      </c>
      <c r="I12" s="4">
        <v>468454</v>
      </c>
      <c r="J12" s="1" t="s">
        <v>42</v>
      </c>
      <c r="K12" s="1" t="s">
        <v>53</v>
      </c>
      <c r="L12" s="4">
        <f t="shared" ref="L12:L14" si="1">L11+H12-I12</f>
        <v>201000</v>
      </c>
    </row>
    <row r="13" spans="1:12" x14ac:dyDescent="0.25">
      <c r="A13" s="2">
        <v>3</v>
      </c>
      <c r="B13" s="63">
        <v>42917</v>
      </c>
      <c r="C13" s="63">
        <v>42979</v>
      </c>
      <c r="D13" s="15">
        <v>0</v>
      </c>
      <c r="E13" s="15">
        <v>0</v>
      </c>
      <c r="F13" s="15">
        <v>0</v>
      </c>
      <c r="G13" s="15">
        <v>420000</v>
      </c>
      <c r="H13" s="4">
        <f t="shared" si="0"/>
        <v>420000</v>
      </c>
      <c r="I13" s="4">
        <v>420000</v>
      </c>
      <c r="J13" s="1" t="s">
        <v>51</v>
      </c>
      <c r="K13" s="1" t="s">
        <v>52</v>
      </c>
      <c r="L13" s="4">
        <f t="shared" si="1"/>
        <v>201000</v>
      </c>
    </row>
    <row r="14" spans="1:12" x14ac:dyDescent="0.25">
      <c r="A14" s="2">
        <v>4</v>
      </c>
      <c r="B14" s="63">
        <v>43009</v>
      </c>
      <c r="C14" s="63">
        <v>43070</v>
      </c>
      <c r="D14" s="15">
        <v>39086</v>
      </c>
      <c r="E14" s="15">
        <v>0</v>
      </c>
      <c r="F14" s="15">
        <v>0</v>
      </c>
      <c r="G14" s="15">
        <v>420000</v>
      </c>
      <c r="H14" s="4">
        <f t="shared" si="0"/>
        <v>459086</v>
      </c>
      <c r="I14" s="4">
        <v>459086</v>
      </c>
      <c r="J14" s="1" t="s">
        <v>126</v>
      </c>
      <c r="K14" s="1" t="s">
        <v>127</v>
      </c>
      <c r="L14" s="4">
        <f t="shared" si="1"/>
        <v>201000</v>
      </c>
    </row>
    <row r="15" spans="1:12" ht="15.75" thickBot="1" x14ac:dyDescent="0.3">
      <c r="A15" s="2"/>
      <c r="B15" s="63"/>
      <c r="C15" s="63"/>
      <c r="D15" s="57">
        <f>SUM(D10:D14)</f>
        <v>87540</v>
      </c>
      <c r="E15" s="57">
        <f>SUM(E10:E14)</f>
        <v>0</v>
      </c>
      <c r="F15" s="57"/>
      <c r="G15" s="57">
        <f>SUM(G10:G14)</f>
        <v>1680000</v>
      </c>
      <c r="H15" s="53">
        <f>SUM(H10:H14)</f>
        <v>1968540</v>
      </c>
      <c r="I15" s="53">
        <f>SUM(I11:I14)</f>
        <v>1767540</v>
      </c>
      <c r="J15" s="52"/>
      <c r="K15" s="52"/>
      <c r="L15" s="53">
        <f>H15-I15</f>
        <v>201000</v>
      </c>
    </row>
    <row r="16" spans="1:12" x14ac:dyDescent="0.25">
      <c r="A16" s="2"/>
      <c r="B16" s="63"/>
      <c r="C16" s="63"/>
      <c r="D16" s="56"/>
      <c r="E16" s="56"/>
      <c r="F16" s="56"/>
      <c r="G16" s="56"/>
      <c r="H16" s="46"/>
      <c r="I16" s="46"/>
      <c r="J16" s="47"/>
      <c r="K16" s="47"/>
      <c r="L16" s="46"/>
    </row>
    <row r="17" spans="1:12" x14ac:dyDescent="0.25">
      <c r="A17" s="2" t="s">
        <v>10</v>
      </c>
      <c r="B17" s="63"/>
      <c r="C17" s="63"/>
      <c r="D17" s="15"/>
      <c r="E17" s="15"/>
      <c r="F17" s="15"/>
      <c r="G17" s="15"/>
      <c r="H17" s="4">
        <v>201000</v>
      </c>
      <c r="I17" s="4"/>
      <c r="J17" s="1"/>
      <c r="K17" s="1"/>
      <c r="L17" s="4">
        <v>201000</v>
      </c>
    </row>
    <row r="18" spans="1:12" x14ac:dyDescent="0.25">
      <c r="A18" s="2"/>
      <c r="B18" s="63">
        <v>43101</v>
      </c>
      <c r="C18" s="63">
        <v>43160</v>
      </c>
      <c r="D18" s="15">
        <v>54788</v>
      </c>
      <c r="E18" s="15">
        <v>0</v>
      </c>
      <c r="F18" s="15">
        <v>0</v>
      </c>
      <c r="G18" s="15">
        <v>465000</v>
      </c>
      <c r="H18" s="4">
        <f>G18+F18+E18+D18</f>
        <v>519788</v>
      </c>
      <c r="I18" s="4">
        <v>519788</v>
      </c>
      <c r="J18" s="1" t="s">
        <v>175</v>
      </c>
      <c r="K18" s="1"/>
      <c r="L18" s="4">
        <f>H17+H18-I18</f>
        <v>201000</v>
      </c>
    </row>
    <row r="19" spans="1:12" x14ac:dyDescent="0.25">
      <c r="A19" s="2"/>
      <c r="B19" s="63">
        <v>43191</v>
      </c>
      <c r="C19" s="63">
        <v>43252</v>
      </c>
      <c r="D19" s="15">
        <v>77112</v>
      </c>
      <c r="E19" s="15">
        <v>0</v>
      </c>
      <c r="F19" s="15">
        <v>0</v>
      </c>
      <c r="G19" s="15">
        <v>465000</v>
      </c>
      <c r="H19" s="4">
        <f t="shared" ref="H19:H22" si="2">G19+F19+E19+D19</f>
        <v>542112</v>
      </c>
      <c r="I19" s="4">
        <v>542112</v>
      </c>
      <c r="J19" s="1" t="s">
        <v>256</v>
      </c>
      <c r="K19" s="1" t="s">
        <v>213</v>
      </c>
      <c r="L19" s="4">
        <f>L18+H19-I19</f>
        <v>201000</v>
      </c>
    </row>
    <row r="20" spans="1:12" x14ac:dyDescent="0.25">
      <c r="A20" s="2"/>
      <c r="B20" s="63">
        <v>43282</v>
      </c>
      <c r="C20" s="63">
        <v>43344</v>
      </c>
      <c r="D20" s="15">
        <v>33750</v>
      </c>
      <c r="E20" s="15"/>
      <c r="F20" s="15"/>
      <c r="G20" s="15">
        <v>465000</v>
      </c>
      <c r="H20" s="4">
        <f t="shared" si="2"/>
        <v>498750</v>
      </c>
      <c r="I20" s="4">
        <v>498750</v>
      </c>
      <c r="J20" s="1" t="s">
        <v>267</v>
      </c>
      <c r="K20" s="1" t="s">
        <v>268</v>
      </c>
      <c r="L20" s="4">
        <f t="shared" ref="L20:L22" si="3">L19+H20-I20</f>
        <v>201000</v>
      </c>
    </row>
    <row r="21" spans="1:12" x14ac:dyDescent="0.25">
      <c r="A21" s="2"/>
      <c r="B21" s="63">
        <v>43374</v>
      </c>
      <c r="C21" s="63">
        <v>43435</v>
      </c>
      <c r="D21" s="15">
        <v>34400</v>
      </c>
      <c r="E21" s="15"/>
      <c r="F21" s="15"/>
      <c r="G21" s="15">
        <v>465000</v>
      </c>
      <c r="H21" s="4">
        <f t="shared" si="2"/>
        <v>499400</v>
      </c>
      <c r="I21" s="4">
        <v>499400</v>
      </c>
      <c r="J21" s="1" t="s">
        <v>283</v>
      </c>
      <c r="K21" s="1" t="s">
        <v>245</v>
      </c>
      <c r="L21" s="4">
        <f t="shared" si="3"/>
        <v>201000</v>
      </c>
    </row>
    <row r="22" spans="1:12" x14ac:dyDescent="0.25">
      <c r="A22" s="2"/>
      <c r="B22" s="63">
        <v>43466</v>
      </c>
      <c r="C22" s="63">
        <v>43525</v>
      </c>
      <c r="D22" s="15">
        <v>33000</v>
      </c>
      <c r="E22" s="15"/>
      <c r="F22" s="15"/>
      <c r="G22" s="15">
        <v>465000</v>
      </c>
      <c r="H22" s="15">
        <f t="shared" si="2"/>
        <v>498000</v>
      </c>
      <c r="I22" s="4">
        <v>498000</v>
      </c>
      <c r="J22" s="1" t="s">
        <v>301</v>
      </c>
      <c r="K22" s="1" t="s">
        <v>245</v>
      </c>
      <c r="L22" s="4">
        <f t="shared" si="3"/>
        <v>201000</v>
      </c>
    </row>
    <row r="23" spans="1:12" x14ac:dyDescent="0.25">
      <c r="A23" s="2"/>
      <c r="B23" s="40"/>
      <c r="C23" s="40"/>
      <c r="D23" s="16"/>
      <c r="E23" s="16"/>
      <c r="F23" s="16"/>
      <c r="G23" s="16"/>
      <c r="H23" s="4"/>
      <c r="I23" s="4"/>
      <c r="J23" s="1"/>
      <c r="K23" s="1"/>
      <c r="L23" s="4"/>
    </row>
    <row r="24" spans="1:12" x14ac:dyDescent="0.25">
      <c r="A24" s="2"/>
      <c r="B24" s="40"/>
      <c r="C24" s="40"/>
      <c r="D24" s="16"/>
      <c r="E24" s="16"/>
      <c r="F24" s="16"/>
      <c r="G24" s="16"/>
      <c r="H24" s="4"/>
      <c r="I24" s="4"/>
      <c r="J24" s="1"/>
      <c r="K24" s="1"/>
      <c r="L24" s="4"/>
    </row>
    <row r="25" spans="1:12" x14ac:dyDescent="0.25">
      <c r="A25" s="2"/>
      <c r="B25" s="40"/>
      <c r="C25" s="40"/>
      <c r="D25" s="16"/>
      <c r="E25" s="16"/>
      <c r="F25" s="16"/>
      <c r="G25" s="16"/>
      <c r="H25" s="4"/>
      <c r="I25" s="4"/>
      <c r="J25" s="1"/>
      <c r="K25" s="1"/>
      <c r="L25" s="4"/>
    </row>
    <row r="26" spans="1:12" x14ac:dyDescent="0.25">
      <c r="A26" s="2"/>
      <c r="B26" s="40"/>
      <c r="C26" s="40"/>
      <c r="D26" s="16"/>
      <c r="E26" s="16"/>
      <c r="F26" s="16"/>
      <c r="G26" s="16"/>
      <c r="H26" s="4"/>
      <c r="I26" s="4"/>
      <c r="J26" s="1"/>
      <c r="K26" s="1"/>
      <c r="L26" s="4"/>
    </row>
    <row r="27" spans="1:12" x14ac:dyDescent="0.25">
      <c r="A27" s="2"/>
      <c r="B27" s="40"/>
      <c r="C27" s="40"/>
      <c r="D27" s="16"/>
      <c r="E27" s="16"/>
      <c r="F27" s="16"/>
      <c r="G27" s="16"/>
      <c r="H27" s="4"/>
      <c r="I27" s="4"/>
      <c r="J27" s="1"/>
      <c r="K27" s="1"/>
      <c r="L27" s="4"/>
    </row>
    <row r="28" spans="1:12" x14ac:dyDescent="0.25">
      <c r="A28" s="2"/>
      <c r="B28" s="40"/>
      <c r="C28" s="40"/>
      <c r="D28" s="16"/>
      <c r="E28" s="16"/>
      <c r="F28" s="16"/>
      <c r="G28" s="16"/>
      <c r="H28" s="4"/>
      <c r="I28" s="4"/>
      <c r="J28" s="1"/>
      <c r="K28" s="1"/>
      <c r="L28" s="4"/>
    </row>
    <row r="29" spans="1:12" x14ac:dyDescent="0.25">
      <c r="A29" s="2"/>
      <c r="B29" s="40"/>
      <c r="C29" s="40"/>
      <c r="D29" s="16"/>
      <c r="E29" s="16"/>
      <c r="F29" s="16"/>
      <c r="G29" s="16"/>
      <c r="H29" s="4"/>
      <c r="I29" s="4"/>
      <c r="J29" s="1"/>
      <c r="K29" s="1"/>
      <c r="L29" s="4"/>
    </row>
    <row r="30" spans="1:12" x14ac:dyDescent="0.25">
      <c r="A30" s="2"/>
      <c r="B30" s="40"/>
      <c r="C30" s="40"/>
      <c r="D30" s="16"/>
      <c r="E30" s="16"/>
      <c r="F30" s="16"/>
      <c r="G30" s="16"/>
      <c r="H30" s="4"/>
      <c r="I30" s="4"/>
      <c r="J30" s="1"/>
      <c r="K30" s="1"/>
      <c r="L30" s="4"/>
    </row>
    <row r="31" spans="1:12" x14ac:dyDescent="0.25">
      <c r="A31" s="2"/>
      <c r="B31" s="40"/>
      <c r="C31" s="40"/>
      <c r="D31" s="16"/>
      <c r="E31" s="16"/>
      <c r="F31" s="16"/>
      <c r="G31" s="16"/>
      <c r="H31" s="4"/>
      <c r="I31" s="4"/>
      <c r="J31" s="1"/>
      <c r="K31" s="1"/>
      <c r="L31" s="4"/>
    </row>
    <row r="32" spans="1:12" x14ac:dyDescent="0.25">
      <c r="A32" s="2"/>
      <c r="B32" s="40"/>
      <c r="C32" s="40"/>
      <c r="D32" s="16"/>
      <c r="E32" s="16"/>
      <c r="F32" s="16"/>
      <c r="G32" s="16"/>
      <c r="H32" s="4"/>
      <c r="I32" s="4"/>
      <c r="J32" s="1"/>
      <c r="K32" s="1"/>
      <c r="L32" s="4"/>
    </row>
    <row r="33" spans="1:12" x14ac:dyDescent="0.25">
      <c r="A33" s="2"/>
      <c r="B33" s="40"/>
      <c r="C33" s="40"/>
      <c r="D33" s="16"/>
      <c r="E33" s="16"/>
      <c r="F33" s="16"/>
      <c r="G33" s="16"/>
      <c r="H33" s="4"/>
      <c r="I33" s="4"/>
      <c r="J33" s="1"/>
      <c r="K33" s="1"/>
      <c r="L33" s="4"/>
    </row>
    <row r="34" spans="1:12" x14ac:dyDescent="0.25">
      <c r="A34" s="2"/>
      <c r="B34" s="40"/>
      <c r="C34" s="40"/>
      <c r="D34" s="16"/>
      <c r="E34" s="16"/>
      <c r="F34" s="16"/>
      <c r="G34" s="16"/>
      <c r="H34" s="4"/>
      <c r="I34" s="4"/>
      <c r="J34" s="1"/>
      <c r="K34" s="1"/>
      <c r="L34" s="4"/>
    </row>
    <row r="35" spans="1:12" x14ac:dyDescent="0.25">
      <c r="A35" s="2"/>
      <c r="B35" s="40"/>
      <c r="C35" s="40"/>
      <c r="D35" s="16"/>
      <c r="E35" s="16"/>
      <c r="F35" s="16"/>
      <c r="G35" s="16"/>
      <c r="H35" s="4"/>
      <c r="I35" s="4"/>
      <c r="J35" s="1"/>
      <c r="K35" s="1"/>
      <c r="L35" s="4"/>
    </row>
    <row r="36" spans="1:12" x14ac:dyDescent="0.25">
      <c r="A36" s="2"/>
      <c r="B36" s="40"/>
      <c r="C36" s="40"/>
      <c r="D36" s="16"/>
      <c r="E36" s="16"/>
      <c r="F36" s="16"/>
      <c r="G36" s="16"/>
      <c r="H36" s="4"/>
      <c r="I36" s="4"/>
      <c r="J36" s="1"/>
      <c r="K36" s="1"/>
      <c r="L36" s="4"/>
    </row>
    <row r="37" spans="1:12" x14ac:dyDescent="0.25">
      <c r="A37" s="2"/>
      <c r="B37" s="40"/>
      <c r="C37" s="40"/>
      <c r="D37" s="16"/>
      <c r="E37" s="16"/>
      <c r="F37" s="16"/>
      <c r="G37" s="16"/>
      <c r="H37" s="4"/>
      <c r="I37" s="4"/>
      <c r="J37" s="1"/>
      <c r="K37" s="1"/>
      <c r="L37" s="4"/>
    </row>
    <row r="38" spans="1:12" x14ac:dyDescent="0.25">
      <c r="A38" s="2"/>
      <c r="B38" s="40"/>
      <c r="C38" s="40"/>
      <c r="D38" s="16"/>
      <c r="E38" s="16"/>
      <c r="F38" s="16"/>
      <c r="G38" s="16"/>
      <c r="H38" s="4"/>
      <c r="I38" s="4"/>
      <c r="J38" s="1"/>
      <c r="K38" s="1"/>
      <c r="L38" s="4"/>
    </row>
    <row r="39" spans="1:12" x14ac:dyDescent="0.25">
      <c r="A39" s="2"/>
      <c r="B39" s="40"/>
      <c r="C39" s="40"/>
      <c r="D39" s="16"/>
      <c r="E39" s="16"/>
      <c r="F39" s="16"/>
      <c r="G39" s="16"/>
      <c r="H39" s="4"/>
      <c r="I39" s="4"/>
      <c r="J39" s="1"/>
      <c r="K39" s="1"/>
      <c r="L39" s="4"/>
    </row>
    <row r="40" spans="1:12" x14ac:dyDescent="0.25">
      <c r="A40" s="2"/>
      <c r="B40" s="40"/>
      <c r="C40" s="40"/>
      <c r="D40" s="16"/>
      <c r="E40" s="16"/>
      <c r="F40" s="16"/>
      <c r="G40" s="16"/>
      <c r="H40" s="4"/>
      <c r="I40" s="4"/>
      <c r="J40" s="1"/>
      <c r="K40" s="1"/>
      <c r="L40" s="4"/>
    </row>
    <row r="41" spans="1:12" x14ac:dyDescent="0.25">
      <c r="A41" s="2"/>
      <c r="B41" s="40"/>
      <c r="C41" s="40"/>
      <c r="D41" s="16"/>
      <c r="E41" s="16"/>
      <c r="F41" s="16"/>
      <c r="G41" s="16"/>
      <c r="H41" s="4"/>
      <c r="I41" s="4"/>
      <c r="J41" s="1"/>
      <c r="K41" s="1"/>
      <c r="L41" s="4"/>
    </row>
    <row r="42" spans="1:12" x14ac:dyDescent="0.25">
      <c r="A42" s="2"/>
      <c r="B42" s="40"/>
      <c r="C42" s="40"/>
      <c r="D42" s="16"/>
      <c r="E42" s="16"/>
      <c r="F42" s="16"/>
      <c r="G42" s="16"/>
      <c r="H42" s="4"/>
      <c r="I42" s="4"/>
      <c r="J42" s="1"/>
      <c r="K42" s="1"/>
      <c r="L42" s="4"/>
    </row>
    <row r="43" spans="1:12" x14ac:dyDescent="0.25">
      <c r="A43" s="2"/>
      <c r="B43" s="40"/>
      <c r="C43" s="40"/>
      <c r="D43" s="16"/>
      <c r="E43" s="16"/>
      <c r="F43" s="16"/>
      <c r="G43" s="16"/>
      <c r="H43" s="4"/>
      <c r="I43" s="4"/>
      <c r="J43" s="1"/>
      <c r="K43" s="1"/>
      <c r="L43" s="4"/>
    </row>
    <row r="44" spans="1:12" x14ac:dyDescent="0.25">
      <c r="A44" s="2"/>
      <c r="B44" s="40"/>
      <c r="C44" s="40"/>
      <c r="D44" s="16"/>
      <c r="E44" s="16"/>
      <c r="F44" s="16"/>
      <c r="G44" s="16"/>
      <c r="H44" s="4"/>
      <c r="I44" s="4"/>
      <c r="J44" s="1"/>
      <c r="K44" s="1"/>
      <c r="L44" s="4"/>
    </row>
    <row r="45" spans="1:12" x14ac:dyDescent="0.25">
      <c r="A45" s="2"/>
      <c r="B45" s="40"/>
      <c r="C45" s="40"/>
      <c r="D45" s="16"/>
      <c r="E45" s="16"/>
      <c r="F45" s="16"/>
      <c r="G45" s="16"/>
      <c r="H45" s="4"/>
      <c r="I45" s="4"/>
      <c r="J45" s="1"/>
      <c r="K45" s="1"/>
      <c r="L45" s="4"/>
    </row>
    <row r="46" spans="1:12" x14ac:dyDescent="0.25">
      <c r="A46" s="2"/>
      <c r="B46" s="40"/>
      <c r="C46" s="40"/>
      <c r="D46" s="16"/>
      <c r="E46" s="16"/>
      <c r="F46" s="16"/>
      <c r="G46" s="16"/>
      <c r="H46" s="4"/>
      <c r="I46" s="4"/>
      <c r="J46" s="1"/>
      <c r="K46" s="1"/>
      <c r="L46" s="4"/>
    </row>
    <row r="47" spans="1:12" x14ac:dyDescent="0.25">
      <c r="A47" s="2"/>
      <c r="B47" s="40"/>
      <c r="C47" s="40"/>
      <c r="D47" s="16"/>
      <c r="E47" s="16"/>
      <c r="F47" s="16"/>
      <c r="G47" s="16"/>
      <c r="H47" s="4"/>
      <c r="I47" s="4"/>
      <c r="J47" s="1"/>
      <c r="K47" s="1"/>
      <c r="L47" s="4"/>
    </row>
    <row r="48" spans="1:12" x14ac:dyDescent="0.25">
      <c r="A48" s="2"/>
      <c r="B48" s="40"/>
      <c r="C48" s="40"/>
      <c r="D48" s="16"/>
      <c r="E48" s="16"/>
      <c r="F48" s="16"/>
      <c r="G48" s="16"/>
      <c r="H48" s="4"/>
      <c r="I48" s="4"/>
      <c r="J48" s="1"/>
      <c r="K48" s="1"/>
      <c r="L48" s="4"/>
    </row>
    <row r="49" spans="1:12" x14ac:dyDescent="0.25">
      <c r="A49" s="2"/>
      <c r="B49" s="40"/>
      <c r="C49" s="40"/>
      <c r="D49" s="16"/>
      <c r="E49" s="16"/>
      <c r="F49" s="16"/>
      <c r="G49" s="16"/>
      <c r="H49" s="4"/>
      <c r="I49" s="4"/>
      <c r="J49" s="1"/>
      <c r="K49" s="1"/>
      <c r="L49" s="4"/>
    </row>
    <row r="50" spans="1:12" x14ac:dyDescent="0.25">
      <c r="A50" s="2"/>
      <c r="B50" s="40"/>
      <c r="C50" s="40"/>
      <c r="D50" s="16"/>
      <c r="E50" s="16"/>
      <c r="F50" s="16"/>
      <c r="G50" s="16"/>
      <c r="H50" s="4"/>
      <c r="I50" s="4"/>
      <c r="J50" s="1"/>
      <c r="K50" s="1"/>
      <c r="L50" s="4"/>
    </row>
    <row r="51" spans="1:12" x14ac:dyDescent="0.25">
      <c r="A51" s="2"/>
      <c r="B51" s="40"/>
      <c r="C51" s="40"/>
      <c r="D51" s="16"/>
      <c r="E51" s="16"/>
      <c r="F51" s="16"/>
      <c r="G51" s="16"/>
      <c r="H51" s="4"/>
      <c r="I51" s="4"/>
      <c r="J51" s="1"/>
      <c r="K51" s="1"/>
      <c r="L51" s="4"/>
    </row>
    <row r="52" spans="1:12" x14ac:dyDescent="0.25">
      <c r="A52" s="2"/>
      <c r="B52" s="40"/>
      <c r="C52" s="40"/>
      <c r="D52" s="16"/>
      <c r="E52" s="16"/>
      <c r="F52" s="16"/>
      <c r="G52" s="16"/>
      <c r="H52" s="4"/>
      <c r="I52" s="4"/>
      <c r="J52" s="1"/>
      <c r="K52" s="1"/>
      <c r="L52" s="4"/>
    </row>
    <row r="53" spans="1:12" x14ac:dyDescent="0.25">
      <c r="A53" s="2"/>
      <c r="B53" s="40"/>
      <c r="C53" s="40"/>
      <c r="D53" s="16"/>
      <c r="E53" s="16"/>
      <c r="F53" s="16"/>
      <c r="G53" s="16"/>
      <c r="H53" s="4"/>
      <c r="I53" s="4"/>
      <c r="J53" s="1"/>
      <c r="K53" s="1"/>
      <c r="L53" s="4"/>
    </row>
    <row r="54" spans="1:12" x14ac:dyDescent="0.25">
      <c r="A54" s="2"/>
      <c r="B54" s="40"/>
      <c r="C54" s="40"/>
      <c r="D54" s="16"/>
      <c r="E54" s="16"/>
      <c r="F54" s="16"/>
      <c r="G54" s="16"/>
      <c r="H54" s="4"/>
      <c r="I54" s="4"/>
      <c r="J54" s="1"/>
      <c r="K54" s="1"/>
      <c r="L54" s="4"/>
    </row>
    <row r="55" spans="1:12" x14ac:dyDescent="0.25">
      <c r="A55" s="2"/>
      <c r="B55" s="40"/>
      <c r="C55" s="40"/>
      <c r="D55" s="16"/>
      <c r="E55" s="16"/>
      <c r="F55" s="16"/>
      <c r="G55" s="16"/>
      <c r="H55" s="4"/>
      <c r="I55" s="4"/>
      <c r="J55" s="1"/>
      <c r="K55" s="1"/>
      <c r="L55" s="4"/>
    </row>
    <row r="56" spans="1:12" x14ac:dyDescent="0.25">
      <c r="A56" s="2"/>
      <c r="B56" s="40"/>
      <c r="C56" s="40"/>
      <c r="D56" s="16"/>
      <c r="E56" s="16"/>
      <c r="F56" s="16"/>
      <c r="G56" s="16"/>
      <c r="H56" s="4"/>
      <c r="I56" s="4"/>
      <c r="J56" s="1"/>
      <c r="K56" s="1"/>
      <c r="L56" s="4"/>
    </row>
    <row r="57" spans="1:12" x14ac:dyDescent="0.25">
      <c r="A57" s="2"/>
      <c r="B57" s="40"/>
      <c r="C57" s="40"/>
      <c r="D57" s="16"/>
      <c r="E57" s="16"/>
      <c r="F57" s="16"/>
      <c r="G57" s="16"/>
      <c r="H57" s="4"/>
      <c r="I57" s="4"/>
      <c r="J57" s="1"/>
      <c r="K57" s="1"/>
      <c r="L57" s="4"/>
    </row>
    <row r="58" spans="1:12" x14ac:dyDescent="0.25">
      <c r="A58" s="2"/>
      <c r="B58" s="40"/>
      <c r="C58" s="40"/>
      <c r="D58" s="16"/>
      <c r="E58" s="16"/>
      <c r="F58" s="16"/>
      <c r="G58" s="16"/>
      <c r="H58" s="4"/>
      <c r="I58" s="4"/>
      <c r="J58" s="1"/>
      <c r="K58" s="1"/>
      <c r="L58" s="4"/>
    </row>
    <row r="59" spans="1:12" x14ac:dyDescent="0.25">
      <c r="A59" s="2"/>
      <c r="B59" s="40"/>
      <c r="C59" s="40"/>
      <c r="D59" s="16"/>
      <c r="E59" s="16"/>
      <c r="F59" s="16"/>
      <c r="G59" s="16"/>
      <c r="H59" s="4"/>
      <c r="I59" s="4"/>
      <c r="J59" s="1"/>
      <c r="K59" s="1"/>
      <c r="L59" s="4"/>
    </row>
    <row r="60" spans="1:12" x14ac:dyDescent="0.25">
      <c r="A60" s="2"/>
      <c r="B60" s="40"/>
      <c r="C60" s="40"/>
      <c r="D60" s="16"/>
      <c r="E60" s="16"/>
      <c r="F60" s="16"/>
      <c r="G60" s="16"/>
      <c r="H60" s="4"/>
      <c r="I60" s="4"/>
      <c r="J60" s="1"/>
      <c r="K60" s="1"/>
      <c r="L60" s="4"/>
    </row>
    <row r="61" spans="1:12" x14ac:dyDescent="0.25">
      <c r="A61" s="2"/>
      <c r="B61" s="40"/>
      <c r="C61" s="40"/>
      <c r="D61" s="16"/>
      <c r="E61" s="16"/>
      <c r="F61" s="16"/>
      <c r="G61" s="16"/>
      <c r="H61" s="4"/>
      <c r="I61" s="4"/>
      <c r="J61" s="1"/>
      <c r="K61" s="1"/>
      <c r="L61" s="4"/>
    </row>
    <row r="62" spans="1:12" x14ac:dyDescent="0.25">
      <c r="A62" s="2"/>
      <c r="B62" s="40"/>
      <c r="C62" s="40"/>
      <c r="D62" s="16"/>
      <c r="E62" s="16"/>
      <c r="F62" s="16"/>
      <c r="G62" s="16"/>
      <c r="H62" s="4"/>
      <c r="I62" s="4"/>
      <c r="J62" s="1"/>
      <c r="K62" s="1"/>
      <c r="L62" s="4"/>
    </row>
    <row r="63" spans="1:12" x14ac:dyDescent="0.25">
      <c r="A63" s="2"/>
      <c r="B63" s="40"/>
      <c r="C63" s="40"/>
      <c r="D63" s="16"/>
      <c r="E63" s="16"/>
      <c r="F63" s="16"/>
      <c r="G63" s="16"/>
      <c r="H63" s="4"/>
      <c r="I63" s="4"/>
      <c r="J63" s="1"/>
      <c r="K63" s="1"/>
      <c r="L63" s="4"/>
    </row>
    <row r="64" spans="1:12" x14ac:dyDescent="0.25">
      <c r="A64" s="2"/>
      <c r="B64" s="40"/>
      <c r="C64" s="40"/>
      <c r="D64" s="16"/>
      <c r="E64" s="16"/>
      <c r="F64" s="16"/>
      <c r="G64" s="16"/>
      <c r="H64" s="4"/>
      <c r="I64" s="4"/>
      <c r="J64" s="1"/>
      <c r="K64" s="1"/>
      <c r="L64" s="4"/>
    </row>
    <row r="65" spans="1:12" x14ac:dyDescent="0.25">
      <c r="A65" s="2"/>
      <c r="B65" s="40"/>
      <c r="C65" s="40"/>
      <c r="D65" s="16"/>
      <c r="E65" s="16"/>
      <c r="F65" s="16"/>
      <c r="G65" s="16"/>
      <c r="H65" s="4"/>
      <c r="I65" s="4"/>
      <c r="J65" s="1"/>
      <c r="K65" s="1"/>
      <c r="L65" s="4"/>
    </row>
    <row r="66" spans="1:12" x14ac:dyDescent="0.25">
      <c r="A66" s="2"/>
      <c r="B66" s="40"/>
      <c r="C66" s="40"/>
      <c r="D66" s="16"/>
      <c r="E66" s="16"/>
      <c r="F66" s="16"/>
      <c r="G66" s="16"/>
      <c r="H66" s="4"/>
      <c r="I66" s="4"/>
      <c r="J66" s="1"/>
      <c r="K66" s="1"/>
      <c r="L66" s="4"/>
    </row>
  </sheetData>
  <mergeCells count="14">
    <mergeCell ref="B7:L7"/>
    <mergeCell ref="B2:L2"/>
    <mergeCell ref="B3:L3"/>
    <mergeCell ref="B4:L4"/>
    <mergeCell ref="B5:L5"/>
    <mergeCell ref="B6:L6"/>
    <mergeCell ref="J8:J9"/>
    <mergeCell ref="K8:K9"/>
    <mergeCell ref="L8:L9"/>
    <mergeCell ref="A8:A9"/>
    <mergeCell ref="B8:B9"/>
    <mergeCell ref="C8:C9"/>
    <mergeCell ref="H8:H9"/>
    <mergeCell ref="I8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PKIC</vt:lpstr>
      <vt:lpstr>Chick Joint</vt:lpstr>
      <vt:lpstr>IPA</vt:lpstr>
      <vt:lpstr>Ukristo</vt:lpstr>
      <vt:lpstr>AFB K.LTD</vt:lpstr>
      <vt:lpstr>Sheet1</vt:lpstr>
      <vt:lpstr>Naikuni</vt:lpstr>
      <vt:lpstr>Oilgilai</vt:lpstr>
      <vt:lpstr>DEEKOS</vt:lpstr>
      <vt:lpstr>GEOCAD</vt:lpstr>
      <vt:lpstr>KAAKUA ADV</vt:lpstr>
      <vt:lpstr>SIDAI AGENCIES</vt:lpstr>
      <vt:lpstr>MASABI RANCH</vt:lpstr>
      <vt:lpstr>PUAN EMAA</vt:lpstr>
      <vt:lpstr>KECOBAT</vt:lpstr>
      <vt:lpstr>VANE</vt:lpstr>
      <vt:lpstr>SIMALOY</vt:lpstr>
      <vt:lpstr>PLOTEC</vt:lpstr>
      <vt:lpstr>KISERIAN COLLEGE</vt:lpstr>
      <vt:lpstr>Africa Health</vt:lpstr>
      <vt:lpstr>CO-OP</vt:lpstr>
      <vt:lpstr>GREEN FARM</vt:lpstr>
      <vt:lpstr>CHOMBA</vt:lpstr>
      <vt:lpstr>ARCHIHUB</vt:lpstr>
      <vt:lpstr>OLOOLAISER</vt:lpstr>
      <vt:lpstr>ORUSA</vt:lpstr>
      <vt:lpstr>GIRL CHILD</vt:lpstr>
      <vt:lpstr>CUMMULATIVE</vt:lpstr>
      <vt:lpstr>NOT ALLO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title</dc:creator>
  <cp:lastModifiedBy>muraya</cp:lastModifiedBy>
  <dcterms:created xsi:type="dcterms:W3CDTF">2017-10-22T08:29:46Z</dcterms:created>
  <dcterms:modified xsi:type="dcterms:W3CDTF">2019-03-21T18:15:52Z</dcterms:modified>
</cp:coreProperties>
</file>