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UCA\First Semester\Studies\Principles of Accounting I\"/>
    </mc:Choice>
  </mc:AlternateContent>
  <xr:revisionPtr revIDLastSave="0" documentId="13_ncr:1_{1EE88A24-017E-4A53-9E62-09887FCAE5B1}" xr6:coauthVersionLast="47" xr6:coauthVersionMax="47" xr10:uidLastSave="{00000000-0000-0000-0000-000000000000}"/>
  <bookViews>
    <workbookView xWindow="11424" yWindow="0" windowWidth="11712" windowHeight="13056" activeTab="2" xr2:uid="{C96657B6-71B7-4DAA-B628-76510FDA27D0}"/>
  </bookViews>
  <sheets>
    <sheet name="E5-21" sheetId="1" r:id="rId1"/>
    <sheet name="E5-16" sheetId="2" r:id="rId2"/>
    <sheet name="E5-17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C22" i="3"/>
  <c r="C19" i="3"/>
  <c r="C20" i="3"/>
  <c r="D21" i="3"/>
  <c r="D15" i="3"/>
  <c r="D16" i="3" s="1"/>
  <c r="B6" i="2"/>
  <c r="D6" i="2"/>
  <c r="F5" i="2"/>
  <c r="D5" i="2"/>
  <c r="E4" i="2"/>
  <c r="C4" i="2"/>
  <c r="F3" i="2"/>
  <c r="P9" i="1"/>
  <c r="O7" i="1"/>
  <c r="K11" i="1"/>
  <c r="J14" i="1"/>
  <c r="J8" i="1"/>
  <c r="J7" i="1"/>
  <c r="J6" i="1"/>
  <c r="J5" i="1"/>
  <c r="H16" i="1"/>
  <c r="F4" i="1"/>
  <c r="J4" i="1" s="1"/>
  <c r="J23" i="1" s="1"/>
  <c r="F22" i="1"/>
  <c r="H22" i="1" s="1"/>
  <c r="F20" i="1"/>
  <c r="H20" i="1" s="1"/>
  <c r="F18" i="1"/>
  <c r="H18" i="1" s="1"/>
  <c r="F17" i="1"/>
  <c r="H17" i="1" s="1"/>
  <c r="F16" i="1"/>
  <c r="G15" i="1"/>
  <c r="I15" i="1" s="1"/>
  <c r="F14" i="1"/>
  <c r="G13" i="1"/>
  <c r="K13" i="1" s="1"/>
  <c r="G12" i="1"/>
  <c r="K12" i="1" s="1"/>
  <c r="G11" i="1"/>
  <c r="G10" i="1"/>
  <c r="K10" i="1" s="1"/>
  <c r="G9" i="1"/>
  <c r="K9" i="1" s="1"/>
  <c r="F8" i="1"/>
  <c r="F7" i="1"/>
  <c r="F6" i="1"/>
  <c r="F5" i="1"/>
  <c r="E23" i="1"/>
  <c r="D23" i="1"/>
  <c r="C23" i="1"/>
  <c r="B23" i="1"/>
  <c r="I23" i="1" l="1"/>
  <c r="P7" i="1"/>
  <c r="J25" i="1"/>
  <c r="K23" i="1"/>
  <c r="K24" i="1" s="1"/>
  <c r="H23" i="1"/>
  <c r="G23" i="1"/>
  <c r="F23" i="1"/>
  <c r="H24" i="1" l="1"/>
  <c r="H25" i="1" s="1"/>
  <c r="I25" i="1"/>
  <c r="K25" i="1"/>
  <c r="P19" i="1"/>
  <c r="Q8" i="1"/>
  <c r="Q19" i="1" s="1"/>
</calcChain>
</file>

<file path=xl/sharedStrings.xml><?xml version="1.0" encoding="utf-8"?>
<sst xmlns="http://schemas.openxmlformats.org/spreadsheetml/2006/main" count="88" uniqueCount="66">
  <si>
    <t>Account</t>
  </si>
  <si>
    <t>Cash</t>
  </si>
  <si>
    <t>Account receivable</t>
  </si>
  <si>
    <t xml:space="preserve">Inventory </t>
  </si>
  <si>
    <t>Supplies</t>
  </si>
  <si>
    <t>Equipment</t>
  </si>
  <si>
    <t>Accumulated Depreciation</t>
  </si>
  <si>
    <t>Accounts Payable</t>
  </si>
  <si>
    <t>Salary Payable</t>
  </si>
  <si>
    <t>Note Payable, Long-term</t>
  </si>
  <si>
    <t>Bitzes, Capital</t>
  </si>
  <si>
    <t>Bitzes, drawing</t>
  </si>
  <si>
    <t>Sales revenue</t>
  </si>
  <si>
    <t>Sales discounts</t>
  </si>
  <si>
    <t>Cost of goods sold</t>
  </si>
  <si>
    <t>Selling expense</t>
  </si>
  <si>
    <t>General expense</t>
  </si>
  <si>
    <t>Interest expense</t>
  </si>
  <si>
    <t>Debit</t>
  </si>
  <si>
    <t>Credit</t>
  </si>
  <si>
    <t>Trial Balance</t>
  </si>
  <si>
    <t>Adjustments</t>
  </si>
  <si>
    <t>Total</t>
  </si>
  <si>
    <t>Adjusted Trial Balance</t>
  </si>
  <si>
    <t>Income statement</t>
  </si>
  <si>
    <t>Balance sheet</t>
  </si>
  <si>
    <t>Net Income</t>
  </si>
  <si>
    <t>No</t>
  </si>
  <si>
    <t>Details</t>
  </si>
  <si>
    <t>Income summary</t>
  </si>
  <si>
    <t>a</t>
  </si>
  <si>
    <t xml:space="preserve">        Income summary</t>
  </si>
  <si>
    <t xml:space="preserve">        Sales discounts</t>
  </si>
  <si>
    <t xml:space="preserve">        Cost of goods sold</t>
  </si>
  <si>
    <t xml:space="preserve">        Selling expense</t>
  </si>
  <si>
    <t xml:space="preserve">        General expense</t>
  </si>
  <si>
    <t xml:space="preserve">        Interest expense</t>
  </si>
  <si>
    <t>b</t>
  </si>
  <si>
    <t xml:space="preserve">        Bitzes,Capital</t>
  </si>
  <si>
    <t>c</t>
  </si>
  <si>
    <t>d</t>
  </si>
  <si>
    <t xml:space="preserve">        Bitzes, Drawing</t>
  </si>
  <si>
    <t>Budget Business Systems Worksheet Year Ended March 31, 2012</t>
  </si>
  <si>
    <t>Budget Business Systems                                                                Journal for closing entries Year Ended March 31, 2012</t>
  </si>
  <si>
    <t>Blitzes Net Income is 71400</t>
  </si>
  <si>
    <t>Sales</t>
  </si>
  <si>
    <t>Sales Discounts</t>
  </si>
  <si>
    <t>Net Sales</t>
  </si>
  <si>
    <t>Cost of Goods Sold</t>
  </si>
  <si>
    <t>Gross Profit</t>
  </si>
  <si>
    <t>Inventory</t>
  </si>
  <si>
    <t xml:space="preserve">     A/C Payable</t>
  </si>
  <si>
    <t>Date</t>
  </si>
  <si>
    <t xml:space="preserve">      Inventory</t>
  </si>
  <si>
    <t>A/C Payable</t>
  </si>
  <si>
    <t>A/C receivable</t>
  </si>
  <si>
    <t xml:space="preserve">      Sales revenue</t>
  </si>
  <si>
    <t xml:space="preserve">      Inventory 4%</t>
  </si>
  <si>
    <t xml:space="preserve">      Cash 96%</t>
  </si>
  <si>
    <t>Sales allowance and return</t>
  </si>
  <si>
    <t xml:space="preserve">     A/C receivable</t>
  </si>
  <si>
    <t>Cash     98%</t>
  </si>
  <si>
    <t>Sales discount 2%</t>
  </si>
  <si>
    <t xml:space="preserve">      A/C receivable</t>
  </si>
  <si>
    <t xml:space="preserve">     Cash</t>
  </si>
  <si>
    <t xml:space="preserve">General Journal Soul Art Gift 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</si>
</sst>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3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0934-E572-43D5-AE15-10E4880D601A}">
  <dimension ref="A1:Q28"/>
  <sheetViews>
    <sheetView workbookViewId="0">
      <selection sqref="A1:K1"/>
    </sheetView>
  </sheetViews>
  <sheetFormatPr defaultRowHeight="14.4" x14ac:dyDescent="0.3"/>
  <cols>
    <col min="1" max="1" width="22.77734375" bestFit="1" customWidth="1"/>
    <col min="2" max="2" width="12.109375" customWidth="1"/>
    <col min="3" max="3" width="10.6640625" customWidth="1"/>
    <col min="4" max="4" width="11.88671875" customWidth="1"/>
    <col min="5" max="5" width="11.44140625" customWidth="1"/>
    <col min="6" max="6" width="10.77734375" customWidth="1"/>
    <col min="7" max="7" width="10.6640625" customWidth="1"/>
    <col min="15" max="15" width="20.6640625" customWidth="1"/>
    <col min="16" max="16" width="9.21875" customWidth="1"/>
  </cols>
  <sheetData>
    <row r="1" spans="1:17" x14ac:dyDescent="0.3">
      <c r="A1" s="2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 x14ac:dyDescent="0.3">
      <c r="A2" s="2" t="s">
        <v>0</v>
      </c>
      <c r="B2" s="2" t="s">
        <v>20</v>
      </c>
      <c r="C2" s="2"/>
      <c r="D2" s="2" t="s">
        <v>21</v>
      </c>
      <c r="E2" s="2"/>
      <c r="F2" s="2" t="s">
        <v>23</v>
      </c>
      <c r="G2" s="2"/>
      <c r="H2" s="2" t="s">
        <v>24</v>
      </c>
      <c r="I2" s="2"/>
      <c r="J2" s="2" t="s">
        <v>25</v>
      </c>
      <c r="K2" s="2"/>
    </row>
    <row r="3" spans="1:17" x14ac:dyDescent="0.3">
      <c r="A3" s="2"/>
      <c r="B3" s="3" t="s">
        <v>18</v>
      </c>
      <c r="C3" s="3" t="s">
        <v>19</v>
      </c>
      <c r="D3" s="3" t="s">
        <v>18</v>
      </c>
      <c r="E3" s="3" t="s">
        <v>19</v>
      </c>
      <c r="F3" s="3" t="s">
        <v>18</v>
      </c>
      <c r="G3" s="3" t="s">
        <v>19</v>
      </c>
      <c r="H3" s="3" t="s">
        <v>18</v>
      </c>
      <c r="I3" s="3" t="s">
        <v>19</v>
      </c>
      <c r="J3" s="3" t="s">
        <v>18</v>
      </c>
      <c r="K3" s="3" t="s">
        <v>19</v>
      </c>
    </row>
    <row r="4" spans="1:17" x14ac:dyDescent="0.3">
      <c r="A4" s="1" t="s">
        <v>1</v>
      </c>
      <c r="B4" s="1">
        <v>2400</v>
      </c>
      <c r="C4" s="1"/>
      <c r="D4" s="6"/>
      <c r="E4" s="7"/>
      <c r="F4" s="10">
        <f>B4</f>
        <v>2400</v>
      </c>
      <c r="G4" s="10"/>
      <c r="H4" s="1"/>
      <c r="I4" s="1"/>
      <c r="J4" s="10">
        <f>F4</f>
        <v>2400</v>
      </c>
      <c r="K4" s="10"/>
      <c r="N4" s="23" t="s">
        <v>43</v>
      </c>
      <c r="O4" s="23"/>
      <c r="P4" s="23"/>
      <c r="Q4" s="23"/>
    </row>
    <row r="5" spans="1:17" x14ac:dyDescent="0.3">
      <c r="A5" s="1" t="s">
        <v>2</v>
      </c>
      <c r="B5" s="1">
        <v>8900</v>
      </c>
      <c r="C5" s="1"/>
      <c r="D5" s="6">
        <v>2500</v>
      </c>
      <c r="E5" s="7"/>
      <c r="F5" s="10">
        <f>B5+D5</f>
        <v>11400</v>
      </c>
      <c r="G5" s="10"/>
      <c r="H5" s="1"/>
      <c r="I5" s="1"/>
      <c r="J5" s="10">
        <f>F5+H5</f>
        <v>11400</v>
      </c>
      <c r="K5" s="10"/>
      <c r="N5" s="23"/>
      <c r="O5" s="23"/>
      <c r="P5" s="23"/>
      <c r="Q5" s="23"/>
    </row>
    <row r="6" spans="1:17" x14ac:dyDescent="0.3">
      <c r="A6" s="1" t="s">
        <v>3</v>
      </c>
      <c r="B6" s="1">
        <v>36500</v>
      </c>
      <c r="C6" s="1"/>
      <c r="D6" s="6"/>
      <c r="E6" s="7">
        <v>4800</v>
      </c>
      <c r="F6" s="10">
        <f>B6-E6</f>
        <v>31700</v>
      </c>
      <c r="G6" s="10"/>
      <c r="H6" s="1"/>
      <c r="I6" s="1"/>
      <c r="J6" s="10">
        <f>F6-I6</f>
        <v>31700</v>
      </c>
      <c r="K6" s="10"/>
      <c r="N6" s="3" t="s">
        <v>27</v>
      </c>
      <c r="O6" s="3" t="s">
        <v>28</v>
      </c>
      <c r="P6" s="3" t="s">
        <v>18</v>
      </c>
      <c r="Q6" s="3" t="s">
        <v>19</v>
      </c>
    </row>
    <row r="7" spans="1:17" x14ac:dyDescent="0.3">
      <c r="A7" s="1" t="s">
        <v>4</v>
      </c>
      <c r="B7" s="1">
        <v>13700</v>
      </c>
      <c r="C7" s="1"/>
      <c r="D7" s="6"/>
      <c r="E7" s="7">
        <v>7300</v>
      </c>
      <c r="F7" s="10">
        <f>B7-E7</f>
        <v>6400</v>
      </c>
      <c r="G7" s="10"/>
      <c r="H7" s="1"/>
      <c r="I7" s="1"/>
      <c r="J7" s="10">
        <f>F7-I7</f>
        <v>6400</v>
      </c>
      <c r="K7" s="10"/>
      <c r="N7" s="19" t="s">
        <v>30</v>
      </c>
      <c r="O7" s="1" t="str">
        <f>A15</f>
        <v>Sales revenue</v>
      </c>
      <c r="P7" s="1">
        <f>I15</f>
        <v>234500</v>
      </c>
      <c r="Q7" s="1"/>
    </row>
    <row r="8" spans="1:17" x14ac:dyDescent="0.3">
      <c r="A8" s="1" t="s">
        <v>5</v>
      </c>
      <c r="B8" s="1">
        <v>42500</v>
      </c>
      <c r="C8" s="1"/>
      <c r="D8" s="6"/>
      <c r="E8" s="7"/>
      <c r="F8" s="10">
        <f>B8</f>
        <v>42500</v>
      </c>
      <c r="G8" s="10"/>
      <c r="H8" s="1"/>
      <c r="I8" s="1"/>
      <c r="J8" s="10">
        <f>F8</f>
        <v>42500</v>
      </c>
      <c r="K8" s="10"/>
      <c r="N8" s="19"/>
      <c r="O8" s="13" t="s">
        <v>31</v>
      </c>
      <c r="P8" s="13"/>
      <c r="Q8" s="13">
        <f>P7</f>
        <v>234500</v>
      </c>
    </row>
    <row r="9" spans="1:17" x14ac:dyDescent="0.3">
      <c r="A9" s="1" t="s">
        <v>6</v>
      </c>
      <c r="B9" s="1"/>
      <c r="C9" s="1">
        <v>11600</v>
      </c>
      <c r="D9" s="6"/>
      <c r="E9" s="7">
        <v>2300</v>
      </c>
      <c r="F9" s="10"/>
      <c r="G9" s="10">
        <f>C9+E9</f>
        <v>13900</v>
      </c>
      <c r="H9" s="1"/>
      <c r="I9" s="1"/>
      <c r="J9" s="10"/>
      <c r="K9" s="10">
        <f>G9+I9</f>
        <v>13900</v>
      </c>
      <c r="N9" s="20" t="s">
        <v>37</v>
      </c>
      <c r="O9" s="1" t="s">
        <v>29</v>
      </c>
      <c r="P9" s="16">
        <f>SUM(Q10:Q14)</f>
        <v>163100</v>
      </c>
      <c r="Q9" s="16"/>
    </row>
    <row r="10" spans="1:17" x14ac:dyDescent="0.3">
      <c r="A10" s="1" t="s">
        <v>7</v>
      </c>
      <c r="B10" s="1"/>
      <c r="C10" s="1">
        <v>9200</v>
      </c>
      <c r="D10" s="6"/>
      <c r="E10" s="7"/>
      <c r="F10" s="10"/>
      <c r="G10" s="10">
        <f>C10</f>
        <v>9200</v>
      </c>
      <c r="H10" s="1"/>
      <c r="I10" s="1"/>
      <c r="J10" s="10"/>
      <c r="K10" s="10">
        <f>G10</f>
        <v>9200</v>
      </c>
      <c r="N10" s="20"/>
      <c r="O10" s="14" t="s">
        <v>32</v>
      </c>
      <c r="P10" s="14"/>
      <c r="Q10" s="17">
        <v>2500</v>
      </c>
    </row>
    <row r="11" spans="1:17" x14ac:dyDescent="0.3">
      <c r="A11" s="1" t="s">
        <v>8</v>
      </c>
      <c r="B11" s="1"/>
      <c r="C11" s="1"/>
      <c r="D11" s="6"/>
      <c r="E11" s="7">
        <v>1000</v>
      </c>
      <c r="F11" s="10"/>
      <c r="G11" s="10">
        <f>E11</f>
        <v>1000</v>
      </c>
      <c r="H11" s="1"/>
      <c r="I11" s="1"/>
      <c r="J11" s="10"/>
      <c r="K11" s="10">
        <f>G11</f>
        <v>1000</v>
      </c>
      <c r="N11" s="20"/>
      <c r="O11" s="14" t="s">
        <v>33</v>
      </c>
      <c r="P11" s="14"/>
      <c r="Q11" s="17">
        <v>116300</v>
      </c>
    </row>
    <row r="12" spans="1:17" x14ac:dyDescent="0.3">
      <c r="A12" s="1" t="s">
        <v>9</v>
      </c>
      <c r="B12" s="1"/>
      <c r="C12" s="1">
        <v>7900</v>
      </c>
      <c r="D12" s="6"/>
      <c r="E12" s="7"/>
      <c r="F12" s="10"/>
      <c r="G12" s="10">
        <f>C12</f>
        <v>7900</v>
      </c>
      <c r="H12" s="1"/>
      <c r="I12" s="1"/>
      <c r="J12" s="10"/>
      <c r="K12" s="10">
        <f>G12</f>
        <v>7900</v>
      </c>
      <c r="N12" s="20"/>
      <c r="O12" s="14" t="s">
        <v>34</v>
      </c>
      <c r="P12" s="14"/>
      <c r="Q12" s="17">
        <v>27200</v>
      </c>
    </row>
    <row r="13" spans="1:17" x14ac:dyDescent="0.3">
      <c r="A13" s="1" t="s">
        <v>10</v>
      </c>
      <c r="B13" s="1"/>
      <c r="C13" s="1">
        <v>34000</v>
      </c>
      <c r="D13" s="6"/>
      <c r="E13" s="7"/>
      <c r="F13" s="10"/>
      <c r="G13" s="10">
        <f>C13</f>
        <v>34000</v>
      </c>
      <c r="H13" s="1"/>
      <c r="I13" s="1"/>
      <c r="J13" s="10"/>
      <c r="K13" s="10">
        <f>G13</f>
        <v>34000</v>
      </c>
      <c r="N13" s="20"/>
      <c r="O13" s="14" t="s">
        <v>35</v>
      </c>
      <c r="P13" s="14"/>
      <c r="Q13" s="17">
        <v>14800</v>
      </c>
    </row>
    <row r="14" spans="1:17" x14ac:dyDescent="0.3">
      <c r="A14" s="1" t="s">
        <v>11</v>
      </c>
      <c r="B14" s="1">
        <v>43000</v>
      </c>
      <c r="C14" s="1"/>
      <c r="D14" s="6"/>
      <c r="E14" s="7"/>
      <c r="F14" s="10">
        <f>B14</f>
        <v>43000</v>
      </c>
      <c r="G14" s="10"/>
      <c r="H14" s="1"/>
      <c r="I14" s="1"/>
      <c r="J14" s="10">
        <f>F14</f>
        <v>43000</v>
      </c>
      <c r="K14" s="10"/>
      <c r="N14" s="20"/>
      <c r="O14" s="15" t="s">
        <v>36</v>
      </c>
      <c r="P14" s="15"/>
      <c r="Q14" s="18">
        <v>2300</v>
      </c>
    </row>
    <row r="15" spans="1:17" x14ac:dyDescent="0.3">
      <c r="A15" s="1" t="s">
        <v>12</v>
      </c>
      <c r="B15" s="1"/>
      <c r="C15" s="1">
        <v>232000</v>
      </c>
      <c r="D15" s="6"/>
      <c r="E15" s="7">
        <v>2500</v>
      </c>
      <c r="F15" s="9"/>
      <c r="G15" s="9">
        <f>E15+C15</f>
        <v>234500</v>
      </c>
      <c r="H15" s="9"/>
      <c r="I15" s="9">
        <f>G15</f>
        <v>234500</v>
      </c>
      <c r="J15" s="1"/>
      <c r="K15" s="1"/>
      <c r="N15" s="21" t="s">
        <v>39</v>
      </c>
      <c r="O15" s="4" t="s">
        <v>29</v>
      </c>
      <c r="P15" s="1">
        <v>71400</v>
      </c>
      <c r="Q15" s="1"/>
    </row>
    <row r="16" spans="1:17" x14ac:dyDescent="0.3">
      <c r="A16" s="1" t="s">
        <v>13</v>
      </c>
      <c r="B16" s="1">
        <v>2500</v>
      </c>
      <c r="C16" s="1"/>
      <c r="D16" s="6"/>
      <c r="E16" s="7"/>
      <c r="F16" s="9">
        <f>B16</f>
        <v>2500</v>
      </c>
      <c r="G16" s="9"/>
      <c r="H16" s="9">
        <f>F16</f>
        <v>2500</v>
      </c>
      <c r="I16" s="9"/>
      <c r="J16" s="1"/>
      <c r="K16" s="1"/>
      <c r="N16" s="22"/>
      <c r="O16" s="4" t="s">
        <v>38</v>
      </c>
      <c r="P16" s="1"/>
      <c r="Q16" s="1">
        <v>71400</v>
      </c>
    </row>
    <row r="17" spans="1:17" x14ac:dyDescent="0.3">
      <c r="A17" s="1" t="s">
        <v>14</v>
      </c>
      <c r="B17" s="1">
        <v>111500</v>
      </c>
      <c r="C17" s="1"/>
      <c r="D17" s="6">
        <v>4800</v>
      </c>
      <c r="E17" s="7"/>
      <c r="F17" s="9">
        <f>B17+D17</f>
        <v>116300</v>
      </c>
      <c r="G17" s="9"/>
      <c r="H17" s="9">
        <f>F17</f>
        <v>116300</v>
      </c>
      <c r="I17" s="9"/>
      <c r="J17" s="1"/>
      <c r="K17" s="1"/>
      <c r="N17" s="19" t="s">
        <v>40</v>
      </c>
      <c r="O17" s="4" t="s">
        <v>10</v>
      </c>
      <c r="P17" s="1">
        <v>43000</v>
      </c>
      <c r="Q17" s="1"/>
    </row>
    <row r="18" spans="1:17" x14ac:dyDescent="0.3">
      <c r="A18" s="1" t="s">
        <v>15</v>
      </c>
      <c r="B18" s="1">
        <v>21100</v>
      </c>
      <c r="C18" s="1"/>
      <c r="D18" s="6">
        <v>5100</v>
      </c>
      <c r="E18" s="7"/>
      <c r="F18" s="9">
        <f>B18+D18+D19</f>
        <v>27200</v>
      </c>
      <c r="G18" s="9"/>
      <c r="H18" s="9">
        <f>F18</f>
        <v>27200</v>
      </c>
      <c r="I18" s="9"/>
      <c r="J18" s="1"/>
      <c r="K18" s="1"/>
      <c r="N18" s="19"/>
      <c r="O18" s="4" t="s">
        <v>41</v>
      </c>
      <c r="P18" s="1"/>
      <c r="Q18" s="1">
        <v>43000</v>
      </c>
    </row>
    <row r="19" spans="1:17" x14ac:dyDescent="0.3">
      <c r="A19" s="1"/>
      <c r="B19" s="1"/>
      <c r="C19" s="1"/>
      <c r="D19" s="6">
        <v>1000</v>
      </c>
      <c r="E19" s="7"/>
      <c r="F19" s="9"/>
      <c r="G19" s="9"/>
      <c r="H19" s="9"/>
      <c r="I19" s="9"/>
      <c r="J19" s="1"/>
      <c r="K19" s="1"/>
      <c r="O19" s="5" t="s">
        <v>22</v>
      </c>
      <c r="P19" s="3">
        <f>SUM(P7:P18)</f>
        <v>512000</v>
      </c>
      <c r="Q19" s="3">
        <f>SUM(Q7:Q18)</f>
        <v>512000</v>
      </c>
    </row>
    <row r="20" spans="1:17" x14ac:dyDescent="0.3">
      <c r="A20" s="1" t="s">
        <v>16</v>
      </c>
      <c r="B20" s="1">
        <v>10300</v>
      </c>
      <c r="C20" s="1"/>
      <c r="D20" s="6">
        <v>2200</v>
      </c>
      <c r="E20" s="7"/>
      <c r="F20" s="9">
        <f>B20+D20+D21</f>
        <v>14800</v>
      </c>
      <c r="G20" s="9"/>
      <c r="H20" s="9">
        <f>F20</f>
        <v>14800</v>
      </c>
      <c r="I20" s="9"/>
      <c r="J20" s="1"/>
      <c r="K20" s="1"/>
    </row>
    <row r="21" spans="1:17" x14ac:dyDescent="0.3">
      <c r="A21" s="1"/>
      <c r="B21" s="1"/>
      <c r="C21" s="1"/>
      <c r="D21" s="6">
        <v>2300</v>
      </c>
      <c r="E21" s="7"/>
      <c r="F21" s="9"/>
      <c r="G21" s="9"/>
      <c r="H21" s="9"/>
      <c r="I21" s="9"/>
      <c r="J21" s="1"/>
      <c r="K21" s="1"/>
    </row>
    <row r="22" spans="1:17" x14ac:dyDescent="0.3">
      <c r="A22" s="1" t="s">
        <v>17</v>
      </c>
      <c r="B22" s="1">
        <v>2300</v>
      </c>
      <c r="C22" s="1"/>
      <c r="D22" s="6"/>
      <c r="E22" s="7"/>
      <c r="F22" s="9">
        <f>B22</f>
        <v>2300</v>
      </c>
      <c r="G22" s="9"/>
      <c r="H22" s="9">
        <f>F22</f>
        <v>2300</v>
      </c>
      <c r="I22" s="9"/>
      <c r="J22" s="1"/>
      <c r="K22" s="1"/>
    </row>
    <row r="23" spans="1:17" x14ac:dyDescent="0.3">
      <c r="A23" s="5" t="s">
        <v>22</v>
      </c>
      <c r="B23" s="3">
        <f>SUM(B4:B22)</f>
        <v>294700</v>
      </c>
      <c r="C23" s="3">
        <f t="shared" ref="C23:I23" si="0">SUM(C4:C22)</f>
        <v>294700</v>
      </c>
      <c r="D23" s="8">
        <f t="shared" si="0"/>
        <v>17900</v>
      </c>
      <c r="E23" s="8">
        <f t="shared" si="0"/>
        <v>17900</v>
      </c>
      <c r="F23" s="3">
        <f t="shared" si="0"/>
        <v>300500</v>
      </c>
      <c r="G23" s="3">
        <f t="shared" si="0"/>
        <v>300500</v>
      </c>
      <c r="H23" s="3">
        <f t="shared" si="0"/>
        <v>163100</v>
      </c>
      <c r="I23" s="3">
        <f t="shared" si="0"/>
        <v>234500</v>
      </c>
      <c r="J23" s="3">
        <f t="shared" ref="J23" si="1">SUM(J4:J22)</f>
        <v>137400</v>
      </c>
      <c r="K23" s="3">
        <f t="shared" ref="K23" si="2">SUM(K4:K22)</f>
        <v>66000</v>
      </c>
    </row>
    <row r="24" spans="1:17" x14ac:dyDescent="0.3">
      <c r="A24" s="2" t="s">
        <v>26</v>
      </c>
      <c r="B24" s="2"/>
      <c r="C24" s="2"/>
      <c r="D24" s="2"/>
      <c r="E24" s="2"/>
      <c r="F24" s="2"/>
      <c r="G24" s="2"/>
      <c r="H24" s="3">
        <f>I23-H23</f>
        <v>71400</v>
      </c>
      <c r="I24" s="3"/>
      <c r="J24" s="3"/>
      <c r="K24" s="3">
        <f>J23-K23</f>
        <v>71400</v>
      </c>
    </row>
    <row r="25" spans="1:17" x14ac:dyDescent="0.3">
      <c r="A25" s="2" t="s">
        <v>22</v>
      </c>
      <c r="B25" s="2"/>
      <c r="C25" s="2"/>
      <c r="D25" s="2"/>
      <c r="E25" s="2"/>
      <c r="F25" s="2"/>
      <c r="G25" s="2"/>
      <c r="H25" s="3">
        <f>SUM(H23:H24)</f>
        <v>234500</v>
      </c>
      <c r="I25" s="3">
        <f>SUM(I23:I24)</f>
        <v>234500</v>
      </c>
      <c r="J25" s="3">
        <f>SUM(J23:J24)</f>
        <v>137400</v>
      </c>
      <c r="K25" s="3">
        <f>SUM(K23:K24)</f>
        <v>137400</v>
      </c>
    </row>
    <row r="28" spans="1:17" x14ac:dyDescent="0.3">
      <c r="A28" s="11" t="s">
        <v>44</v>
      </c>
    </row>
  </sheetData>
  <mergeCells count="14">
    <mergeCell ref="A1:K1"/>
    <mergeCell ref="N4:Q5"/>
    <mergeCell ref="A24:G24"/>
    <mergeCell ref="A25:G25"/>
    <mergeCell ref="N7:N8"/>
    <mergeCell ref="N9:N14"/>
    <mergeCell ref="N15:N16"/>
    <mergeCell ref="N17:N18"/>
    <mergeCell ref="B2:C2"/>
    <mergeCell ref="D2:E2"/>
    <mergeCell ref="A2:A3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D109-1AD8-4747-B275-6EA371D8F786}">
  <dimension ref="B2:F6"/>
  <sheetViews>
    <sheetView workbookViewId="0">
      <selection activeCell="E10" sqref="E10"/>
    </sheetView>
  </sheetViews>
  <sheetFormatPr defaultRowHeight="14.4" x14ac:dyDescent="0.3"/>
  <cols>
    <col min="3" max="3" width="13.5546875" bestFit="1" customWidth="1"/>
    <col min="5" max="5" width="16.5546875" bestFit="1" customWidth="1"/>
    <col min="6" max="6" width="10.5546875" bestFit="1" customWidth="1"/>
  </cols>
  <sheetData>
    <row r="2" spans="2:6" x14ac:dyDescent="0.3"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</row>
    <row r="3" spans="2:6" x14ac:dyDescent="0.3">
      <c r="B3" s="1">
        <v>89500</v>
      </c>
      <c r="C3" s="1">
        <v>1560</v>
      </c>
      <c r="D3" s="1">
        <v>87940</v>
      </c>
      <c r="E3" s="1">
        <v>60200</v>
      </c>
      <c r="F3" s="24">
        <f>D3-E3</f>
        <v>27740</v>
      </c>
    </row>
    <row r="4" spans="2:6" x14ac:dyDescent="0.3">
      <c r="B4" s="1">
        <v>103600</v>
      </c>
      <c r="C4" s="25">
        <f>B4-D4</f>
        <v>4380</v>
      </c>
      <c r="D4" s="1">
        <v>99220</v>
      </c>
      <c r="E4" s="25">
        <f>D4-F4</f>
        <v>65200</v>
      </c>
      <c r="F4" s="1">
        <v>34020</v>
      </c>
    </row>
    <row r="5" spans="2:6" x14ac:dyDescent="0.3">
      <c r="B5" s="1">
        <v>66200</v>
      </c>
      <c r="C5" s="1">
        <v>2000</v>
      </c>
      <c r="D5" s="25">
        <f>B5-C5</f>
        <v>64200</v>
      </c>
      <c r="E5" s="1">
        <v>40500</v>
      </c>
      <c r="F5" s="25">
        <f>D5-E5</f>
        <v>23700</v>
      </c>
    </row>
    <row r="6" spans="2:6" x14ac:dyDescent="0.3">
      <c r="B6" s="25">
        <f>D6+C6</f>
        <v>115500</v>
      </c>
      <c r="C6" s="1">
        <v>2980</v>
      </c>
      <c r="D6" s="25">
        <f>E6+F6</f>
        <v>112520</v>
      </c>
      <c r="E6" s="1">
        <v>75800</v>
      </c>
      <c r="F6" s="1">
        <v>36720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9CAD-D634-4CC4-84B9-8C2EF6AC3620}">
  <dimension ref="A1:D22"/>
  <sheetViews>
    <sheetView tabSelected="1" workbookViewId="0">
      <selection activeCell="E11" sqref="E11"/>
    </sheetView>
  </sheetViews>
  <sheetFormatPr defaultRowHeight="14.4" x14ac:dyDescent="0.3"/>
  <cols>
    <col min="2" max="2" width="23.109375" bestFit="1" customWidth="1"/>
  </cols>
  <sheetData>
    <row r="1" spans="1:4" x14ac:dyDescent="0.3">
      <c r="A1" s="2" t="s">
        <v>65</v>
      </c>
      <c r="B1" s="2"/>
      <c r="C1" s="2"/>
      <c r="D1" s="2"/>
    </row>
    <row r="2" spans="1:4" x14ac:dyDescent="0.3">
      <c r="A2" s="2"/>
      <c r="B2" s="2"/>
      <c r="C2" s="2"/>
      <c r="D2" s="2"/>
    </row>
    <row r="3" spans="1:4" x14ac:dyDescent="0.3">
      <c r="A3" s="3" t="s">
        <v>52</v>
      </c>
      <c r="B3" s="3" t="s">
        <v>28</v>
      </c>
      <c r="C3" s="3" t="s">
        <v>18</v>
      </c>
      <c r="D3" s="3" t="s">
        <v>19</v>
      </c>
    </row>
    <row r="4" spans="1:4" x14ac:dyDescent="0.3">
      <c r="A4" s="26">
        <v>37653</v>
      </c>
      <c r="B4" s="1" t="s">
        <v>50</v>
      </c>
      <c r="C4" s="1">
        <v>2700</v>
      </c>
      <c r="D4" s="1"/>
    </row>
    <row r="5" spans="1:4" x14ac:dyDescent="0.3">
      <c r="A5" s="12"/>
      <c r="B5" s="1" t="s">
        <v>51</v>
      </c>
      <c r="C5" s="1"/>
      <c r="D5" s="1">
        <v>2700</v>
      </c>
    </row>
    <row r="6" spans="1:4" x14ac:dyDescent="0.3">
      <c r="A6" s="26">
        <v>39114</v>
      </c>
      <c r="B6" s="1" t="s">
        <v>54</v>
      </c>
      <c r="C6" s="1">
        <v>400</v>
      </c>
      <c r="D6" s="1"/>
    </row>
    <row r="7" spans="1:4" x14ac:dyDescent="0.3">
      <c r="A7" s="26"/>
      <c r="B7" s="1" t="s">
        <v>53</v>
      </c>
      <c r="C7" s="1"/>
      <c r="D7" s="1">
        <v>400</v>
      </c>
    </row>
    <row r="8" spans="1:4" x14ac:dyDescent="0.3">
      <c r="A8" s="26">
        <v>39845</v>
      </c>
      <c r="B8" s="1" t="s">
        <v>50</v>
      </c>
      <c r="C8" s="1">
        <v>110</v>
      </c>
      <c r="D8" s="1"/>
    </row>
    <row r="9" spans="1:4" x14ac:dyDescent="0.3">
      <c r="A9" s="12"/>
      <c r="B9" s="1" t="s">
        <v>64</v>
      </c>
      <c r="C9" s="1"/>
      <c r="D9" s="1">
        <v>110</v>
      </c>
    </row>
    <row r="10" spans="1:4" x14ac:dyDescent="0.3">
      <c r="A10" s="26">
        <v>40210</v>
      </c>
      <c r="B10" s="1" t="s">
        <v>55</v>
      </c>
      <c r="C10" s="1">
        <v>4350</v>
      </c>
      <c r="D10" s="1"/>
    </row>
    <row r="11" spans="1:4" x14ac:dyDescent="0.3">
      <c r="A11" s="12"/>
      <c r="B11" s="1" t="s">
        <v>56</v>
      </c>
      <c r="C11" s="1"/>
      <c r="D11" s="1">
        <v>4350</v>
      </c>
    </row>
    <row r="12" spans="1:4" x14ac:dyDescent="0.3">
      <c r="A12" s="12"/>
      <c r="B12" s="1" t="s">
        <v>14</v>
      </c>
      <c r="C12" s="1">
        <v>2300</v>
      </c>
      <c r="D12" s="1"/>
    </row>
    <row r="13" spans="1:4" x14ac:dyDescent="0.3">
      <c r="A13" s="12"/>
      <c r="B13" s="1" t="s">
        <v>53</v>
      </c>
      <c r="C13" s="1"/>
      <c r="D13" s="1">
        <v>2300</v>
      </c>
    </row>
    <row r="14" spans="1:4" x14ac:dyDescent="0.3">
      <c r="A14" s="27">
        <v>40940</v>
      </c>
      <c r="B14" s="4" t="s">
        <v>54</v>
      </c>
      <c r="C14" s="1">
        <v>2300</v>
      </c>
      <c r="D14" s="1"/>
    </row>
    <row r="15" spans="1:4" x14ac:dyDescent="0.3">
      <c r="A15" s="28"/>
      <c r="B15" s="4" t="s">
        <v>57</v>
      </c>
      <c r="C15" s="1"/>
      <c r="D15" s="1">
        <f>C14*0.04</f>
        <v>92</v>
      </c>
    </row>
    <row r="16" spans="1:4" x14ac:dyDescent="0.3">
      <c r="A16" s="29"/>
      <c r="B16" s="4" t="s">
        <v>58</v>
      </c>
      <c r="C16" s="1"/>
      <c r="D16" s="1">
        <f>C14-D15</f>
        <v>2208</v>
      </c>
    </row>
    <row r="17" spans="1:4" x14ac:dyDescent="0.3">
      <c r="A17" s="26">
        <v>42401</v>
      </c>
      <c r="B17" s="4" t="s">
        <v>59</v>
      </c>
      <c r="C17" s="1">
        <v>500</v>
      </c>
      <c r="D17" s="1"/>
    </row>
    <row r="18" spans="1:4" x14ac:dyDescent="0.3">
      <c r="A18" s="26"/>
      <c r="B18" s="4" t="s">
        <v>60</v>
      </c>
      <c r="C18" s="1"/>
      <c r="D18" s="1">
        <v>500</v>
      </c>
    </row>
    <row r="19" spans="1:4" x14ac:dyDescent="0.3">
      <c r="A19" s="27">
        <v>44958</v>
      </c>
      <c r="B19" s="4" t="s">
        <v>61</v>
      </c>
      <c r="C19" s="1">
        <f>D21-C20</f>
        <v>3773</v>
      </c>
      <c r="D19" s="1"/>
    </row>
    <row r="20" spans="1:4" x14ac:dyDescent="0.3">
      <c r="A20" s="28"/>
      <c r="B20" s="4" t="s">
        <v>62</v>
      </c>
      <c r="C20" s="1">
        <f>D21*0.02</f>
        <v>77</v>
      </c>
      <c r="D20" s="1"/>
    </row>
    <row r="21" spans="1:4" x14ac:dyDescent="0.3">
      <c r="A21" s="29"/>
      <c r="B21" s="4" t="s">
        <v>63</v>
      </c>
      <c r="C21" s="1"/>
      <c r="D21" s="1">
        <f>4350-500</f>
        <v>3850</v>
      </c>
    </row>
    <row r="22" spans="1:4" x14ac:dyDescent="0.3">
      <c r="B22" s="5" t="s">
        <v>22</v>
      </c>
      <c r="C22" s="3">
        <f>SUM(C4:C21)</f>
        <v>16510</v>
      </c>
      <c r="D22" s="3">
        <f>SUM(D4:D21)</f>
        <v>16510</v>
      </c>
    </row>
  </sheetData>
  <mergeCells count="8">
    <mergeCell ref="A17:A18"/>
    <mergeCell ref="A19:A21"/>
    <mergeCell ref="A1:D2"/>
    <mergeCell ref="A4:A5"/>
    <mergeCell ref="A6:A7"/>
    <mergeCell ref="A8:A9"/>
    <mergeCell ref="A10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E5-21</vt:lpstr>
      <vt:lpstr>E5-16</vt:lpstr>
      <vt:lpstr>E5-17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Hirwa Kevin</dc:creator>
  <cp:lastModifiedBy>Hirwa Kevin</cp:lastModifiedBy>
  <dcterms:created xsi:type="dcterms:W3CDTF">2025-04-29T08:44:43Z</dcterms:created>
  <dcterms:modified xsi:type="dcterms:W3CDTF">2025-04-29T10:13:25Z</dcterms:modified>
</cp:coreProperties>
</file>