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tabRatio="940" firstSheet="6" activeTab="8"/>
  </bookViews>
  <sheets>
    <sheet name="MARKS 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DATASET" sheetId="11" r:id="rId10"/>
    <sheet name="degree" sheetId="13" r:id="rId11"/>
    <sheet name="department" sheetId="14" r:id="rId12"/>
    <sheet name="martial status" sheetId="15" r:id="rId13"/>
    <sheet name="dob" sheetId="16" r:id="rId14"/>
    <sheet name="dshboard" sheetId="17" r:id="rId15"/>
  </sheets>
  <definedNames>
    <definedName name="Slicer_Names">#N/A</definedName>
    <definedName name="Slicer_Date_of_Birth">#N/A</definedName>
    <definedName name="Slicer_Martial_Status">#N/A</definedName>
    <definedName name="Slicer_Department">#N/A</definedName>
    <definedName name="Slicer_Degree">#N/A</definedName>
  </definedNames>
  <calcPr calcId="144525"/>
  <pivotCaches>
    <pivotCache cacheId="0" r:id="rId16"/>
    <pivotCache cacheId="1" r:id="rId17"/>
  </pivotCaches>
  <extLst>
    <ext xmlns:x14="http://schemas.microsoft.com/office/spreadsheetml/2009/9/main" uri="{BBE1A952-AA13-448e-AADC-164F8A28A991}">
      <x14:slicerCaches>
        <x14:slicerCache r:id="rId22"/>
        <x14:slicerCache r:id="rId21"/>
        <x14:slicerCache r:id="rId20"/>
        <x14:slicerCache r:id="rId19"/>
        <x14:slicerCache r:id="rId18"/>
      </x14:slicerCaches>
    </ext>
  </extLst>
</workbook>
</file>

<file path=xl/sharedStrings.xml><?xml version="1.0" encoding="utf-8"?>
<sst xmlns="http://schemas.openxmlformats.org/spreadsheetml/2006/main" count="288" uniqueCount="129">
  <si>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</si>
  <si>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</si>
  <si>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</si>
  <si>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</si>
  <si>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</si>
  <si>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</si>
  <si>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</si>
  <si>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</si>
  <si>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</si>
  <si>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</si>
  <si>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</si>
  <si>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</si>
  <si>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</si>
  <si>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</si>
  <si>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</si>
  <si>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</si>
  <si>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</si>
  <si>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</si>
  <si>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</si>
  <si>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</si>
  <si>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</si>
  <si>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</si>
  <si>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</si>
  <si>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</si>
  <si>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</si>
  <si>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</si>
  <si>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</si>
  <si>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</si>
  <si>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</si>
  <si>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</si>
  <si>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</si>
  <si>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</si>
  <si>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</si>
  <si>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</si>
  <si>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</si>
  <si>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</si>
  <si>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</si>
  <si>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</si>
  <si>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</si>
  <si>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</si>
  <si>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</si>
  <si>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</si>
  <si>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</si>
  <si>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</si>
  <si>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Rice</t>
  </si>
  <si>
    <t>Salt</t>
  </si>
  <si>
    <t xml:space="preserve">Net profit </t>
  </si>
  <si>
    <t>Minimex</t>
  </si>
  <si>
    <t>Spaghetti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</si>
  <si>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</si>
  <si>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</si>
  <si>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</si>
  <si>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</si>
  <si>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</si>
  <si>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</si>
  <si>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</si>
  <si>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</si>
  <si>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</si>
  <si>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</si>
  <si>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</si>
  <si>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</si>
  <si>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</si>
  <si>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</si>
  <si>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</si>
  <si>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</si>
  <si>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</si>
  <si>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</si>
  <si>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</si>
  <si>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</si>
  <si>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</si>
  <si>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</si>
  <si>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</si>
  <si>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</si>
  <si>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</si>
  <si>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</si>
  <si>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</si>
  <si>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</si>
  <si>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</si>
  <si>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</si>
  <si>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</si>
  <si>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</si>
  <si>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</si>
  <si>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</si>
  <si>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</si>
  <si>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</si>
  <si>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</si>
  <si>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</si>
  <si>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</si>
  <si>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</si>
  <si>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</si>
  <si>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</si>
  <si>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</si>
  <si>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</si>
  <si>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</si>
  <si>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</si>
  <si>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</si>
  <si>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</si>
  <si>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</si>
  <si>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</si>
  <si>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</si>
  <si>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</si>
  <si>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</si>
  <si>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Names</t>
  </si>
  <si>
    <t>Date of Birth</t>
  </si>
  <si>
    <t>Martial Status</t>
  </si>
  <si>
    <t>Department</t>
  </si>
  <si>
    <t>Degree</t>
  </si>
  <si>
    <t>IRAGENA Aimable</t>
  </si>
  <si>
    <t>Single</t>
  </si>
  <si>
    <t>Finance Department</t>
  </si>
  <si>
    <t>Masters</t>
  </si>
  <si>
    <t>Mugabe Frank Olivier</t>
  </si>
  <si>
    <t>Marketing Department</t>
  </si>
  <si>
    <t>Mutoni Queen</t>
  </si>
  <si>
    <t>Married</t>
  </si>
  <si>
    <t>Bachelor</t>
  </si>
  <si>
    <t>Iradukunda Martha</t>
  </si>
  <si>
    <t>Ineza Ghandhi</t>
  </si>
  <si>
    <t>Producerement Department</t>
  </si>
  <si>
    <t>NIragire Rhenia</t>
  </si>
  <si>
    <t>Joly Ellen</t>
  </si>
  <si>
    <t>PhD</t>
  </si>
  <si>
    <t>Nshuti Freddy</t>
  </si>
  <si>
    <t>Human resources Department</t>
  </si>
  <si>
    <t>Uwase Diane</t>
  </si>
  <si>
    <t>Niyomufasha Emerance</t>
  </si>
  <si>
    <t>Hesha Hassa</t>
  </si>
  <si>
    <t>Widow</t>
  </si>
  <si>
    <t>Count of Names</t>
  </si>
</sst>
</file>

<file path=xl/styles.xml><?xml version="1.0" encoding="utf-8"?>
<styleSheet xmlns="http://schemas.openxmlformats.org/spreadsheetml/2006/main">
  <numFmts count="8">
    <numFmt numFmtId="176" formatCode="&quot;$&quot;#,##0;\-&quot;$&quot;#,##0"/>
    <numFmt numFmtId="177" formatCode="#,##0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  <numFmt numFmtId="6" formatCode="&quot;$&quot;#,##0_);[Red]\(&quot;$&quot;#,##0\)"/>
    <numFmt numFmtId="180" formatCode="&quot;$&quot;#,##0.00;\-&quot;$&quot;#,##0.0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microsoft.com/office/2007/relationships/slicerCache" Target="slicerCaches/slicerCache5.xml"/><Relationship Id="rId21" Type="http://schemas.microsoft.com/office/2007/relationships/slicerCache" Target="slicerCaches/slicerCache4.xml"/><Relationship Id="rId20" Type="http://schemas.microsoft.com/office/2007/relationships/slicerCache" Target="slicerCaches/slicerCache3.xml"/><Relationship Id="rId2" Type="http://schemas.openxmlformats.org/officeDocument/2006/relationships/worksheet" Target="worksheets/sheet2.xml"/><Relationship Id="rId19" Type="http://schemas.microsoft.com/office/2007/relationships/slicerCache" Target="slicerCaches/slicerCache2.xml"/><Relationship Id="rId18" Type="http://schemas.microsoft.com/office/2007/relationships/slicerCache" Target="slicerCaches/slicerCache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lineChart>
        <c:grouping val="standar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457488265"/>
        <c:axId val="483157346"/>
      </c:line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0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2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137795</xdr:rowOff>
    </xdr:from>
    <xdr:to>
      <xdr:col>12</xdr:col>
      <xdr:colOff>488950</xdr:colOff>
      <xdr:row>19</xdr:row>
      <xdr:rowOff>22225</xdr:rowOff>
    </xdr:to>
    <xdr:graphicFrame>
      <xdr:nvGraphicFramePr>
        <xdr:cNvPr id="2" name="Chart 1"/>
        <xdr:cNvGraphicFramePr/>
      </xdr:nvGraphicFramePr>
      <xdr:xfrm>
        <a:off x="5508625" y="328295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1</xdr:row>
      <xdr:rowOff>69850</xdr:rowOff>
    </xdr:from>
    <xdr:to>
      <xdr:col>10</xdr:col>
      <xdr:colOff>450850</xdr:colOff>
      <xdr:row>15</xdr:row>
      <xdr:rowOff>146050</xdr:rowOff>
    </xdr:to>
    <xdr:graphicFrame>
      <xdr:nvGraphicFramePr>
        <xdr:cNvPr id="2" name="Chart 1"/>
        <xdr:cNvGraphicFramePr/>
      </xdr:nvGraphicFramePr>
      <xdr:xfrm>
        <a:off x="5108575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2</xdr:row>
      <xdr:rowOff>22225</xdr:rowOff>
    </xdr:from>
    <xdr:to>
      <xdr:col>9</xdr:col>
      <xdr:colOff>488950</xdr:colOff>
      <xdr:row>16</xdr:row>
      <xdr:rowOff>98425</xdr:rowOff>
    </xdr:to>
    <xdr:graphicFrame>
      <xdr:nvGraphicFramePr>
        <xdr:cNvPr id="2" name="Chart 1"/>
        <xdr:cNvGraphicFramePr/>
      </xdr:nvGraphicFramePr>
      <xdr:xfrm>
        <a:off x="5680075" y="40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307975</xdr:colOff>
      <xdr:row>1</xdr:row>
      <xdr:rowOff>184150</xdr:rowOff>
    </xdr:from>
    <xdr:to>
      <xdr:col>9</xdr:col>
      <xdr:colOff>688975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4918075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1</xdr:row>
      <xdr:rowOff>12700</xdr:rowOff>
    </xdr:from>
    <xdr:to>
      <xdr:col>8</xdr:col>
      <xdr:colOff>69850</xdr:colOff>
      <xdr:row>15</xdr:row>
      <xdr:rowOff>88900</xdr:rowOff>
    </xdr:to>
    <xdr:graphicFrame>
      <xdr:nvGraphicFramePr>
        <xdr:cNvPr id="2" name="Chart 1"/>
        <xdr:cNvGraphicFramePr/>
      </xdr:nvGraphicFramePr>
      <xdr:xfrm>
        <a:off x="3336925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829310</xdr:colOff>
      <xdr:row>1</xdr:row>
      <xdr:rowOff>76200</xdr:rowOff>
    </xdr:from>
    <xdr:to>
      <xdr:col>18</xdr:col>
      <xdr:colOff>809625</xdr:colOff>
      <xdr:row>5</xdr:row>
      <xdr:rowOff>180975</xdr:rowOff>
    </xdr:to>
    <xdr:sp>
      <xdr:nvSpPr>
        <xdr:cNvPr id="2" name="Rounded Rectangle 1"/>
        <xdr:cNvSpPr/>
      </xdr:nvSpPr>
      <xdr:spPr>
        <a:xfrm>
          <a:off x="829310" y="266700"/>
          <a:ext cx="15067915" cy="866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800"/>
            <a:t>FARAJA Ltd</a:t>
          </a:r>
          <a:endParaRPr lang="en-US" sz="4800"/>
        </a:p>
      </xdr:txBody>
    </xdr:sp>
    <xdr:clientData/>
  </xdr:twoCellAnchor>
  <xdr:twoCellAnchor>
    <xdr:from>
      <xdr:col>1</xdr:col>
      <xdr:colOff>22860</xdr:colOff>
      <xdr:row>33</xdr:row>
      <xdr:rowOff>117475</xdr:rowOff>
    </xdr:from>
    <xdr:to>
      <xdr:col>18</xdr:col>
      <xdr:colOff>821690</xdr:colOff>
      <xdr:row>37</xdr:row>
      <xdr:rowOff>174625</xdr:rowOff>
    </xdr:to>
    <xdr:sp>
      <xdr:nvSpPr>
        <xdr:cNvPr id="3" name="Rounded Rectangle 2"/>
        <xdr:cNvSpPr/>
      </xdr:nvSpPr>
      <xdr:spPr>
        <a:xfrm>
          <a:off x="861060" y="6403975"/>
          <a:ext cx="1504823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/>
            <a:t>Copy Rights 2025</a:t>
          </a:r>
          <a:endParaRPr lang="en-US" sz="4000"/>
        </a:p>
      </xdr:txBody>
    </xdr:sp>
    <xdr:clientData/>
  </xdr:twoCellAnchor>
  <xdr:twoCellAnchor>
    <xdr:from>
      <xdr:col>3</xdr:col>
      <xdr:colOff>828675</xdr:colOff>
      <xdr:row>7</xdr:row>
      <xdr:rowOff>9525</xdr:rowOff>
    </xdr:from>
    <xdr:to>
      <xdr:col>9</xdr:col>
      <xdr:colOff>371475</xdr:colOff>
      <xdr:row>20</xdr:row>
      <xdr:rowOff>47625</xdr:rowOff>
    </xdr:to>
    <xdr:graphicFrame>
      <xdr:nvGraphicFramePr>
        <xdr:cNvPr id="4" name="Chart 3"/>
        <xdr:cNvGraphicFramePr/>
      </xdr:nvGraphicFramePr>
      <xdr:xfrm>
        <a:off x="3343275" y="1343025"/>
        <a:ext cx="457200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15</xdr:col>
      <xdr:colOff>381000</xdr:colOff>
      <xdr:row>20</xdr:row>
      <xdr:rowOff>29210</xdr:rowOff>
    </xdr:to>
    <xdr:graphicFrame>
      <xdr:nvGraphicFramePr>
        <xdr:cNvPr id="5" name="Chart 4"/>
        <xdr:cNvGraphicFramePr/>
      </xdr:nvGraphicFramePr>
      <xdr:xfrm>
        <a:off x="8382000" y="1333500"/>
        <a:ext cx="457200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381000</xdr:colOff>
      <xdr:row>33</xdr:row>
      <xdr:rowOff>1270</xdr:rowOff>
    </xdr:to>
    <xdr:graphicFrame>
      <xdr:nvGraphicFramePr>
        <xdr:cNvPr id="6" name="Chart 5"/>
        <xdr:cNvGraphicFramePr/>
      </xdr:nvGraphicFramePr>
      <xdr:xfrm>
        <a:off x="3352800" y="4000500"/>
        <a:ext cx="4572000" cy="2287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381000</xdr:colOff>
      <xdr:row>33</xdr:row>
      <xdr:rowOff>38735</xdr:rowOff>
    </xdr:to>
    <xdr:graphicFrame>
      <xdr:nvGraphicFramePr>
        <xdr:cNvPr id="7" name="Chart 6"/>
        <xdr:cNvGraphicFramePr/>
      </xdr:nvGraphicFramePr>
      <xdr:xfrm>
        <a:off x="8382000" y="4000500"/>
        <a:ext cx="457200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250825</xdr:colOff>
      <xdr:row>6</xdr:row>
      <xdr:rowOff>116840</xdr:rowOff>
    </xdr:from>
    <xdr:to>
      <xdr:col>19</xdr:col>
      <xdr:colOff>2540</xdr:colOff>
      <xdr:row>25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2025" y="1259840"/>
              <a:ext cx="2266315" cy="367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53975</xdr:colOff>
      <xdr:row>6</xdr:row>
      <xdr:rowOff>53975</xdr:rowOff>
    </xdr:from>
    <xdr:to>
      <xdr:col>3</xdr:col>
      <xdr:colOff>206375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1196975"/>
              <a:ext cx="1828800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20</xdr:row>
      <xdr:rowOff>0</xdr:rowOff>
    </xdr:from>
    <xdr:to>
      <xdr:col>3</xdr:col>
      <xdr:colOff>171450</xdr:colOff>
      <xdr:row>24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3810000"/>
              <a:ext cx="182880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50800</xdr:colOff>
      <xdr:row>12</xdr:row>
      <xdr:rowOff>41275</xdr:rowOff>
    </xdr:from>
    <xdr:to>
      <xdr:col>3</xdr:col>
      <xdr:colOff>203200</xdr:colOff>
      <xdr:row>19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2327275"/>
              <a:ext cx="1828800" cy="1451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24</xdr:row>
      <xdr:rowOff>168275</xdr:rowOff>
    </xdr:from>
    <xdr:to>
      <xdr:col>3</xdr:col>
      <xdr:colOff>177800</xdr:colOff>
      <xdr:row>31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4740275"/>
              <a:ext cx="182880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8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0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76">
      <sharedItems containsSemiMixedTypes="0" containsString="0" containsNumber="1" containsInteger="1" minValue="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76">
      <sharedItems containsSemiMixedTypes="0" containsString="0" containsNumber="1" containsInteger="1" minValue="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  <cacheField name="Field1" numFmtId="0" formula="Mak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8489351852" refreshedBy="jmutangana" recordCount="11">
  <cacheSource type="worksheet">
    <worksheetSource name="Table2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2001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76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multipleItemSelectionAllowed="1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6" showAll="0"/>
    <pivotField dragToCol="0" dragToPage="0" dragToRow="0" compact="0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8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6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6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6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13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13" name="PivotTable1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3"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s" cache="Slicer_Names" caption="Names" rowHeight="225425"/>
  <slicer name="Date of Birth" cache="Slicer_Date_of_Birth" caption="Date of Birth" columnCount="2" rowHeight="225425"/>
  <slicer name="Martial Status" cache="Slicer_Martial_Status" caption="Martial Status" columnCount="2" rowHeight="225425"/>
  <slicer name="Department" cache="Slicer_Department" caption="Department" rowHeight="225425"/>
  <slicer name="Degree" cache="Slicer_Degree" caption="Degree" columnCount="2" rowHeight="225425"/>
</slicers>
</file>

<file path=xl/tables/table1.xml><?xml version="1.0" encoding="utf-8"?>
<table xmlns="http://schemas.openxmlformats.org/spreadsheetml/2006/main" id="2" name="Table2" displayName="Table2" ref="A1:E12" totalsRowShown="0">
  <autoFilter ref="A1:E12"/>
  <tableColumns count="5">
    <tableColumn id="1" name="Names"/>
    <tableColumn id="2" name="Date of Birth"/>
    <tableColumn id="3" name="Martial Status"/>
    <tableColumn id="4" name="Department"/>
    <tableColumn id="5" name="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G23" sqref="G23"/>
    </sheetView>
  </sheetViews>
  <sheetFormatPr defaultColWidth="8.8" defaultRowHeight="15" outlineLevelRow="7"/>
  <sheetData>
    <row r="1" ht="17.25" spans="1: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2" t="s">
        <v>14</v>
      </c>
    </row>
    <row r="2" ht="16.5" spans="1:15">
      <c r="A2" s="30" t="s">
        <v>15</v>
      </c>
      <c r="B2" s="31" t="s">
        <v>16</v>
      </c>
      <c r="C2" s="31" t="s">
        <v>17</v>
      </c>
      <c r="D2" s="31" t="s">
        <v>18</v>
      </c>
      <c r="E2" s="31" t="s">
        <v>19</v>
      </c>
      <c r="F2" s="31">
        <v>2010</v>
      </c>
      <c r="G2" s="31">
        <v>15</v>
      </c>
      <c r="H2" s="31">
        <v>15</v>
      </c>
      <c r="I2" s="31">
        <v>28</v>
      </c>
      <c r="J2" s="31">
        <v>60</v>
      </c>
      <c r="K2" s="31">
        <v>35</v>
      </c>
      <c r="L2" s="31">
        <f t="shared" ref="L2:L8" si="0">SUM(J2:K2)</f>
        <v>95</v>
      </c>
      <c r="M2" s="31">
        <f t="shared" ref="M2:M8" si="1">L2/5</f>
        <v>19</v>
      </c>
      <c r="N2" s="31" t="str">
        <f t="shared" ref="N2:N8" si="2">IF(M2&gt;9.9,"PASS","FAIL")</f>
        <v>PASS</v>
      </c>
      <c r="O2" s="33" t="str">
        <f>IF(M2&gt;=19,"A",IF(M2&gt;=17,"B",IF(M2&gt;=15,"C+",IF(M2&gt;=13,"C",IF(M2&gt;=11,"D+",IF(M2&gt;=10,"D",IF(M2&lt;10,"F")))))))</f>
        <v>A</v>
      </c>
    </row>
    <row r="3" ht="16.5" spans="1:15">
      <c r="A3" s="30" t="s">
        <v>20</v>
      </c>
      <c r="B3" s="31" t="s">
        <v>21</v>
      </c>
      <c r="C3" s="31" t="s">
        <v>22</v>
      </c>
      <c r="D3" s="31" t="s">
        <v>18</v>
      </c>
      <c r="E3" s="31" t="s">
        <v>19</v>
      </c>
      <c r="F3" s="31">
        <v>2009</v>
      </c>
      <c r="G3" s="31">
        <v>13</v>
      </c>
      <c r="H3" s="31">
        <v>4</v>
      </c>
      <c r="I3" s="31">
        <v>15</v>
      </c>
      <c r="J3" s="31">
        <f t="shared" ref="J3:J8" si="3">SUM(G3:I3)</f>
        <v>32</v>
      </c>
      <c r="K3" s="31">
        <v>30</v>
      </c>
      <c r="L3" s="31">
        <f t="shared" si="0"/>
        <v>62</v>
      </c>
      <c r="M3" s="31">
        <f t="shared" si="1"/>
        <v>12.4</v>
      </c>
      <c r="N3" s="31" t="str">
        <f t="shared" si="2"/>
        <v>PASS</v>
      </c>
      <c r="O3" s="34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0" t="s">
        <v>23</v>
      </c>
      <c r="B4" s="31" t="s">
        <v>16</v>
      </c>
      <c r="C4" s="31" t="s">
        <v>24</v>
      </c>
      <c r="D4" s="31" t="s">
        <v>25</v>
      </c>
      <c r="E4" s="31" t="s">
        <v>26</v>
      </c>
      <c r="F4" s="31">
        <v>2010</v>
      </c>
      <c r="G4" s="31">
        <v>7</v>
      </c>
      <c r="H4" s="31">
        <v>10</v>
      </c>
      <c r="I4" s="31">
        <v>14</v>
      </c>
      <c r="J4" s="31">
        <f t="shared" si="3"/>
        <v>31</v>
      </c>
      <c r="K4" s="31">
        <v>12</v>
      </c>
      <c r="L4" s="31">
        <f t="shared" si="0"/>
        <v>43</v>
      </c>
      <c r="M4" s="31">
        <f t="shared" si="1"/>
        <v>8.6</v>
      </c>
      <c r="N4" s="31" t="str">
        <f t="shared" si="2"/>
        <v>FAIL</v>
      </c>
      <c r="O4" s="34" t="str">
        <f t="shared" si="4"/>
        <v>F</v>
      </c>
    </row>
    <row r="5" ht="16.5" spans="1:15">
      <c r="A5" s="30" t="s">
        <v>27</v>
      </c>
      <c r="B5" s="31" t="s">
        <v>21</v>
      </c>
      <c r="C5" s="31" t="s">
        <v>28</v>
      </c>
      <c r="D5" s="31" t="s">
        <v>25</v>
      </c>
      <c r="E5" s="31" t="s">
        <v>29</v>
      </c>
      <c r="F5" s="31">
        <v>2007</v>
      </c>
      <c r="G5" s="31">
        <v>14</v>
      </c>
      <c r="H5" s="31">
        <v>12</v>
      </c>
      <c r="I5" s="31">
        <v>17</v>
      </c>
      <c r="J5" s="31">
        <f t="shared" si="3"/>
        <v>43</v>
      </c>
      <c r="K5" s="31">
        <v>12</v>
      </c>
      <c r="L5" s="31">
        <f t="shared" si="0"/>
        <v>55</v>
      </c>
      <c r="M5" s="31">
        <f t="shared" si="1"/>
        <v>11</v>
      </c>
      <c r="N5" s="31" t="str">
        <f t="shared" si="2"/>
        <v>PASS</v>
      </c>
      <c r="O5" s="34" t="str">
        <f t="shared" si="4"/>
        <v>D+</v>
      </c>
    </row>
    <row r="6" ht="16.5" spans="1:15">
      <c r="A6" s="30" t="s">
        <v>30</v>
      </c>
      <c r="B6" s="31" t="s">
        <v>21</v>
      </c>
      <c r="C6" s="31" t="s">
        <v>28</v>
      </c>
      <c r="D6" s="31" t="s">
        <v>18</v>
      </c>
      <c r="E6" s="31" t="s">
        <v>31</v>
      </c>
      <c r="F6" s="31">
        <v>2009</v>
      </c>
      <c r="G6" s="31">
        <v>8</v>
      </c>
      <c r="H6" s="31">
        <v>15</v>
      </c>
      <c r="I6" s="31">
        <v>20</v>
      </c>
      <c r="J6" s="31">
        <f t="shared" si="3"/>
        <v>43</v>
      </c>
      <c r="K6" s="31">
        <v>25</v>
      </c>
      <c r="L6" s="31">
        <f t="shared" si="0"/>
        <v>68</v>
      </c>
      <c r="M6" s="31">
        <f t="shared" si="1"/>
        <v>13.6</v>
      </c>
      <c r="N6" s="31" t="str">
        <f t="shared" si="2"/>
        <v>PASS</v>
      </c>
      <c r="O6" s="34" t="str">
        <f t="shared" si="4"/>
        <v>C</v>
      </c>
    </row>
    <row r="7" ht="16.5" spans="1:15">
      <c r="A7" s="30" t="s">
        <v>32</v>
      </c>
      <c r="B7" s="31" t="s">
        <v>16</v>
      </c>
      <c r="C7" s="31" t="s">
        <v>24</v>
      </c>
      <c r="D7" s="31" t="s">
        <v>25</v>
      </c>
      <c r="E7" s="31" t="s">
        <v>31</v>
      </c>
      <c r="F7" s="31">
        <v>2008</v>
      </c>
      <c r="G7" s="31">
        <v>4</v>
      </c>
      <c r="H7" s="31">
        <v>11</v>
      </c>
      <c r="I7" s="31">
        <v>6</v>
      </c>
      <c r="J7" s="31">
        <f t="shared" si="3"/>
        <v>21</v>
      </c>
      <c r="K7" s="31">
        <v>18</v>
      </c>
      <c r="L7" s="31">
        <f t="shared" si="0"/>
        <v>39</v>
      </c>
      <c r="M7" s="31">
        <f t="shared" si="1"/>
        <v>7.8</v>
      </c>
      <c r="N7" s="31" t="str">
        <f t="shared" si="2"/>
        <v>FAIL</v>
      </c>
      <c r="O7" s="34" t="str">
        <f t="shared" si="4"/>
        <v>F</v>
      </c>
    </row>
    <row r="8" ht="16.5" spans="1:15">
      <c r="A8" s="30" t="s">
        <v>33</v>
      </c>
      <c r="B8" s="31" t="s">
        <v>16</v>
      </c>
      <c r="C8" s="31" t="s">
        <v>17</v>
      </c>
      <c r="D8" s="31" t="s">
        <v>25</v>
      </c>
      <c r="E8" s="31" t="s">
        <v>31</v>
      </c>
      <c r="F8" s="31">
        <v>2008</v>
      </c>
      <c r="G8" s="31">
        <v>15</v>
      </c>
      <c r="H8" s="31">
        <v>15</v>
      </c>
      <c r="I8" s="31">
        <v>30</v>
      </c>
      <c r="J8" s="31">
        <f t="shared" si="3"/>
        <v>60</v>
      </c>
      <c r="K8" s="31">
        <v>25</v>
      </c>
      <c r="L8" s="31">
        <f t="shared" si="0"/>
        <v>85</v>
      </c>
      <c r="M8" s="31">
        <f t="shared" si="1"/>
        <v>17</v>
      </c>
      <c r="N8" s="31" t="str">
        <f t="shared" si="2"/>
        <v>PASS</v>
      </c>
      <c r="O8" s="34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4" sqref="D24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>
      <c r="A2" t="s">
        <v>107</v>
      </c>
      <c r="B2">
        <v>2002</v>
      </c>
      <c r="C2" t="s">
        <v>108</v>
      </c>
      <c r="D2" t="s">
        <v>109</v>
      </c>
      <c r="E2" t="s">
        <v>110</v>
      </c>
    </row>
    <row r="3" spans="1:5">
      <c r="A3" t="s">
        <v>111</v>
      </c>
      <c r="B3">
        <v>2003</v>
      </c>
      <c r="C3" t="s">
        <v>108</v>
      </c>
      <c r="D3" t="s">
        <v>112</v>
      </c>
      <c r="E3" t="s">
        <v>110</v>
      </c>
    </row>
    <row r="4" spans="1:5">
      <c r="A4" t="s">
        <v>113</v>
      </c>
      <c r="B4">
        <v>2002</v>
      </c>
      <c r="C4" t="s">
        <v>114</v>
      </c>
      <c r="D4" t="s">
        <v>112</v>
      </c>
      <c r="E4" t="s">
        <v>115</v>
      </c>
    </row>
    <row r="5" spans="1:5">
      <c r="A5" t="s">
        <v>116</v>
      </c>
      <c r="B5">
        <v>2003</v>
      </c>
      <c r="C5" t="s">
        <v>108</v>
      </c>
      <c r="D5" t="s">
        <v>109</v>
      </c>
      <c r="E5" t="s">
        <v>115</v>
      </c>
    </row>
    <row r="6" spans="1:5">
      <c r="A6" t="s">
        <v>117</v>
      </c>
      <c r="B6">
        <v>2004</v>
      </c>
      <c r="C6" t="s">
        <v>114</v>
      </c>
      <c r="D6" t="s">
        <v>118</v>
      </c>
      <c r="E6" t="s">
        <v>115</v>
      </c>
    </row>
    <row r="7" spans="1:5">
      <c r="A7" t="s">
        <v>119</v>
      </c>
      <c r="B7">
        <v>2005</v>
      </c>
      <c r="C7" t="s">
        <v>108</v>
      </c>
      <c r="D7" t="s">
        <v>118</v>
      </c>
      <c r="E7" t="s">
        <v>110</v>
      </c>
    </row>
    <row r="8" spans="1:5">
      <c r="A8" t="s">
        <v>120</v>
      </c>
      <c r="B8">
        <v>2004</v>
      </c>
      <c r="C8" t="s">
        <v>108</v>
      </c>
      <c r="D8" t="s">
        <v>118</v>
      </c>
      <c r="E8" t="s">
        <v>121</v>
      </c>
    </row>
    <row r="9" spans="1:5">
      <c r="A9" t="s">
        <v>122</v>
      </c>
      <c r="B9">
        <v>2002</v>
      </c>
      <c r="C9" t="s">
        <v>114</v>
      </c>
      <c r="D9" t="s">
        <v>123</v>
      </c>
      <c r="E9" t="s">
        <v>121</v>
      </c>
    </row>
    <row r="10" spans="1:5">
      <c r="A10" t="s">
        <v>124</v>
      </c>
      <c r="B10">
        <v>2001</v>
      </c>
      <c r="C10" t="s">
        <v>108</v>
      </c>
      <c r="D10" t="s">
        <v>123</v>
      </c>
      <c r="E10" t="s">
        <v>110</v>
      </c>
    </row>
    <row r="11" spans="1:5">
      <c r="A11" t="s">
        <v>125</v>
      </c>
      <c r="B11">
        <v>2001</v>
      </c>
      <c r="C11" t="s">
        <v>108</v>
      </c>
      <c r="D11" t="s">
        <v>109</v>
      </c>
      <c r="E11" t="s">
        <v>115</v>
      </c>
    </row>
    <row r="12" spans="1:5">
      <c r="A12" t="s">
        <v>126</v>
      </c>
      <c r="B12">
        <v>2004</v>
      </c>
      <c r="C12" t="s">
        <v>127</v>
      </c>
      <c r="D12" t="s">
        <v>109</v>
      </c>
      <c r="E12" t="s">
        <v>110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1.2"/>
    <col min="2" max="2" width="15.3"/>
  </cols>
  <sheetData>
    <row r="3" spans="1:2">
      <c r="A3" t="s">
        <v>106</v>
      </c>
      <c r="B3" t="s">
        <v>128</v>
      </c>
    </row>
    <row r="4" spans="1:2">
      <c r="A4" t="s">
        <v>115</v>
      </c>
      <c r="B4">
        <v>4</v>
      </c>
    </row>
    <row r="5" spans="1:2">
      <c r="A5" t="s">
        <v>110</v>
      </c>
      <c r="B5">
        <v>5</v>
      </c>
    </row>
    <row r="6" spans="1:2">
      <c r="A6" t="s">
        <v>121</v>
      </c>
      <c r="B6">
        <v>2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105</v>
      </c>
      <c r="B3" t="s">
        <v>128</v>
      </c>
    </row>
    <row r="4" spans="1:2">
      <c r="A4" t="s">
        <v>109</v>
      </c>
      <c r="B4">
        <v>4</v>
      </c>
    </row>
    <row r="5" spans="1:2">
      <c r="A5" t="s">
        <v>123</v>
      </c>
      <c r="B5">
        <v>2</v>
      </c>
    </row>
    <row r="6" spans="1:2">
      <c r="A6" t="s">
        <v>112</v>
      </c>
      <c r="B6">
        <v>2</v>
      </c>
    </row>
    <row r="7" spans="1:2">
      <c r="A7" t="s">
        <v>118</v>
      </c>
      <c r="B7">
        <v>3</v>
      </c>
    </row>
    <row r="8" spans="1:2">
      <c r="A8" t="s">
        <v>85</v>
      </c>
      <c r="B8">
        <v>11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5.5"/>
    <col min="2" max="2" width="15.3"/>
  </cols>
  <sheetData>
    <row r="3" spans="1:2">
      <c r="A3" t="s">
        <v>104</v>
      </c>
      <c r="B3" t="s">
        <v>128</v>
      </c>
    </row>
    <row r="4" spans="1:2">
      <c r="A4" t="s">
        <v>114</v>
      </c>
      <c r="B4">
        <v>3</v>
      </c>
    </row>
    <row r="5" spans="1:2">
      <c r="A5" t="s">
        <v>108</v>
      </c>
      <c r="B5">
        <v>7</v>
      </c>
    </row>
    <row r="6" spans="1:2">
      <c r="A6" t="s">
        <v>127</v>
      </c>
      <c r="B6">
        <v>1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8.8" defaultRowHeight="15" outlineLevelCol="1"/>
  <cols>
    <col min="1" max="1" width="14.2"/>
    <col min="2" max="2" width="15.3"/>
  </cols>
  <sheetData>
    <row r="3" spans="1:2">
      <c r="A3" t="s">
        <v>103</v>
      </c>
      <c r="B3" t="s">
        <v>128</v>
      </c>
    </row>
    <row r="4" spans="1:2">
      <c r="A4">
        <v>2001</v>
      </c>
      <c r="B4">
        <v>2</v>
      </c>
    </row>
    <row r="5" spans="1:2">
      <c r="A5">
        <v>2002</v>
      </c>
      <c r="B5">
        <v>3</v>
      </c>
    </row>
    <row r="6" spans="1:2">
      <c r="A6">
        <v>2003</v>
      </c>
      <c r="B6">
        <v>2</v>
      </c>
    </row>
    <row r="7" spans="1:2">
      <c r="A7">
        <v>2004</v>
      </c>
      <c r="B7">
        <v>3</v>
      </c>
    </row>
    <row r="8" spans="1:2">
      <c r="A8">
        <v>2005</v>
      </c>
      <c r="B8">
        <v>1</v>
      </c>
    </row>
    <row r="9" spans="1:2">
      <c r="A9" t="s">
        <v>85</v>
      </c>
      <c r="B9">
        <v>11</v>
      </c>
    </row>
  </sheetData>
  <pageMargins left="0.75" right="0.75" top="1" bottom="1" header="0.5" footer="0.5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8.8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I3" sqref="I3"/>
    </sheetView>
  </sheetViews>
  <sheetFormatPr defaultColWidth="8.8" defaultRowHeight="15"/>
  <sheetData>
    <row r="1" spans="1:10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5" t="s">
        <v>40</v>
      </c>
      <c r="H1" s="19" t="s">
        <v>41</v>
      </c>
      <c r="I1" s="27" t="s">
        <v>42</v>
      </c>
      <c r="J1" s="28"/>
    </row>
    <row r="2" spans="1:10">
      <c r="A2" s="23" t="s">
        <v>43</v>
      </c>
      <c r="B2" s="23">
        <v>4</v>
      </c>
      <c r="C2" s="23">
        <v>2200</v>
      </c>
      <c r="D2" s="23">
        <f t="shared" ref="D2:D8" si="0">C2*B2</f>
        <v>8800</v>
      </c>
      <c r="E2" s="23">
        <f>D2*H$2</f>
        <v>1584</v>
      </c>
      <c r="F2" s="23">
        <f t="shared" ref="F2:F8" si="1">D2-E2</f>
        <v>7216</v>
      </c>
      <c r="G2" s="20">
        <f>SUMIF(A2:A8,"Salt",F2:F8)</f>
        <v>984</v>
      </c>
      <c r="H2" s="26">
        <v>0.18</v>
      </c>
      <c r="I2" s="23" t="s">
        <v>34</v>
      </c>
      <c r="J2" s="23" t="s">
        <v>44</v>
      </c>
    </row>
    <row r="3" spans="1:10">
      <c r="A3" s="23" t="s">
        <v>45</v>
      </c>
      <c r="B3" s="23">
        <v>2</v>
      </c>
      <c r="C3" s="23">
        <v>200</v>
      </c>
      <c r="D3" s="23">
        <f t="shared" si="0"/>
        <v>400</v>
      </c>
      <c r="E3" s="23">
        <f>D3*H$2</f>
        <v>72</v>
      </c>
      <c r="F3" s="23">
        <f t="shared" si="1"/>
        <v>328</v>
      </c>
      <c r="G3" s="20"/>
      <c r="H3" s="26"/>
      <c r="I3" s="23" t="s">
        <v>46</v>
      </c>
      <c r="J3">
        <f>SUMIF(A2:A8,J2,F2:F8)</f>
        <v>18450</v>
      </c>
    </row>
    <row r="4" spans="1:8">
      <c r="A4" s="23" t="s">
        <v>45</v>
      </c>
      <c r="B4" s="23">
        <v>2</v>
      </c>
      <c r="C4" s="23">
        <v>200</v>
      </c>
      <c r="D4" s="23">
        <f t="shared" si="0"/>
        <v>400</v>
      </c>
      <c r="E4" s="23">
        <f>D4*H$2</f>
        <v>72</v>
      </c>
      <c r="F4" s="23">
        <f t="shared" si="1"/>
        <v>328</v>
      </c>
      <c r="G4" s="20"/>
      <c r="H4" s="20"/>
    </row>
    <row r="5" spans="1:8">
      <c r="A5" s="23" t="s">
        <v>45</v>
      </c>
      <c r="B5" s="23">
        <v>2</v>
      </c>
      <c r="C5" s="23">
        <v>200</v>
      </c>
      <c r="D5" s="23">
        <f t="shared" si="0"/>
        <v>400</v>
      </c>
      <c r="E5" s="23">
        <f>D5*H$2</f>
        <v>72</v>
      </c>
      <c r="F5" s="23">
        <f t="shared" si="1"/>
        <v>328</v>
      </c>
      <c r="G5" s="20"/>
      <c r="H5" s="20"/>
    </row>
    <row r="6" spans="1:8">
      <c r="A6" s="23" t="s">
        <v>44</v>
      </c>
      <c r="B6" s="23">
        <v>25</v>
      </c>
      <c r="C6" s="23">
        <v>900</v>
      </c>
      <c r="D6" s="23">
        <f t="shared" si="0"/>
        <v>22500</v>
      </c>
      <c r="E6" s="23">
        <f>D6*H$2</f>
        <v>4050</v>
      </c>
      <c r="F6" s="23">
        <f t="shared" si="1"/>
        <v>18450</v>
      </c>
      <c r="G6" s="20"/>
      <c r="H6" s="20"/>
    </row>
    <row r="7" spans="1:8">
      <c r="A7" s="23" t="s">
        <v>47</v>
      </c>
      <c r="B7" s="23">
        <v>4</v>
      </c>
      <c r="C7" s="23">
        <v>2500</v>
      </c>
      <c r="D7" s="23">
        <f t="shared" si="0"/>
        <v>10000</v>
      </c>
      <c r="E7" s="23">
        <f>D7*H$2</f>
        <v>1800</v>
      </c>
      <c r="F7" s="23">
        <f t="shared" si="1"/>
        <v>8200</v>
      </c>
      <c r="G7" s="20"/>
      <c r="H7" s="20"/>
    </row>
    <row r="8" spans="1:8">
      <c r="A8" s="23" t="s">
        <v>48</v>
      </c>
      <c r="B8" s="23">
        <v>24</v>
      </c>
      <c r="C8" s="23">
        <v>700</v>
      </c>
      <c r="D8" s="23">
        <f t="shared" si="0"/>
        <v>16800</v>
      </c>
      <c r="E8" s="23">
        <f>D8*H$2</f>
        <v>3024</v>
      </c>
      <c r="F8" s="23">
        <f t="shared" si="1"/>
        <v>13776</v>
      </c>
      <c r="G8" s="20"/>
      <c r="H8" s="20"/>
    </row>
    <row r="9" spans="1:8">
      <c r="A9" s="20"/>
      <c r="B9" s="24" t="s">
        <v>49</v>
      </c>
      <c r="C9" s="24">
        <f t="shared" ref="C9:F9" si="2">SUM(C2:C8)</f>
        <v>6900</v>
      </c>
      <c r="D9" s="24">
        <f t="shared" si="2"/>
        <v>59300</v>
      </c>
      <c r="E9" s="24">
        <f t="shared" si="2"/>
        <v>10674</v>
      </c>
      <c r="F9" s="24">
        <f t="shared" si="2"/>
        <v>48626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20"/>
      <c r="B11" s="20"/>
      <c r="C11" s="20"/>
      <c r="D11" s="20"/>
      <c r="E11" s="20"/>
      <c r="F11" s="20"/>
      <c r="G11" s="20"/>
      <c r="H11" s="20"/>
    </row>
    <row r="12" spans="1:8">
      <c r="A12" s="20"/>
      <c r="B12" s="20"/>
      <c r="E12" s="20"/>
      <c r="F12" s="20"/>
      <c r="G12" s="20"/>
      <c r="H12" s="20"/>
    </row>
    <row r="13" spans="1:8">
      <c r="A13" s="20"/>
      <c r="B13" s="20"/>
      <c r="E13" s="20"/>
      <c r="F13" s="20"/>
      <c r="G13" s="20"/>
      <c r="H13" s="20"/>
    </row>
    <row r="14" spans="1:8">
      <c r="A14" s="20"/>
      <c r="B14" s="20"/>
      <c r="E14" s="20"/>
      <c r="F14" s="20"/>
      <c r="G14" s="20"/>
      <c r="H14" s="20"/>
    </row>
    <row r="15" spans="1:8">
      <c r="A15" s="20"/>
      <c r="B15" s="20"/>
      <c r="C15" s="20"/>
      <c r="D15" s="20"/>
      <c r="E15" s="20"/>
      <c r="F15" s="20"/>
      <c r="G15" s="20"/>
      <c r="H15" s="20"/>
    </row>
  </sheetData>
  <dataValidations count="1">
    <dataValidation type="list" allowBlank="1" showInputMessage="1" showErrorMessage="1" errorTitle="Error selection" error="Invalid Option" promptTitle="Select" prompt="PLease Use DropDown" sqref="J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2" sqref="B12"/>
    </sheetView>
  </sheetViews>
  <sheetFormatPr defaultColWidth="8.8" defaultRowHeight="15" outlineLevelRow="5"/>
  <sheetData>
    <row r="1" spans="1:1">
      <c r="A1" s="22" t="s">
        <v>50</v>
      </c>
    </row>
    <row r="2" spans="1:1">
      <c r="A2" s="23" t="s">
        <v>43</v>
      </c>
    </row>
    <row r="3" spans="1:1">
      <c r="A3" s="23" t="s">
        <v>45</v>
      </c>
    </row>
    <row r="4" spans="1:1">
      <c r="A4" s="23" t="s">
        <v>44</v>
      </c>
    </row>
    <row r="5" spans="1:1">
      <c r="A5" s="23" t="s">
        <v>47</v>
      </c>
    </row>
    <row r="6" spans="1:1">
      <c r="A6" s="23" t="s">
        <v>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20" sqref="H20"/>
    </sheetView>
  </sheetViews>
  <sheetFormatPr defaultColWidth="8.8" defaultRowHeight="15" outlineLevelRow="7" outlineLevelCol="6"/>
  <cols>
    <col min="6" max="6" width="20.3" customWidth="1"/>
    <col min="7" max="7" width="13.3" customWidth="1"/>
  </cols>
  <sheetData>
    <row r="1" spans="1:7">
      <c r="A1" s="19" t="s">
        <v>51</v>
      </c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</row>
    <row r="2" spans="1:7">
      <c r="A2" s="20" t="s">
        <v>58</v>
      </c>
      <c r="B2" s="21">
        <v>200</v>
      </c>
      <c r="C2" s="21">
        <v>100</v>
      </c>
      <c r="D2" s="21">
        <v>70</v>
      </c>
      <c r="E2" s="21">
        <v>5</v>
      </c>
      <c r="F2" s="20">
        <f t="shared" ref="F2:F8" si="0">SUM(C2:E2)</f>
        <v>175</v>
      </c>
      <c r="G2" s="20" t="str">
        <f>IF(F2&gt;B2,"Beyond Budget",IF(F2&lt;=B2,"Within Budget"))</f>
        <v>Within Budget</v>
      </c>
    </row>
    <row r="3" spans="1:7">
      <c r="A3" s="20" t="s">
        <v>27</v>
      </c>
      <c r="B3" s="21">
        <v>250</v>
      </c>
      <c r="C3" s="20"/>
      <c r="D3" s="20"/>
      <c r="E3" s="20"/>
      <c r="F3" s="20">
        <f t="shared" si="0"/>
        <v>0</v>
      </c>
      <c r="G3" s="20" t="str">
        <f t="shared" ref="G3:G8" si="1">IF(F3&gt;B3,"Beyond budet",IF(F3&lt;=B3,"Within Budget"))</f>
        <v>Within Budget</v>
      </c>
    </row>
    <row r="4" spans="1:7">
      <c r="A4" s="20" t="s">
        <v>20</v>
      </c>
      <c r="B4" s="21">
        <v>150</v>
      </c>
      <c r="C4" s="20"/>
      <c r="D4" s="20"/>
      <c r="E4" s="20"/>
      <c r="F4" s="20">
        <f t="shared" si="0"/>
        <v>0</v>
      </c>
      <c r="G4" s="20" t="str">
        <f t="shared" si="1"/>
        <v>Within Budget</v>
      </c>
    </row>
    <row r="5" spans="1:7">
      <c r="A5" s="20" t="s">
        <v>15</v>
      </c>
      <c r="B5" s="21">
        <v>290</v>
      </c>
      <c r="C5" s="20"/>
      <c r="D5" s="20"/>
      <c r="E5" s="20"/>
      <c r="F5" s="20">
        <f t="shared" si="0"/>
        <v>0</v>
      </c>
      <c r="G5" s="20" t="str">
        <f t="shared" si="1"/>
        <v>Within Budget</v>
      </c>
    </row>
    <row r="6" spans="1:7">
      <c r="A6" s="20" t="s">
        <v>32</v>
      </c>
      <c r="B6" s="21">
        <v>100</v>
      </c>
      <c r="C6" s="20"/>
      <c r="D6" s="20"/>
      <c r="E6" s="20"/>
      <c r="F6" s="20">
        <f t="shared" si="0"/>
        <v>0</v>
      </c>
      <c r="G6" s="20" t="str">
        <f t="shared" si="1"/>
        <v>Within Budget</v>
      </c>
    </row>
    <row r="7" spans="1:7">
      <c r="A7" s="20" t="s">
        <v>23</v>
      </c>
      <c r="B7" s="21">
        <v>140</v>
      </c>
      <c r="C7" s="20"/>
      <c r="D7" s="20"/>
      <c r="E7" s="20"/>
      <c r="F7" s="20">
        <f t="shared" si="0"/>
        <v>0</v>
      </c>
      <c r="G7" s="20" t="str">
        <f t="shared" si="1"/>
        <v>Within Budget</v>
      </c>
    </row>
    <row r="8" spans="1:7">
      <c r="A8" s="20" t="s">
        <v>30</v>
      </c>
      <c r="B8" s="21">
        <v>300</v>
      </c>
      <c r="C8" s="20"/>
      <c r="D8" s="20">
        <v>300</v>
      </c>
      <c r="E8" s="20"/>
      <c r="F8" s="20">
        <f t="shared" si="0"/>
        <v>300</v>
      </c>
      <c r="G8" s="20" t="str">
        <f>IF(F8&gt;B8,"Beyond budet",IF(F8&lt;=B8,"Within Budget"))</f>
        <v>Within Budget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5" t="s">
        <v>59</v>
      </c>
      <c r="B1" s="15" t="s">
        <v>60</v>
      </c>
      <c r="C1" s="15" t="s">
        <v>61</v>
      </c>
      <c r="D1" s="15" t="s">
        <v>62</v>
      </c>
      <c r="E1" s="17" t="s">
        <v>63</v>
      </c>
      <c r="F1" s="18" t="s">
        <v>64</v>
      </c>
    </row>
    <row r="2" spans="1:6">
      <c r="A2" t="s">
        <v>65</v>
      </c>
      <c r="B2" t="s">
        <v>66</v>
      </c>
      <c r="C2" t="s">
        <v>67</v>
      </c>
      <c r="D2" s="16">
        <v>63512</v>
      </c>
      <c r="E2" s="14">
        <v>4000</v>
      </c>
      <c r="F2" s="14">
        <v>3000</v>
      </c>
    </row>
    <row r="3" spans="1:6">
      <c r="A3" t="s">
        <v>65</v>
      </c>
      <c r="B3" t="s">
        <v>66</v>
      </c>
      <c r="C3" t="s">
        <v>68</v>
      </c>
      <c r="D3" s="16">
        <v>95135</v>
      </c>
      <c r="E3" s="14">
        <v>2500</v>
      </c>
      <c r="F3" s="14">
        <v>2000</v>
      </c>
    </row>
    <row r="4" spans="1:6">
      <c r="A4" t="s">
        <v>65</v>
      </c>
      <c r="B4" t="s">
        <v>66</v>
      </c>
      <c r="C4" t="s">
        <v>69</v>
      </c>
      <c r="D4" s="16">
        <v>101345</v>
      </c>
      <c r="E4" s="14">
        <v>2000</v>
      </c>
      <c r="F4" s="14">
        <v>1500</v>
      </c>
    </row>
    <row r="5" spans="1:6">
      <c r="A5" t="s">
        <v>70</v>
      </c>
      <c r="B5" t="s">
        <v>71</v>
      </c>
      <c r="C5" t="s">
        <v>72</v>
      </c>
      <c r="D5" s="16">
        <v>75000</v>
      </c>
      <c r="E5" s="14">
        <v>2200</v>
      </c>
      <c r="F5" s="14">
        <v>1900</v>
      </c>
    </row>
    <row r="6" spans="1:6">
      <c r="A6" t="s">
        <v>73</v>
      </c>
      <c r="B6" t="s">
        <v>74</v>
      </c>
      <c r="C6" t="s">
        <v>75</v>
      </c>
      <c r="D6" s="16">
        <v>69000</v>
      </c>
      <c r="E6" s="14">
        <v>3800</v>
      </c>
      <c r="F6" s="14">
        <v>3000</v>
      </c>
    </row>
    <row r="7" spans="1:6">
      <c r="A7" t="s">
        <v>73</v>
      </c>
      <c r="B7" t="s">
        <v>74</v>
      </c>
      <c r="C7" t="s">
        <v>75</v>
      </c>
      <c r="D7" s="16">
        <v>55233</v>
      </c>
      <c r="E7" s="14">
        <v>2900</v>
      </c>
      <c r="F7" s="14">
        <v>2500</v>
      </c>
    </row>
    <row r="8" spans="1:6">
      <c r="A8" t="s">
        <v>70</v>
      </c>
      <c r="B8" t="s">
        <v>76</v>
      </c>
      <c r="C8" t="s">
        <v>72</v>
      </c>
      <c r="D8" s="16">
        <v>87000</v>
      </c>
      <c r="E8" s="14">
        <v>2200</v>
      </c>
      <c r="F8" s="14">
        <v>2100</v>
      </c>
    </row>
    <row r="9" spans="1:6">
      <c r="A9" t="s">
        <v>70</v>
      </c>
      <c r="B9" t="s">
        <v>76</v>
      </c>
      <c r="C9" t="s">
        <v>72</v>
      </c>
      <c r="D9" s="16">
        <v>130600</v>
      </c>
      <c r="E9" s="14">
        <v>2700</v>
      </c>
      <c r="F9" s="14">
        <v>2200</v>
      </c>
    </row>
    <row r="10" spans="1:6">
      <c r="A10" t="s">
        <v>70</v>
      </c>
      <c r="B10" t="s">
        <v>76</v>
      </c>
      <c r="C10" t="s">
        <v>69</v>
      </c>
      <c r="D10" s="16">
        <v>59000</v>
      </c>
      <c r="E10" s="14">
        <v>2100</v>
      </c>
      <c r="F10" s="14">
        <v>2000</v>
      </c>
    </row>
    <row r="11" spans="1:6">
      <c r="A11" t="s">
        <v>65</v>
      </c>
      <c r="B11" t="s">
        <v>77</v>
      </c>
      <c r="C11" t="s">
        <v>78</v>
      </c>
      <c r="D11" s="16">
        <v>138800</v>
      </c>
      <c r="E11" s="14">
        <v>2700</v>
      </c>
      <c r="F11" s="14">
        <v>1900</v>
      </c>
    </row>
    <row r="12" spans="1:6">
      <c r="A12" t="s">
        <v>79</v>
      </c>
      <c r="B12" t="s">
        <v>80</v>
      </c>
      <c r="C12" t="s">
        <v>72</v>
      </c>
      <c r="D12" s="16">
        <v>89000</v>
      </c>
      <c r="E12" s="14">
        <v>3900</v>
      </c>
      <c r="F12" s="14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4">
        <v>4900</v>
      </c>
      <c r="F13" s="14">
        <v>4500</v>
      </c>
    </row>
    <row r="14" spans="1:6">
      <c r="A14" t="s">
        <v>81</v>
      </c>
      <c r="B14" t="s">
        <v>83</v>
      </c>
      <c r="C14" t="s">
        <v>69</v>
      </c>
      <c r="D14" s="16">
        <v>87000</v>
      </c>
      <c r="E14" s="14">
        <v>3700</v>
      </c>
      <c r="F14" s="14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A3" sqref="A3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4">
        <v>600</v>
      </c>
    </row>
    <row r="5" spans="2:3">
      <c r="B5" t="s">
        <v>83</v>
      </c>
      <c r="C5" s="14">
        <v>200</v>
      </c>
    </row>
    <row r="6" spans="2:3">
      <c r="B6" t="s">
        <v>82</v>
      </c>
      <c r="C6" s="14">
        <v>400</v>
      </c>
    </row>
    <row r="7" spans="1:3">
      <c r="A7" t="s">
        <v>79</v>
      </c>
      <c r="C7" s="14">
        <v>900</v>
      </c>
    </row>
    <row r="8" spans="2:3">
      <c r="B8" t="s">
        <v>80</v>
      </c>
      <c r="C8" s="14">
        <v>900</v>
      </c>
    </row>
    <row r="9" spans="1:3">
      <c r="A9" t="s">
        <v>65</v>
      </c>
      <c r="C9" s="14">
        <v>2800</v>
      </c>
    </row>
    <row r="10" spans="2:3">
      <c r="B10" t="s">
        <v>66</v>
      </c>
      <c r="C10" s="14">
        <v>2000</v>
      </c>
    </row>
    <row r="11" spans="2:3">
      <c r="B11" t="s">
        <v>77</v>
      </c>
      <c r="C11" s="14">
        <v>800</v>
      </c>
    </row>
    <row r="12" spans="1:3">
      <c r="A12" t="s">
        <v>73</v>
      </c>
      <c r="C12" s="14">
        <v>1200</v>
      </c>
    </row>
    <row r="13" spans="2:3">
      <c r="B13" t="s">
        <v>74</v>
      </c>
      <c r="C13" s="14">
        <v>1200</v>
      </c>
    </row>
    <row r="14" spans="1:3">
      <c r="A14" t="s">
        <v>70</v>
      </c>
      <c r="C14" s="14">
        <v>1000</v>
      </c>
    </row>
    <row r="15" spans="2:3">
      <c r="B15" t="s">
        <v>71</v>
      </c>
      <c r="C15" s="14">
        <v>300</v>
      </c>
    </row>
    <row r="16" spans="2:3">
      <c r="B16" t="s">
        <v>76</v>
      </c>
      <c r="C16" s="14">
        <v>700</v>
      </c>
    </row>
    <row r="17" spans="1:3">
      <c r="A17" t="s">
        <v>85</v>
      </c>
      <c r="C17" s="14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workbookViewId="0">
      <selection activeCell="L26" sqref="L26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D9">
        <v>1</v>
      </c>
    </row>
    <row r="10" spans="2:4">
      <c r="B10" t="s">
        <v>72</v>
      </c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D12">
        <v>4</v>
      </c>
    </row>
    <row r="13" spans="2:4">
      <c r="B13" t="s">
        <v>68</v>
      </c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144" zoomScaleNormal="144" workbookViewId="0">
      <selection activeCell="C16" sqref="C16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</row>
    <row r="2" spans="1:6">
      <c r="A2" s="3" t="s">
        <v>94</v>
      </c>
      <c r="B2" s="4">
        <v>4500500</v>
      </c>
      <c r="C2" s="4">
        <v>37000000</v>
      </c>
      <c r="D2" s="4">
        <v>26000000</v>
      </c>
      <c r="E2" s="4">
        <v>25600000</v>
      </c>
      <c r="F2" s="4">
        <v>9700000</v>
      </c>
    </row>
    <row r="3" spans="1:6">
      <c r="A3" t="s">
        <v>95</v>
      </c>
      <c r="B3" s="5">
        <v>9800000</v>
      </c>
      <c r="C3" s="5">
        <v>11000000</v>
      </c>
      <c r="D3" s="5">
        <v>44000000</v>
      </c>
      <c r="E3" s="5">
        <v>17000000</v>
      </c>
      <c r="F3" s="5">
        <v>28000000</v>
      </c>
    </row>
    <row r="4" spans="1:6">
      <c r="A4" s="3" t="s">
        <v>96</v>
      </c>
      <c r="B4" s="4">
        <v>32300000</v>
      </c>
      <c r="C4" s="4">
        <v>5000000</v>
      </c>
      <c r="D4" s="4">
        <v>14000000</v>
      </c>
      <c r="E4" s="4">
        <v>19000000</v>
      </c>
      <c r="F4" s="4">
        <v>41000000</v>
      </c>
    </row>
    <row r="5" spans="1:6">
      <c r="A5" t="s">
        <v>97</v>
      </c>
      <c r="B5" s="5">
        <v>11200000</v>
      </c>
      <c r="C5" s="5">
        <v>48000000</v>
      </c>
      <c r="D5" s="5">
        <v>8000000</v>
      </c>
      <c r="E5" s="5">
        <v>29000000</v>
      </c>
      <c r="F5" s="5">
        <v>37000000</v>
      </c>
    </row>
    <row r="6" spans="1:6">
      <c r="A6" s="3" t="s">
        <v>98</v>
      </c>
      <c r="B6" s="4">
        <v>37500000</v>
      </c>
      <c r="C6" s="4">
        <v>6000000</v>
      </c>
      <c r="D6" s="4">
        <v>7300000</v>
      </c>
      <c r="E6" s="4">
        <v>47000000</v>
      </c>
      <c r="F6" s="4">
        <v>17000000</v>
      </c>
    </row>
    <row r="7" spans="1:6">
      <c r="A7" s="6" t="s">
        <v>99</v>
      </c>
      <c r="B7" s="7">
        <v>29300000</v>
      </c>
      <c r="C7" s="7">
        <v>13300000</v>
      </c>
      <c r="D7" s="7">
        <v>18000000</v>
      </c>
      <c r="E7" s="7">
        <v>44000000</v>
      </c>
      <c r="F7" s="7">
        <v>17500000</v>
      </c>
    </row>
    <row r="11" spans="2:4">
      <c r="B11" s="8" t="s">
        <v>88</v>
      </c>
      <c r="C11" s="9" t="s">
        <v>98</v>
      </c>
      <c r="D11" s="9">
        <f>MATCH(C11,A2:A7)</f>
        <v>5</v>
      </c>
    </row>
    <row r="12" spans="2:8">
      <c r="B12" s="8" t="s">
        <v>100</v>
      </c>
      <c r="C12" s="9" t="s">
        <v>91</v>
      </c>
      <c r="D12" s="9">
        <f>MATCH(C12,B1:F1)</f>
        <v>3</v>
      </c>
      <c r="H12" s="13"/>
    </row>
    <row r="13" spans="2:4">
      <c r="B13" s="10" t="s">
        <v>101</v>
      </c>
      <c r="C13" s="11"/>
      <c r="D13" s="12">
        <f>INDEX(B2:F7,MATCH(C11,A2:A7),MATCH(C12,B1:F1))</f>
        <v>7300000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MARKS 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DATASET</vt:lpstr>
      <vt:lpstr>degree</vt:lpstr>
      <vt:lpstr>department</vt:lpstr>
      <vt:lpstr>martial status</vt:lpstr>
      <vt:lpstr>dob</vt:lpstr>
      <vt:lpstr>dshboard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2025-03-21T00:51:00Z</dcterms:created>
  <dcterms:modified xsi:type="dcterms:W3CDTF">2025-04-30T11:30:40Z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