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450" activeTab="2"/>
  </bookViews>
  <sheets>
    <sheet name="E5-16" sheetId="1" r:id="rId1"/>
    <sheet name="E5-21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<sst xmlns="http://schemas.openxmlformats.org/spreadsheetml/2006/main" count="114" uniqueCount="74">
  <si>
    <t>Sales</t>
  </si>
  <si>
    <t>Sales Discount</t>
  </si>
  <si>
    <t>Net sales</t>
  </si>
  <si>
    <t>Cost of good sold</t>
  </si>
  <si>
    <t>Gross profit</t>
  </si>
  <si>
    <t>Soul Art Gift Shop Journal at February 2012</t>
  </si>
  <si>
    <t>Date</t>
  </si>
  <si>
    <t>Accounts</t>
  </si>
  <si>
    <t>Dr</t>
  </si>
  <si>
    <t>Cr</t>
  </si>
  <si>
    <t>Inventory</t>
  </si>
  <si>
    <t xml:space="preserve">  Acc payable</t>
  </si>
  <si>
    <t xml:space="preserve">Acc payable </t>
  </si>
  <si>
    <t xml:space="preserve">  Inventory</t>
  </si>
  <si>
    <t>Inentory</t>
  </si>
  <si>
    <t xml:space="preserve">   Cash</t>
  </si>
  <si>
    <t>Acc receivable</t>
  </si>
  <si>
    <t xml:space="preserve">   Sales Revenue</t>
  </si>
  <si>
    <t xml:space="preserve"> </t>
  </si>
  <si>
    <t>Acc payable</t>
  </si>
  <si>
    <t xml:space="preserve">    Purchased discount</t>
  </si>
  <si>
    <t xml:space="preserve">    Cash</t>
  </si>
  <si>
    <t>Sales allowance</t>
  </si>
  <si>
    <t xml:space="preserve">   Acc receivable</t>
  </si>
  <si>
    <t>cash</t>
  </si>
  <si>
    <t>Sales discount</t>
  </si>
  <si>
    <t>Budget Business Systems Worksheet Year Ended March 31, 2012</t>
  </si>
  <si>
    <t>Account</t>
  </si>
  <si>
    <t>Trial Balance</t>
  </si>
  <si>
    <t>Adjustments</t>
  </si>
  <si>
    <t>Adjusted Trial Balance</t>
  </si>
  <si>
    <t>Income statement</t>
  </si>
  <si>
    <t>Balance sheet</t>
  </si>
  <si>
    <t>Debit</t>
  </si>
  <si>
    <t>Credit</t>
  </si>
  <si>
    <t>Cash</t>
  </si>
  <si>
    <t>Budget Business Systems                                                                Journal for closing entries Year Ended March 31, 2012</t>
  </si>
  <si>
    <t>Account receivable</t>
  </si>
  <si>
    <t xml:space="preserve">Inventory </t>
  </si>
  <si>
    <t>No</t>
  </si>
  <si>
    <t>Supplies</t>
  </si>
  <si>
    <t>a</t>
  </si>
  <si>
    <t>Equipment</t>
  </si>
  <si>
    <t xml:space="preserve">        Income summary</t>
  </si>
  <si>
    <t>Accumulated Depreciation</t>
  </si>
  <si>
    <t>b</t>
  </si>
  <si>
    <t>Income summary</t>
  </si>
  <si>
    <t>Accounts Payable</t>
  </si>
  <si>
    <t xml:space="preserve">        Sales discounts</t>
  </si>
  <si>
    <t>Salary Payable</t>
  </si>
  <si>
    <t xml:space="preserve">        Cost of goods sold</t>
  </si>
  <si>
    <t>Note Payable, Long-term</t>
  </si>
  <si>
    <t xml:space="preserve">        Selling expense</t>
  </si>
  <si>
    <t>Bitzes, Capital</t>
  </si>
  <si>
    <t xml:space="preserve">        General expense</t>
  </si>
  <si>
    <t>Bitzes, drawing</t>
  </si>
  <si>
    <t xml:space="preserve">        Interest expense</t>
  </si>
  <si>
    <t>Sales revenue</t>
  </si>
  <si>
    <t>c</t>
  </si>
  <si>
    <t>Sales discounts</t>
  </si>
  <si>
    <t xml:space="preserve">        Bitzes,Capital</t>
  </si>
  <si>
    <t>Cost of goods sold</t>
  </si>
  <si>
    <t>d</t>
  </si>
  <si>
    <t>Selling expense</t>
  </si>
  <si>
    <t xml:space="preserve">        Bitzes, Drawing</t>
  </si>
  <si>
    <t>Total</t>
  </si>
  <si>
    <t>General expense</t>
  </si>
  <si>
    <t>Interest expense</t>
  </si>
  <si>
    <t>Net Income</t>
  </si>
  <si>
    <t xml:space="preserve">  </t>
  </si>
  <si>
    <t>Blitzes Net Income is 71400</t>
  </si>
  <si>
    <t>COGS</t>
  </si>
  <si>
    <t>Balance</t>
  </si>
  <si>
    <t>Acc Receivable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</si>
</sst>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16" fillId="13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32" borderId="33" applyNumberFormat="0" applyFont="0" applyAlignment="0" applyProtection="0">
      <alignment vertical="center"/>
    </xf>
    <xf numFmtId="0" fontId="15" fillId="14" borderId="2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3" borderId="28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5" borderId="27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1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8" xfId="0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" xfId="0" applyFont="1" applyBorder="1">
      <alignment vertical="center"/>
    </xf>
    <xf numFmtId="16" fontId="0" fillId="0" borderId="14" xfId="0" applyNumberFormat="1" applyBorder="1">
      <alignment vertical="center"/>
    </xf>
    <xf numFmtId="0" fontId="0" fillId="0" borderId="14" xfId="0" applyBorder="1">
      <alignment vertical="center"/>
    </xf>
    <xf numFmtId="0" fontId="1" fillId="0" borderId="15" xfId="0" applyFont="1" applyBorder="1">
      <alignment vertical="center"/>
    </xf>
    <xf numFmtId="0" fontId="1" fillId="0" borderId="3" xfId="0" applyFont="1" applyBorder="1">
      <alignment vertical="center"/>
    </xf>
    <xf numFmtId="0" fontId="0" fillId="0" borderId="12" xfId="0" applyBorder="1">
      <alignment vertical="center"/>
    </xf>
    <xf numFmtId="0" fontId="1" fillId="0" borderId="2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0" fillId="0" borderId="0" xfId="0" applyFont="1" applyFill="1" applyAlignment="1"/>
    <xf numFmtId="0" fontId="1" fillId="0" borderId="18" xfId="0" applyFont="1" applyFill="1" applyBorder="1" applyAlignment="1">
      <alignment horizontal="center"/>
    </xf>
    <xf numFmtId="0" fontId="1" fillId="0" borderId="18" xfId="0" applyFont="1" applyFill="1" applyBorder="1" applyAlignment="1"/>
    <xf numFmtId="0" fontId="0" fillId="0" borderId="18" xfId="0" applyFont="1" applyFill="1" applyBorder="1" applyAlignment="1"/>
    <xf numFmtId="0" fontId="2" fillId="0" borderId="18" xfId="0" applyFont="1" applyFill="1" applyBorder="1" applyAlignment="1"/>
    <xf numFmtId="0" fontId="3" fillId="0" borderId="18" xfId="0" applyFont="1" applyFill="1" applyBorder="1" applyAlignment="1"/>
    <xf numFmtId="0" fontId="1" fillId="0" borderId="0" xfId="0" applyFont="1" applyFill="1" applyAlignment="1"/>
    <xf numFmtId="0" fontId="2" fillId="0" borderId="19" xfId="0" applyFont="1" applyFill="1" applyBorder="1" applyAlignment="1"/>
    <xf numFmtId="0" fontId="4" fillId="0" borderId="18" xfId="0" applyFont="1" applyFill="1" applyBorder="1" applyAlignment="1"/>
    <xf numFmtId="0" fontId="0" fillId="2" borderId="18" xfId="0" applyFont="1" applyFill="1" applyBorder="1" applyAlignment="1"/>
    <xf numFmtId="0" fontId="0" fillId="3" borderId="18" xfId="0" applyFont="1" applyFill="1" applyBorder="1" applyAlignment="1"/>
    <xf numFmtId="0" fontId="1" fillId="0" borderId="18" xfId="0" applyFont="1" applyFill="1" applyBorder="1" applyAlignment="1">
      <alignment horizontal="center" wrapText="1"/>
    </xf>
    <xf numFmtId="0" fontId="1" fillId="0" borderId="18" xfId="0" applyFont="1" applyFill="1" applyBorder="1" applyAlignment="1">
      <alignment horizontal="center" vertical="center"/>
    </xf>
    <xf numFmtId="0" fontId="0" fillId="0" borderId="20" xfId="0" applyFont="1" applyFill="1" applyBorder="1" applyAlignment="1"/>
    <xf numFmtId="0" fontId="1" fillId="0" borderId="19" xfId="0" applyFont="1" applyFill="1" applyBorder="1" applyAlignment="1">
      <alignment horizontal="center" vertical="center"/>
    </xf>
    <xf numFmtId="0" fontId="0" fillId="0" borderId="21" xfId="0" applyFont="1" applyFill="1" applyBorder="1" applyAlignment="1"/>
    <xf numFmtId="0" fontId="0" fillId="0" borderId="22" xfId="0" applyFont="1" applyFill="1" applyBorder="1" applyAlignment="1"/>
    <xf numFmtId="0" fontId="0" fillId="0" borderId="23" xfId="0" applyFont="1" applyFill="1" applyBorder="1" applyAlignment="1"/>
    <xf numFmtId="0" fontId="1" fillId="0" borderId="2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0" fillId="0" borderId="9" xfId="0" applyFont="1" applyFill="1" applyBorder="1" applyAlignment="1"/>
    <xf numFmtId="0" fontId="0" fillId="0" borderId="24" xfId="0" applyFont="1" applyFill="1" applyBorder="1" applyAlignment="1"/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0" fillId="0" borderId="14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37"/>
  <sheetViews>
    <sheetView workbookViewId="0">
      <selection activeCell="J31" sqref="J31"/>
    </sheetView>
  </sheetViews>
  <sheetFormatPr defaultColWidth="8.8" defaultRowHeight="15" outlineLevelCol="5"/>
  <cols>
    <col min="2" max="2" width="14.1" customWidth="1"/>
    <col min="3" max="3" width="9.1" customWidth="1"/>
    <col min="4" max="4" width="16.5" customWidth="1"/>
    <col min="5" max="5" width="11.4" customWidth="1"/>
    <col min="9" max="9" width="7.6" customWidth="1"/>
    <col min="11" max="11" width="5.8" customWidth="1"/>
    <col min="12" max="12" width="6.1" customWidth="1"/>
  </cols>
  <sheetData>
    <row r="2" spans="2:6">
      <c r="B2" s="51" t="s">
        <v>0</v>
      </c>
      <c r="C2" s="51" t="s">
        <v>1</v>
      </c>
      <c r="D2" s="51" t="s">
        <v>2</v>
      </c>
      <c r="E2" s="51" t="s">
        <v>3</v>
      </c>
      <c r="F2" s="51" t="s">
        <v>4</v>
      </c>
    </row>
    <row r="3" spans="2:6">
      <c r="B3">
        <v>89500</v>
      </c>
      <c r="C3">
        <v>1560</v>
      </c>
      <c r="D3">
        <v>87940</v>
      </c>
      <c r="E3">
        <v>60200</v>
      </c>
      <c r="F3" s="52">
        <f>D3-E3</f>
        <v>27740</v>
      </c>
    </row>
    <row r="4" spans="2:6">
      <c r="B4">
        <v>103600</v>
      </c>
      <c r="C4" s="52">
        <f>B4-D4</f>
        <v>4380</v>
      </c>
      <c r="D4">
        <v>99220</v>
      </c>
      <c r="E4" s="52">
        <f>D4-F4</f>
        <v>65200</v>
      </c>
      <c r="F4">
        <v>34020</v>
      </c>
    </row>
    <row r="5" spans="2:6">
      <c r="B5">
        <v>66200</v>
      </c>
      <c r="C5">
        <v>2000</v>
      </c>
      <c r="D5">
        <f>B5-C5</f>
        <v>64200</v>
      </c>
      <c r="E5">
        <v>40500</v>
      </c>
      <c r="F5" s="52">
        <f>D5-E5</f>
        <v>23700</v>
      </c>
    </row>
    <row r="6" spans="2:6">
      <c r="B6" s="52">
        <f>D6+C6</f>
        <v>115500</v>
      </c>
      <c r="C6">
        <v>2980</v>
      </c>
      <c r="D6" s="52">
        <f>F6+E6</f>
        <v>112520</v>
      </c>
      <c r="E6">
        <v>75800</v>
      </c>
      <c r="F6">
        <v>36720</v>
      </c>
    </row>
    <row r="10" ht="15.75" spans="1:6">
      <c r="A10" s="52"/>
      <c r="C10" s="53" t="s">
        <v>5</v>
      </c>
      <c r="D10" s="54"/>
      <c r="E10" s="54"/>
      <c r="F10" s="63"/>
    </row>
    <row r="11" spans="3:6">
      <c r="C11" s="55"/>
      <c r="D11" s="56"/>
      <c r="E11" s="56"/>
      <c r="F11" s="64"/>
    </row>
    <row r="12" ht="15.75" spans="3:6">
      <c r="C12" s="57" t="s">
        <v>6</v>
      </c>
      <c r="D12" s="58" t="s">
        <v>7</v>
      </c>
      <c r="E12" s="58" t="s">
        <v>8</v>
      </c>
      <c r="F12" s="65" t="s">
        <v>9</v>
      </c>
    </row>
    <row r="13" spans="3:6">
      <c r="C13" s="59">
        <v>45691</v>
      </c>
      <c r="D13" t="s">
        <v>10</v>
      </c>
      <c r="E13">
        <v>2700</v>
      </c>
      <c r="F13" s="66"/>
    </row>
    <row r="14" spans="3:6">
      <c r="C14" s="60"/>
      <c r="D14" t="s">
        <v>11</v>
      </c>
      <c r="F14" s="66">
        <v>2700</v>
      </c>
    </row>
    <row r="15" spans="3:6">
      <c r="C15" s="60"/>
      <c r="F15" s="66"/>
    </row>
    <row r="16" spans="3:6">
      <c r="C16" s="59">
        <v>45695</v>
      </c>
      <c r="D16" t="s">
        <v>12</v>
      </c>
      <c r="E16">
        <v>400</v>
      </c>
      <c r="F16" s="66"/>
    </row>
    <row r="17" spans="3:6">
      <c r="C17" s="60"/>
      <c r="D17" t="s">
        <v>13</v>
      </c>
      <c r="F17" s="66">
        <v>400</v>
      </c>
    </row>
    <row r="18" spans="3:6">
      <c r="C18" s="60"/>
      <c r="F18" s="66"/>
    </row>
    <row r="19" spans="3:6">
      <c r="C19" s="59">
        <v>45697</v>
      </c>
      <c r="D19" t="s">
        <v>14</v>
      </c>
      <c r="E19">
        <v>110</v>
      </c>
      <c r="F19" s="66"/>
    </row>
    <row r="20" spans="3:6">
      <c r="C20" s="60"/>
      <c r="D20" t="s">
        <v>15</v>
      </c>
      <c r="F20" s="66">
        <v>110</v>
      </c>
    </row>
    <row r="21" spans="3:6">
      <c r="C21" s="60"/>
      <c r="F21" s="66"/>
    </row>
    <row r="22" ht="15.75" spans="3:6">
      <c r="C22" s="59">
        <v>45698</v>
      </c>
      <c r="D22" t="s">
        <v>16</v>
      </c>
      <c r="E22">
        <v>4350</v>
      </c>
      <c r="F22" s="66"/>
    </row>
    <row r="23" ht="15.75" spans="3:6">
      <c r="C23" s="60"/>
      <c r="D23" t="s">
        <v>17</v>
      </c>
      <c r="F23" s="66">
        <v>4350</v>
      </c>
    </row>
    <row r="24" spans="3:6">
      <c r="C24" s="60"/>
      <c r="F24" s="66"/>
    </row>
    <row r="25" spans="3:6">
      <c r="C25" s="59">
        <v>45698</v>
      </c>
      <c r="D25" t="s">
        <v>3</v>
      </c>
      <c r="E25">
        <v>2300</v>
      </c>
      <c r="F25" s="66"/>
    </row>
    <row r="26" spans="3:6">
      <c r="C26" s="60"/>
      <c r="D26" t="s">
        <v>13</v>
      </c>
      <c r="F26" s="66">
        <v>2300</v>
      </c>
    </row>
    <row r="27" spans="1:6">
      <c r="A27" t="s">
        <v>18</v>
      </c>
      <c r="C27" s="60"/>
      <c r="F27" s="66"/>
    </row>
    <row r="28" spans="3:6">
      <c r="C28" s="59">
        <v>45700</v>
      </c>
      <c r="D28" t="s">
        <v>19</v>
      </c>
      <c r="E28">
        <f>(2700-400)</f>
        <v>2300</v>
      </c>
      <c r="F28" s="66"/>
    </row>
    <row r="29" ht="15.75" spans="3:6">
      <c r="C29" s="60"/>
      <c r="D29" t="s">
        <v>20</v>
      </c>
      <c r="F29">
        <f>(2700-400)*0.04</f>
        <v>92</v>
      </c>
    </row>
    <row r="30" spans="3:6">
      <c r="C30" s="60"/>
      <c r="D30" t="s">
        <v>21</v>
      </c>
      <c r="F30" s="66">
        <f>(2700-400)*0.96</f>
        <v>2208</v>
      </c>
    </row>
    <row r="31" ht="15.75" spans="3:6">
      <c r="C31" s="60"/>
      <c r="F31" s="66"/>
    </row>
    <row r="32" ht="15.75" spans="3:6">
      <c r="C32" s="59">
        <v>45704</v>
      </c>
      <c r="D32" t="s">
        <v>22</v>
      </c>
      <c r="E32">
        <v>500</v>
      </c>
      <c r="F32" s="66"/>
    </row>
    <row r="33" ht="15.75" spans="3:6">
      <c r="C33" s="60"/>
      <c r="D33" t="s">
        <v>23</v>
      </c>
      <c r="F33" s="66">
        <v>500</v>
      </c>
    </row>
    <row r="34" ht="15.75" spans="3:6">
      <c r="C34" s="60"/>
      <c r="F34" s="66"/>
    </row>
    <row r="35" spans="3:6">
      <c r="C35" s="59">
        <v>45711</v>
      </c>
      <c r="D35" t="s">
        <v>24</v>
      </c>
      <c r="E35">
        <f>(4350-500)*0.98</f>
        <v>3773</v>
      </c>
      <c r="F35" s="66"/>
    </row>
    <row r="36" spans="3:6">
      <c r="C36" s="60"/>
      <c r="D36" t="s">
        <v>25</v>
      </c>
      <c r="E36">
        <f>(4350-500)*0.02</f>
        <v>77</v>
      </c>
      <c r="F36" s="66"/>
    </row>
    <row r="37" ht="15.75" spans="3:6">
      <c r="C37" s="61"/>
      <c r="D37" s="62" t="s">
        <v>23</v>
      </c>
      <c r="E37" s="62"/>
      <c r="F37" s="67">
        <f>(4350-500)</f>
        <v>3850</v>
      </c>
    </row>
  </sheetData>
  <mergeCells count="1">
    <mergeCell ref="C10:F1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workbookViewId="0">
      <selection activeCell="C33" sqref="C33"/>
    </sheetView>
  </sheetViews>
  <sheetFormatPr defaultColWidth="9" defaultRowHeight="15"/>
  <cols>
    <col min="1" max="1" width="22.78" style="29" customWidth="1"/>
    <col min="2" max="2" width="12.1066666666667" style="29" customWidth="1"/>
    <col min="3" max="3" width="10.6666666666667" style="29" customWidth="1"/>
    <col min="4" max="4" width="11.8866666666667" style="29" customWidth="1"/>
    <col min="5" max="5" width="11.44" style="29" customWidth="1"/>
    <col min="6" max="6" width="10.78" style="29" customWidth="1"/>
    <col min="7" max="7" width="10.6666666666667" style="29" customWidth="1"/>
    <col min="8" max="14" width="9" style="29"/>
    <col min="15" max="15" width="20.6666666666667" style="29" customWidth="1"/>
    <col min="16" max="16" width="9.22" style="29" customWidth="1"/>
    <col min="17" max="16384" width="9" style="29"/>
  </cols>
  <sheetData>
    <row r="1" s="29" customFormat="1" spans="1:11">
      <c r="A1" s="30" t="s">
        <v>26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="29" customFormat="1" spans="1:11">
      <c r="A2" s="30" t="s">
        <v>27</v>
      </c>
      <c r="B2" s="30" t="s">
        <v>28</v>
      </c>
      <c r="C2" s="30"/>
      <c r="D2" s="30" t="s">
        <v>29</v>
      </c>
      <c r="E2" s="30"/>
      <c r="F2" s="30" t="s">
        <v>30</v>
      </c>
      <c r="G2" s="30"/>
      <c r="H2" s="30" t="s">
        <v>31</v>
      </c>
      <c r="I2" s="30"/>
      <c r="J2" s="30" t="s">
        <v>32</v>
      </c>
      <c r="K2" s="30"/>
    </row>
    <row r="3" s="29" customFormat="1" spans="1:11">
      <c r="A3" s="30"/>
      <c r="B3" s="31" t="s">
        <v>33</v>
      </c>
      <c r="C3" s="31" t="s">
        <v>34</v>
      </c>
      <c r="D3" s="31" t="s">
        <v>33</v>
      </c>
      <c r="E3" s="31" t="s">
        <v>34</v>
      </c>
      <c r="F3" s="31" t="s">
        <v>33</v>
      </c>
      <c r="G3" s="31" t="s">
        <v>34</v>
      </c>
      <c r="H3" s="31" t="s">
        <v>33</v>
      </c>
      <c r="I3" s="31" t="s">
        <v>34</v>
      </c>
      <c r="J3" s="31" t="s">
        <v>33</v>
      </c>
      <c r="K3" s="31" t="s">
        <v>34</v>
      </c>
    </row>
    <row r="4" s="29" customFormat="1" spans="1:17">
      <c r="A4" s="32" t="s">
        <v>35</v>
      </c>
      <c r="B4" s="32">
        <v>2400</v>
      </c>
      <c r="C4" s="32"/>
      <c r="D4" s="33"/>
      <c r="E4" s="36"/>
      <c r="F4" s="37"/>
      <c r="G4" s="37"/>
      <c r="H4" s="32"/>
      <c r="I4" s="32"/>
      <c r="J4" s="32"/>
      <c r="K4" s="32"/>
      <c r="N4" s="40" t="s">
        <v>36</v>
      </c>
      <c r="O4" s="40"/>
      <c r="P4" s="40"/>
      <c r="Q4" s="40"/>
    </row>
    <row r="5" s="29" customFormat="1" spans="1:17">
      <c r="A5" s="32" t="s">
        <v>37</v>
      </c>
      <c r="B5" s="32">
        <v>8900</v>
      </c>
      <c r="C5" s="32"/>
      <c r="D5" s="33">
        <v>2500</v>
      </c>
      <c r="E5" s="36"/>
      <c r="F5" s="37"/>
      <c r="G5" s="37"/>
      <c r="H5" s="32"/>
      <c r="I5" s="32"/>
      <c r="J5" s="32"/>
      <c r="K5" s="32"/>
      <c r="N5" s="40"/>
      <c r="O5" s="40"/>
      <c r="P5" s="40"/>
      <c r="Q5" s="40"/>
    </row>
    <row r="6" s="29" customFormat="1" spans="1:17">
      <c r="A6" s="32" t="s">
        <v>38</v>
      </c>
      <c r="B6" s="32">
        <v>36500</v>
      </c>
      <c r="C6" s="32"/>
      <c r="D6" s="33"/>
      <c r="E6" s="36">
        <v>4800</v>
      </c>
      <c r="F6" s="37"/>
      <c r="G6" s="37"/>
      <c r="H6" s="32"/>
      <c r="I6" s="32"/>
      <c r="J6" s="32"/>
      <c r="K6" s="32"/>
      <c r="N6" s="31" t="s">
        <v>39</v>
      </c>
      <c r="O6" s="31" t="s">
        <v>7</v>
      </c>
      <c r="P6" s="31" t="s">
        <v>33</v>
      </c>
      <c r="Q6" s="31" t="s">
        <v>34</v>
      </c>
    </row>
    <row r="7" s="29" customFormat="1" spans="1:17">
      <c r="A7" s="32" t="s">
        <v>40</v>
      </c>
      <c r="B7" s="32">
        <v>13700</v>
      </c>
      <c r="C7" s="32"/>
      <c r="D7" s="33"/>
      <c r="E7" s="36">
        <v>7300</v>
      </c>
      <c r="F7" s="37"/>
      <c r="G7" s="37"/>
      <c r="H7" s="32"/>
      <c r="I7" s="32"/>
      <c r="J7" s="32"/>
      <c r="K7" s="32"/>
      <c r="N7" s="41" t="s">
        <v>41</v>
      </c>
      <c r="O7" s="32" t="str">
        <f>A15</f>
        <v>Sales revenue</v>
      </c>
      <c r="P7" s="32">
        <f>I15</f>
        <v>234500</v>
      </c>
      <c r="Q7" s="32"/>
    </row>
    <row r="8" s="29" customFormat="1" spans="1:17">
      <c r="A8" s="32" t="s">
        <v>42</v>
      </c>
      <c r="B8" s="32">
        <v>42500</v>
      </c>
      <c r="C8" s="32"/>
      <c r="D8" s="33"/>
      <c r="E8" s="36"/>
      <c r="F8" s="37"/>
      <c r="G8" s="37"/>
      <c r="H8" s="32"/>
      <c r="I8" s="32"/>
      <c r="J8" s="32"/>
      <c r="K8" s="32"/>
      <c r="N8" s="41"/>
      <c r="O8" s="42" t="s">
        <v>43</v>
      </c>
      <c r="P8" s="42"/>
      <c r="Q8" s="42">
        <f>P7</f>
        <v>234500</v>
      </c>
    </row>
    <row r="9" s="29" customFormat="1" spans="1:17">
      <c r="A9" s="32" t="s">
        <v>44</v>
      </c>
      <c r="B9" s="32"/>
      <c r="C9" s="32">
        <v>11600</v>
      </c>
      <c r="D9" s="33"/>
      <c r="E9" s="36">
        <v>2300</v>
      </c>
      <c r="F9" s="37"/>
      <c r="G9" s="37"/>
      <c r="H9" s="32"/>
      <c r="I9" s="32"/>
      <c r="J9" s="32"/>
      <c r="K9" s="32"/>
      <c r="N9" s="43" t="s">
        <v>45</v>
      </c>
      <c r="O9" s="32" t="s">
        <v>46</v>
      </c>
      <c r="P9" s="44">
        <f>SUM(Q10:Q14)</f>
        <v>163100</v>
      </c>
      <c r="Q9" s="44"/>
    </row>
    <row r="10" s="29" customFormat="1" spans="1:17">
      <c r="A10" s="32" t="s">
        <v>47</v>
      </c>
      <c r="B10" s="32"/>
      <c r="C10" s="32">
        <v>9200</v>
      </c>
      <c r="D10" s="33"/>
      <c r="E10" s="36"/>
      <c r="F10" s="37"/>
      <c r="G10" s="37"/>
      <c r="H10" s="32"/>
      <c r="I10" s="32"/>
      <c r="J10" s="32"/>
      <c r="K10" s="32"/>
      <c r="N10" s="43"/>
      <c r="O10" s="45" t="s">
        <v>48</v>
      </c>
      <c r="P10" s="45"/>
      <c r="Q10" s="49">
        <v>2500</v>
      </c>
    </row>
    <row r="11" s="29" customFormat="1" spans="1:17">
      <c r="A11" s="32" t="s">
        <v>49</v>
      </c>
      <c r="B11" s="32"/>
      <c r="C11" s="32"/>
      <c r="D11" s="33"/>
      <c r="E11" s="36">
        <v>1000</v>
      </c>
      <c r="F11" s="37"/>
      <c r="G11" s="37"/>
      <c r="H11" s="32"/>
      <c r="I11" s="32"/>
      <c r="J11" s="32"/>
      <c r="K11" s="32"/>
      <c r="N11" s="43"/>
      <c r="O11" s="45" t="s">
        <v>50</v>
      </c>
      <c r="P11" s="45"/>
      <c r="Q11" s="49">
        <v>116300</v>
      </c>
    </row>
    <row r="12" s="29" customFormat="1" spans="1:17">
      <c r="A12" s="32" t="s">
        <v>51</v>
      </c>
      <c r="B12" s="32"/>
      <c r="C12" s="32">
        <v>7900</v>
      </c>
      <c r="D12" s="33"/>
      <c r="E12" s="36"/>
      <c r="F12" s="37"/>
      <c r="G12" s="37"/>
      <c r="H12" s="32"/>
      <c r="I12" s="32"/>
      <c r="J12" s="32"/>
      <c r="K12" s="32"/>
      <c r="N12" s="43"/>
      <c r="O12" s="45" t="s">
        <v>52</v>
      </c>
      <c r="P12" s="45"/>
      <c r="Q12" s="49">
        <v>27200</v>
      </c>
    </row>
    <row r="13" s="29" customFormat="1" spans="1:17">
      <c r="A13" s="32" t="s">
        <v>53</v>
      </c>
      <c r="B13" s="32"/>
      <c r="C13" s="32">
        <v>34000</v>
      </c>
      <c r="D13" s="33"/>
      <c r="E13" s="36"/>
      <c r="F13" s="37"/>
      <c r="G13" s="37"/>
      <c r="H13" s="32"/>
      <c r="I13" s="32"/>
      <c r="J13" s="32"/>
      <c r="K13" s="32"/>
      <c r="N13" s="43"/>
      <c r="O13" s="45" t="s">
        <v>54</v>
      </c>
      <c r="P13" s="45"/>
      <c r="Q13" s="49">
        <v>14800</v>
      </c>
    </row>
    <row r="14" s="29" customFormat="1" spans="1:17">
      <c r="A14" s="32" t="s">
        <v>55</v>
      </c>
      <c r="B14" s="32">
        <v>43000</v>
      </c>
      <c r="C14" s="32"/>
      <c r="D14" s="33"/>
      <c r="E14" s="36"/>
      <c r="F14" s="38">
        <f>B14</f>
        <v>43000</v>
      </c>
      <c r="G14" s="38"/>
      <c r="H14" s="32"/>
      <c r="I14" s="32"/>
      <c r="J14" s="38">
        <f>F14</f>
        <v>43000</v>
      </c>
      <c r="K14" s="38"/>
      <c r="N14" s="43"/>
      <c r="O14" s="46" t="s">
        <v>56</v>
      </c>
      <c r="P14" s="46"/>
      <c r="Q14" s="50">
        <v>2300</v>
      </c>
    </row>
    <row r="15" s="29" customFormat="1" spans="1:17">
      <c r="A15" s="32" t="s">
        <v>57</v>
      </c>
      <c r="B15" s="32"/>
      <c r="C15" s="32">
        <v>232000</v>
      </c>
      <c r="D15" s="33"/>
      <c r="E15" s="36">
        <v>2500</v>
      </c>
      <c r="F15" s="39"/>
      <c r="G15" s="39">
        <f>E15+C15</f>
        <v>234500</v>
      </c>
      <c r="H15" s="39"/>
      <c r="I15" s="39">
        <f>G15</f>
        <v>234500</v>
      </c>
      <c r="J15" s="32"/>
      <c r="K15" s="32"/>
      <c r="N15" s="47" t="s">
        <v>58</v>
      </c>
      <c r="O15" s="32" t="s">
        <v>46</v>
      </c>
      <c r="P15" s="32">
        <v>71400</v>
      </c>
      <c r="Q15" s="32"/>
    </row>
    <row r="16" s="29" customFormat="1" spans="1:17">
      <c r="A16" s="32" t="s">
        <v>59</v>
      </c>
      <c r="B16" s="32">
        <v>2500</v>
      </c>
      <c r="C16" s="32"/>
      <c r="D16" s="33"/>
      <c r="E16" s="36"/>
      <c r="F16" s="39">
        <f>B16</f>
        <v>2500</v>
      </c>
      <c r="G16" s="39"/>
      <c r="H16" s="39">
        <f t="shared" ref="H16:H18" si="0">F16</f>
        <v>2500</v>
      </c>
      <c r="I16" s="39"/>
      <c r="J16" s="32"/>
      <c r="K16" s="32"/>
      <c r="N16" s="48"/>
      <c r="O16" s="32" t="s">
        <v>60</v>
      </c>
      <c r="P16" s="32"/>
      <c r="Q16" s="32">
        <v>71400</v>
      </c>
    </row>
    <row r="17" s="29" customFormat="1" spans="1:17">
      <c r="A17" s="32" t="s">
        <v>61</v>
      </c>
      <c r="B17" s="32">
        <v>111500</v>
      </c>
      <c r="C17" s="32"/>
      <c r="D17" s="33">
        <v>4800</v>
      </c>
      <c r="E17" s="36"/>
      <c r="F17" s="39">
        <f>B17+D17</f>
        <v>116300</v>
      </c>
      <c r="G17" s="39"/>
      <c r="H17" s="39">
        <f t="shared" si="0"/>
        <v>116300</v>
      </c>
      <c r="I17" s="39"/>
      <c r="J17" s="32"/>
      <c r="K17" s="32"/>
      <c r="N17" s="41" t="s">
        <v>62</v>
      </c>
      <c r="O17" s="32" t="s">
        <v>53</v>
      </c>
      <c r="P17" s="32">
        <v>43000</v>
      </c>
      <c r="Q17" s="32"/>
    </row>
    <row r="18" s="29" customFormat="1" spans="1:17">
      <c r="A18" s="32" t="s">
        <v>63</v>
      </c>
      <c r="B18" s="32">
        <v>21100</v>
      </c>
      <c r="C18" s="32"/>
      <c r="D18" s="33">
        <v>5100</v>
      </c>
      <c r="E18" s="36"/>
      <c r="F18" s="39">
        <f>B18+D18+D19</f>
        <v>27200</v>
      </c>
      <c r="G18" s="39"/>
      <c r="H18" s="39">
        <f t="shared" si="0"/>
        <v>27200</v>
      </c>
      <c r="I18" s="39"/>
      <c r="J18" s="32"/>
      <c r="K18" s="32"/>
      <c r="N18" s="41"/>
      <c r="O18" s="32" t="s">
        <v>64</v>
      </c>
      <c r="P18" s="32"/>
      <c r="Q18" s="32">
        <v>43000</v>
      </c>
    </row>
    <row r="19" s="29" customFormat="1" spans="1:17">
      <c r="A19" s="32"/>
      <c r="B19" s="32"/>
      <c r="C19" s="32"/>
      <c r="D19" s="33">
        <v>1000</v>
      </c>
      <c r="E19" s="36"/>
      <c r="F19" s="39"/>
      <c r="G19" s="39"/>
      <c r="H19" s="39"/>
      <c r="I19" s="39"/>
      <c r="J19" s="32"/>
      <c r="K19" s="32"/>
      <c r="O19" s="31" t="s">
        <v>65</v>
      </c>
      <c r="P19" s="31">
        <f>SUM(P7:P18)</f>
        <v>512000</v>
      </c>
      <c r="Q19" s="31">
        <f>SUM(Q7:Q18)</f>
        <v>512000</v>
      </c>
    </row>
    <row r="20" s="29" customFormat="1" spans="1:11">
      <c r="A20" s="32" t="s">
        <v>66</v>
      </c>
      <c r="B20" s="32">
        <v>10300</v>
      </c>
      <c r="C20" s="32"/>
      <c r="D20" s="33">
        <v>2200</v>
      </c>
      <c r="E20" s="36"/>
      <c r="F20" s="39">
        <f>B20+D20+D21</f>
        <v>14800</v>
      </c>
      <c r="G20" s="39"/>
      <c r="H20" s="39">
        <f>F20</f>
        <v>14800</v>
      </c>
      <c r="I20" s="39"/>
      <c r="J20" s="32"/>
      <c r="K20" s="32"/>
    </row>
    <row r="21" s="29" customFormat="1" spans="1:11">
      <c r="A21" s="32"/>
      <c r="B21" s="32"/>
      <c r="C21" s="32"/>
      <c r="D21" s="33">
        <v>2300</v>
      </c>
      <c r="E21" s="36"/>
      <c r="F21" s="39"/>
      <c r="G21" s="39"/>
      <c r="H21" s="39"/>
      <c r="I21" s="39"/>
      <c r="J21" s="32"/>
      <c r="K21" s="32"/>
    </row>
    <row r="22" s="29" customFormat="1" spans="1:11">
      <c r="A22" s="32" t="s">
        <v>67</v>
      </c>
      <c r="B22" s="32">
        <v>2300</v>
      </c>
      <c r="C22" s="32"/>
      <c r="D22" s="33"/>
      <c r="E22" s="36"/>
      <c r="F22" s="39">
        <f>B22</f>
        <v>2300</v>
      </c>
      <c r="G22" s="39"/>
      <c r="H22" s="39">
        <f>F22</f>
        <v>2300</v>
      </c>
      <c r="I22" s="39"/>
      <c r="J22" s="32"/>
      <c r="K22" s="32"/>
    </row>
    <row r="23" s="29" customFormat="1" spans="1:11">
      <c r="A23" s="31" t="s">
        <v>65</v>
      </c>
      <c r="B23" s="31">
        <f t="shared" ref="B23:K23" si="1">SUM(B4:B22)</f>
        <v>294700</v>
      </c>
      <c r="C23" s="31">
        <f t="shared" si="1"/>
        <v>294700</v>
      </c>
      <c r="D23" s="34">
        <f t="shared" si="1"/>
        <v>17900</v>
      </c>
      <c r="E23" s="34">
        <f t="shared" si="1"/>
        <v>17900</v>
      </c>
      <c r="F23" s="31">
        <f t="shared" si="1"/>
        <v>206100</v>
      </c>
      <c r="G23" s="31">
        <f t="shared" si="1"/>
        <v>234500</v>
      </c>
      <c r="H23" s="31">
        <f t="shared" si="1"/>
        <v>163100</v>
      </c>
      <c r="I23" s="31">
        <f t="shared" si="1"/>
        <v>234500</v>
      </c>
      <c r="J23" s="31">
        <f t="shared" si="1"/>
        <v>43000</v>
      </c>
      <c r="K23" s="31">
        <f t="shared" si="1"/>
        <v>0</v>
      </c>
    </row>
    <row r="24" s="29" customFormat="1" spans="1:11">
      <c r="A24" s="30" t="s">
        <v>68</v>
      </c>
      <c r="B24" s="30"/>
      <c r="C24" s="30"/>
      <c r="D24" s="30"/>
      <c r="E24" s="30"/>
      <c r="F24" s="30"/>
      <c r="G24" s="30"/>
      <c r="H24" s="31">
        <f>I23-H23</f>
        <v>71400</v>
      </c>
      <c r="I24" s="31"/>
      <c r="J24" s="31"/>
      <c r="K24" s="31">
        <f>J23-K23</f>
        <v>43000</v>
      </c>
    </row>
    <row r="25" s="29" customFormat="1" spans="1:11">
      <c r="A25" s="30" t="s">
        <v>65</v>
      </c>
      <c r="B25" s="30"/>
      <c r="C25" s="30"/>
      <c r="D25" s="30"/>
      <c r="E25" s="30"/>
      <c r="F25" s="30"/>
      <c r="G25" s="30"/>
      <c r="H25" s="31"/>
      <c r="I25" s="31">
        <f t="shared" ref="H25:K25" si="2">SUM(I23:I24)</f>
        <v>234500</v>
      </c>
      <c r="J25" s="31">
        <f t="shared" si="2"/>
        <v>43000</v>
      </c>
      <c r="K25" s="31">
        <f t="shared" si="2"/>
        <v>43000</v>
      </c>
    </row>
    <row r="27" s="29" customFormat="1" spans="16:16">
      <c r="P27" s="29" t="s">
        <v>69</v>
      </c>
    </row>
    <row r="28" s="29" customFormat="1" spans="1:1">
      <c r="A28" s="35" t="s">
        <v>70</v>
      </c>
    </row>
    <row r="29" spans="13:13">
      <c r="M29" s="29" t="s">
        <v>69</v>
      </c>
    </row>
  </sheetData>
  <mergeCells count="14">
    <mergeCell ref="A1:K1"/>
    <mergeCell ref="B2:C2"/>
    <mergeCell ref="D2:E2"/>
    <mergeCell ref="F2:G2"/>
    <mergeCell ref="H2:I2"/>
    <mergeCell ref="J2:K2"/>
    <mergeCell ref="A24:G24"/>
    <mergeCell ref="A25:G25"/>
    <mergeCell ref="A2:A3"/>
    <mergeCell ref="N7:N8"/>
    <mergeCell ref="N9:N14"/>
    <mergeCell ref="N15:N16"/>
    <mergeCell ref="N17:N18"/>
    <mergeCell ref="N4:Q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0"/>
  <sheetViews>
    <sheetView tabSelected="1" workbookViewId="0">
      <selection activeCell="F17" sqref="F17"/>
    </sheetView>
  </sheetViews>
  <sheetFormatPr defaultColWidth="8.8" defaultRowHeight="15" outlineLevelCol="7"/>
  <sheetData>
    <row r="1" ht="15.75"/>
    <row r="2" ht="15.75" spans="2:8">
      <c r="B2" s="1" t="s">
        <v>14</v>
      </c>
      <c r="C2" s="2"/>
      <c r="D2" s="3"/>
      <c r="E2"/>
      <c r="F2" s="1" t="s">
        <v>71</v>
      </c>
      <c r="G2" s="2"/>
      <c r="H2" s="3"/>
    </row>
    <row r="3" ht="15.75" spans="2:8">
      <c r="B3" s="4" t="s">
        <v>6</v>
      </c>
      <c r="C3" s="5" t="s">
        <v>8</v>
      </c>
      <c r="D3" s="6" t="s">
        <v>9</v>
      </c>
      <c r="F3" s="20" t="s">
        <v>6</v>
      </c>
      <c r="G3" s="5" t="s">
        <v>8</v>
      </c>
      <c r="H3" s="6" t="s">
        <v>9</v>
      </c>
    </row>
    <row r="4" spans="2:8">
      <c r="B4" s="7">
        <v>45691</v>
      </c>
      <c r="C4" s="8">
        <v>2700</v>
      </c>
      <c r="D4" s="9"/>
      <c r="F4" s="21">
        <v>45698</v>
      </c>
      <c r="G4">
        <v>2300</v>
      </c>
      <c r="H4" s="12"/>
    </row>
    <row r="5" spans="2:8">
      <c r="B5" s="10">
        <v>45695</v>
      </c>
      <c r="C5" s="11"/>
      <c r="D5" s="12">
        <v>400</v>
      </c>
      <c r="F5" s="21"/>
      <c r="G5"/>
      <c r="H5" s="12"/>
    </row>
    <row r="6" spans="2:8">
      <c r="B6" s="10">
        <v>45697</v>
      </c>
      <c r="C6" s="11">
        <v>110</v>
      </c>
      <c r="D6" s="12"/>
      <c r="F6" s="21"/>
      <c r="G6"/>
      <c r="H6" s="12"/>
    </row>
    <row r="7" spans="2:8">
      <c r="B7" s="10">
        <v>45698</v>
      </c>
      <c r="C7" s="11"/>
      <c r="D7" s="12">
        <v>2300</v>
      </c>
      <c r="F7" s="21"/>
      <c r="H7" s="12"/>
    </row>
    <row r="8" ht="15.75" spans="2:8">
      <c r="B8" s="13"/>
      <c r="C8" s="11"/>
      <c r="D8" s="12"/>
      <c r="F8" s="22"/>
      <c r="H8" s="12"/>
    </row>
    <row r="9" ht="15.75" spans="2:8">
      <c r="B9" s="14" t="s">
        <v>65</v>
      </c>
      <c r="C9" s="15">
        <f t="shared" ref="C9:G9" si="0">SUM(C4:C7)</f>
        <v>2810</v>
      </c>
      <c r="D9" s="16">
        <f t="shared" si="0"/>
        <v>2700</v>
      </c>
      <c r="F9" s="20" t="s">
        <v>65</v>
      </c>
      <c r="G9" s="26">
        <f t="shared" si="0"/>
        <v>2300</v>
      </c>
      <c r="H9" s="24"/>
    </row>
    <row r="10" ht="15.75" spans="2:8">
      <c r="B10" s="17" t="s">
        <v>72</v>
      </c>
      <c r="C10" s="18">
        <f>C9-D9</f>
        <v>110</v>
      </c>
      <c r="D10" s="19"/>
      <c r="F10" s="27" t="s">
        <v>72</v>
      </c>
      <c r="G10" s="28">
        <v>2300</v>
      </c>
      <c r="H10" s="19"/>
    </row>
    <row r="11" ht="15.75"/>
    <row r="12" ht="15.75" spans="2:8">
      <c r="B12" s="1" t="s">
        <v>19</v>
      </c>
      <c r="C12" s="2"/>
      <c r="D12" s="3"/>
      <c r="F12" s="1" t="s">
        <v>73</v>
      </c>
      <c r="G12" s="2"/>
      <c r="H12" s="3"/>
    </row>
    <row r="13" ht="15.75" spans="2:8">
      <c r="B13" s="20" t="s">
        <v>6</v>
      </c>
      <c r="C13" s="5" t="s">
        <v>8</v>
      </c>
      <c r="D13" s="6" t="s">
        <v>9</v>
      </c>
      <c r="F13" s="4" t="s">
        <v>6</v>
      </c>
      <c r="G13" s="5" t="s">
        <v>8</v>
      </c>
      <c r="H13" s="6" t="s">
        <v>9</v>
      </c>
    </row>
    <row r="14" spans="2:8">
      <c r="B14" s="21">
        <v>45691</v>
      </c>
      <c r="C14"/>
      <c r="D14" s="12">
        <v>2700</v>
      </c>
      <c r="F14" s="7">
        <v>45698</v>
      </c>
      <c r="G14" s="8">
        <v>4350</v>
      </c>
      <c r="H14" s="9"/>
    </row>
    <row r="15" spans="2:8">
      <c r="B15" s="21">
        <v>45695</v>
      </c>
      <c r="C15">
        <v>400</v>
      </c>
      <c r="D15" s="12"/>
      <c r="F15" s="10">
        <v>45704</v>
      </c>
      <c r="G15" s="11"/>
      <c r="H15" s="12">
        <v>500</v>
      </c>
    </row>
    <row r="16" spans="2:8">
      <c r="B16" s="21"/>
      <c r="C16"/>
      <c r="D16" s="12"/>
      <c r="F16" s="10"/>
      <c r="G16" s="11"/>
      <c r="H16" s="12"/>
    </row>
    <row r="17" spans="2:8">
      <c r="B17" s="21"/>
      <c r="D17" s="12"/>
      <c r="F17" s="10"/>
      <c r="G17" s="11"/>
      <c r="H17" s="12"/>
    </row>
    <row r="18" ht="15.75" spans="2:8">
      <c r="B18" s="22"/>
      <c r="D18" s="12"/>
      <c r="F18" s="13"/>
      <c r="G18" s="11"/>
      <c r="H18" s="12"/>
    </row>
    <row r="19" ht="15.75" spans="2:8">
      <c r="B19" s="4" t="s">
        <v>65</v>
      </c>
      <c r="C19" s="23">
        <f t="shared" ref="C19:H19" si="1">SUM(C14:C17)</f>
        <v>400</v>
      </c>
      <c r="D19" s="24">
        <f t="shared" si="1"/>
        <v>2700</v>
      </c>
      <c r="F19" s="4" t="s">
        <v>65</v>
      </c>
      <c r="G19" s="23">
        <f t="shared" si="1"/>
        <v>4350</v>
      </c>
      <c r="H19" s="24">
        <f t="shared" si="1"/>
        <v>500</v>
      </c>
    </row>
    <row r="20" ht="15.75" spans="2:8">
      <c r="B20" s="17" t="s">
        <v>72</v>
      </c>
      <c r="C20" s="25"/>
      <c r="D20" s="19">
        <f>D19-C19</f>
        <v>2300</v>
      </c>
      <c r="F20" s="17" t="s">
        <v>72</v>
      </c>
      <c r="G20" s="18">
        <f>G19-H19</f>
        <v>3850</v>
      </c>
      <c r="H20" s="19"/>
    </row>
  </sheetData>
  <mergeCells count="4">
    <mergeCell ref="B2:D2"/>
    <mergeCell ref="F2:H2"/>
    <mergeCell ref="B12:D12"/>
    <mergeCell ref="F12:H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E5-16</vt:lpstr>
      <vt:lpstr>E5-21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2025-05-01T23:43:00Z</dcterms:created>
  <dcterms:modified xsi:type="dcterms:W3CDTF">2025-05-02T09:33:10Z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