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1"/>
  </bookViews>
  <sheets>
    <sheet name="E5-16" sheetId="1" r:id="rId1"/>
    <sheet name="E5-21" sheetId="2" r:id="rId2"/>
    <sheet name="Sheet2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<sst xmlns="http://schemas.openxmlformats.org/spreadsheetml/2006/main" count="138" uniqueCount="88">
  <si>
    <t>Sales</t>
  </si>
  <si>
    <t>Sales Discount</t>
  </si>
  <si>
    <t>Net sales</t>
  </si>
  <si>
    <t>Cost of good sold</t>
  </si>
  <si>
    <t>Gross profit</t>
  </si>
  <si>
    <t>Soul Art Gift Shop Journal at February 2012</t>
  </si>
  <si>
    <t>Date</t>
  </si>
  <si>
    <t>Accounts</t>
  </si>
  <si>
    <t>Dr</t>
  </si>
  <si>
    <t>Cr</t>
  </si>
  <si>
    <t>Inventory</t>
  </si>
  <si>
    <t xml:space="preserve">  Acc payable</t>
  </si>
  <si>
    <t xml:space="preserve">Acc payable </t>
  </si>
  <si>
    <t xml:space="preserve">  Inventory</t>
  </si>
  <si>
    <t>Inentory</t>
  </si>
  <si>
    <t xml:space="preserve">   Cash</t>
  </si>
  <si>
    <t>Acc receivable</t>
  </si>
  <si>
    <t xml:space="preserve">   Sales Revenue</t>
  </si>
  <si>
    <t xml:space="preserve"> </t>
  </si>
  <si>
    <t>Acc payable</t>
  </si>
  <si>
    <t xml:space="preserve">    Purchased discount</t>
  </si>
  <si>
    <t xml:space="preserve">    Cash</t>
  </si>
  <si>
    <t>Sales allowance</t>
  </si>
  <si>
    <t xml:space="preserve">   Acc receivable</t>
  </si>
  <si>
    <t>cash</t>
  </si>
  <si>
    <t>Sales discount</t>
  </si>
  <si>
    <t>Budget Business Systems Worksheet Year Ended March 31, 2012</t>
  </si>
  <si>
    <t>Account</t>
  </si>
  <si>
    <t>Trial Balance</t>
  </si>
  <si>
    <t>Adjustments</t>
  </si>
  <si>
    <t>Adjusted Trial Balance</t>
  </si>
  <si>
    <t>Income statement</t>
  </si>
  <si>
    <t>Balance sheet</t>
  </si>
  <si>
    <t>Debit</t>
  </si>
  <si>
    <t>Credit</t>
  </si>
  <si>
    <t>Cash</t>
  </si>
  <si>
    <t>Budget Business Systems                                                                Journal for closing entries Year Ended March 31, 2012</t>
  </si>
  <si>
    <t>Account receivable</t>
  </si>
  <si>
    <t xml:space="preserve">Inventory </t>
  </si>
  <si>
    <t>No</t>
  </si>
  <si>
    <t>Supplies</t>
  </si>
  <si>
    <t>a</t>
  </si>
  <si>
    <t>Equipment</t>
  </si>
  <si>
    <t xml:space="preserve">        Income summary</t>
  </si>
  <si>
    <t>b</t>
  </si>
  <si>
    <t>Income summary</t>
  </si>
  <si>
    <t xml:space="preserve">     Sales discount</t>
  </si>
  <si>
    <t>Accumulated Depreciation</t>
  </si>
  <si>
    <t>c</t>
  </si>
  <si>
    <t>Accounts Payable</t>
  </si>
  <si>
    <t>Salary Payable</t>
  </si>
  <si>
    <t xml:space="preserve">        Cost of goods sold</t>
  </si>
  <si>
    <t>Note Payable, Long-term</t>
  </si>
  <si>
    <t xml:space="preserve">        Selling expense</t>
  </si>
  <si>
    <t>Bitzes, Capital</t>
  </si>
  <si>
    <t xml:space="preserve">        General expense</t>
  </si>
  <si>
    <t>Bitzes, drawing</t>
  </si>
  <si>
    <t xml:space="preserve">        Interest expense</t>
  </si>
  <si>
    <t>Sales revenue</t>
  </si>
  <si>
    <t>d</t>
  </si>
  <si>
    <t>Sales discounts</t>
  </si>
  <si>
    <t xml:space="preserve">        Bitzes,Capital</t>
  </si>
  <si>
    <t>Cost of goods sold</t>
  </si>
  <si>
    <t>e</t>
  </si>
  <si>
    <t>Selling expense</t>
  </si>
  <si>
    <t xml:space="preserve">        Bitzes, Drawing</t>
  </si>
  <si>
    <t>Total</t>
  </si>
  <si>
    <t>General expense</t>
  </si>
  <si>
    <t>Interest expense</t>
  </si>
  <si>
    <t>Net Income</t>
  </si>
  <si>
    <t xml:space="preserve">  </t>
  </si>
  <si>
    <t>Blitzes Net Income is 71400</t>
  </si>
  <si>
    <t>Drawing</t>
  </si>
  <si>
    <t>COGs</t>
  </si>
  <si>
    <t>General expanse</t>
  </si>
  <si>
    <t>Total expenses</t>
  </si>
  <si>
    <t>Total revenue</t>
  </si>
  <si>
    <t>COGS</t>
  </si>
  <si>
    <t>Balance</t>
  </si>
  <si>
    <t>Acc Receivable</t>
  </si>
  <si>
    <t>Income Statement with Tax</t>
  </si>
  <si>
    <t>Total Service revenue</t>
  </si>
  <si>
    <t>Total expences</t>
  </si>
  <si>
    <t>Net income before tax</t>
  </si>
  <si>
    <t>Income Tax expense goes with tax payable In Journal</t>
  </si>
  <si>
    <t>Income tax expense(30%)</t>
  </si>
  <si>
    <t>Net income after tax</t>
  </si>
  <si>
    <t>we consider net income after tax as final net income in O-E statement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</si>
</sst>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9" fillId="9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6" borderId="34" applyNumberFormat="0" applyFont="0" applyAlignment="0" applyProtection="0">
      <alignment vertical="center"/>
    </xf>
    <xf numFmtId="0" fontId="18" fillId="13" borderId="3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3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3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16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>
      <alignment vertical="center"/>
    </xf>
    <xf numFmtId="0" fontId="0" fillId="0" borderId="12" xfId="0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0" fillId="0" borderId="0" xfId="0" applyFont="1" applyFill="1" applyAlignment="1"/>
    <xf numFmtId="0" fontId="1" fillId="0" borderId="18" xfId="0" applyFont="1" applyFill="1" applyBorder="1" applyAlignment="1">
      <alignment horizontal="center"/>
    </xf>
    <xf numFmtId="0" fontId="1" fillId="0" borderId="18" xfId="0" applyFont="1" applyFill="1" applyBorder="1" applyAlignment="1"/>
    <xf numFmtId="0" fontId="0" fillId="0" borderId="18" xfId="0" applyFont="1" applyFill="1" applyBorder="1" applyAlignment="1"/>
    <xf numFmtId="0" fontId="2" fillId="0" borderId="18" xfId="0" applyFont="1" applyFill="1" applyBorder="1" applyAlignment="1"/>
    <xf numFmtId="0" fontId="3" fillId="0" borderId="18" xfId="0" applyFont="1" applyFill="1" applyBorder="1" applyAlignment="1"/>
    <xf numFmtId="0" fontId="1" fillId="0" borderId="0" xfId="0" applyFont="1" applyFill="1" applyAlignment="1"/>
    <xf numFmtId="0" fontId="2" fillId="0" borderId="19" xfId="0" applyFont="1" applyFill="1" applyBorder="1" applyAlignment="1"/>
    <xf numFmtId="0" fontId="4" fillId="0" borderId="18" xfId="0" applyFont="1" applyFill="1" applyBorder="1" applyAlignment="1"/>
    <xf numFmtId="0" fontId="0" fillId="2" borderId="18" xfId="0" applyFont="1" applyFill="1" applyBorder="1" applyAlignment="1"/>
    <xf numFmtId="0" fontId="0" fillId="3" borderId="18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/>
    <xf numFmtId="0" fontId="1" fillId="0" borderId="22" xfId="0" applyFont="1" applyFill="1" applyBorder="1" applyAlignment="1"/>
    <xf numFmtId="0" fontId="1" fillId="0" borderId="3" xfId="0" applyFont="1" applyFill="1" applyBorder="1" applyAlignment="1"/>
    <xf numFmtId="0" fontId="0" fillId="0" borderId="23" xfId="0" applyFont="1" applyFill="1" applyBorder="1" applyAlignment="1"/>
    <xf numFmtId="0" fontId="0" fillId="0" borderId="23" xfId="0" applyBorder="1">
      <alignment vertical="center"/>
    </xf>
    <xf numFmtId="0" fontId="0" fillId="0" borderId="18" xfId="0" applyFont="1" applyFill="1" applyBorder="1" applyAlignment="1"/>
    <xf numFmtId="0" fontId="0" fillId="0" borderId="18" xfId="0" applyBorder="1">
      <alignment vertical="center"/>
    </xf>
    <xf numFmtId="0" fontId="0" fillId="0" borderId="24" xfId="0" applyBorder="1">
      <alignment vertical="center"/>
    </xf>
    <xf numFmtId="0" fontId="0" fillId="0" borderId="19" xfId="0" applyFont="1" applyFill="1" applyBorder="1" applyAlignment="1"/>
    <xf numFmtId="0" fontId="0" fillId="0" borderId="18" xfId="0" applyFont="1" applyFill="1" applyBorder="1" applyAlignment="1"/>
    <xf numFmtId="0" fontId="0" fillId="0" borderId="25" xfId="0" applyBorder="1">
      <alignment vertical="center"/>
    </xf>
    <xf numFmtId="0" fontId="1" fillId="0" borderId="18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vertical="center"/>
    </xf>
    <xf numFmtId="0" fontId="0" fillId="0" borderId="24" xfId="0" applyFont="1" applyFill="1" applyBorder="1" applyAlignment="1"/>
    <xf numFmtId="0" fontId="1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/>
    <xf numFmtId="0" fontId="1" fillId="0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9" xfId="0" applyFont="1" applyFill="1" applyBorder="1" applyAlignment="1"/>
    <xf numFmtId="0" fontId="0" fillId="0" borderId="23" xfId="0" applyFont="1" applyFill="1" applyBorder="1" applyAlignment="1"/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0" borderId="9" xfId="0" applyFont="1" applyFill="1" applyBorder="1" applyAlignment="1"/>
    <xf numFmtId="0" fontId="0" fillId="0" borderId="30" xfId="0" applyFont="1" applyFill="1" applyBorder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203200</xdr:colOff>
      <xdr:row>0</xdr:row>
      <xdr:rowOff>9525</xdr:rowOff>
    </xdr:from>
    <xdr:to>
      <xdr:col>10</xdr:col>
      <xdr:colOff>648335</xdr:colOff>
      <xdr:row>9</xdr:row>
      <xdr:rowOff>181610</xdr:rowOff>
    </xdr:to>
    <xdr:pic>
      <xdr:nvPicPr>
        <xdr:cNvPr id="2" name="Picture 1" descr="WhatsApp Image 2025-04-29 at 10.42.10 A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0" y="9525"/>
          <a:ext cx="12209145" cy="1886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7"/>
  <sheetViews>
    <sheetView workbookViewId="0">
      <selection activeCell="J31" sqref="J31"/>
    </sheetView>
  </sheetViews>
  <sheetFormatPr defaultColWidth="8.8" defaultRowHeight="15" outlineLevelCol="5"/>
  <cols>
    <col min="2" max="2" width="14.1" customWidth="1"/>
    <col min="3" max="3" width="9.1" customWidth="1"/>
    <col min="4" max="4" width="16.5" customWidth="1"/>
    <col min="5" max="5" width="11.4" customWidth="1"/>
    <col min="9" max="9" width="7.6" customWidth="1"/>
    <col min="11" max="11" width="5.8" customWidth="1"/>
    <col min="12" max="12" width="6.1" customWidth="1"/>
  </cols>
  <sheetData>
    <row r="2" spans="2:6">
      <c r="B2" s="66" t="s">
        <v>0</v>
      </c>
      <c r="C2" s="66" t="s">
        <v>1</v>
      </c>
      <c r="D2" s="66" t="s">
        <v>2</v>
      </c>
      <c r="E2" s="66" t="s">
        <v>3</v>
      </c>
      <c r="F2" s="66" t="s">
        <v>4</v>
      </c>
    </row>
    <row r="3" spans="2:6">
      <c r="B3">
        <v>89500</v>
      </c>
      <c r="C3">
        <v>1560</v>
      </c>
      <c r="D3">
        <v>87940</v>
      </c>
      <c r="E3">
        <v>60200</v>
      </c>
      <c r="F3" s="67">
        <f>D3-E3</f>
        <v>27740</v>
      </c>
    </row>
    <row r="4" spans="2:6">
      <c r="B4">
        <v>103600</v>
      </c>
      <c r="C4" s="67">
        <f>B4-D4</f>
        <v>4380</v>
      </c>
      <c r="D4">
        <v>99220</v>
      </c>
      <c r="E4" s="67">
        <f>D4-F4</f>
        <v>65200</v>
      </c>
      <c r="F4">
        <v>34020</v>
      </c>
    </row>
    <row r="5" spans="2:6">
      <c r="B5">
        <v>66200</v>
      </c>
      <c r="C5">
        <v>2000</v>
      </c>
      <c r="D5">
        <f>B5-C5</f>
        <v>64200</v>
      </c>
      <c r="E5">
        <v>40500</v>
      </c>
      <c r="F5" s="67">
        <f>D5-E5</f>
        <v>23700</v>
      </c>
    </row>
    <row r="6" spans="2:6">
      <c r="B6" s="67">
        <f>D6+C6</f>
        <v>115500</v>
      </c>
      <c r="C6">
        <v>2980</v>
      </c>
      <c r="D6" s="67">
        <f>F6+E6</f>
        <v>112520</v>
      </c>
      <c r="E6">
        <v>75800</v>
      </c>
      <c r="F6">
        <v>36720</v>
      </c>
    </row>
    <row r="9" ht="15.75"/>
    <row r="10" spans="1:6">
      <c r="A10" s="67"/>
      <c r="C10" s="68" t="s">
        <v>5</v>
      </c>
      <c r="D10" s="69"/>
      <c r="E10" s="69"/>
      <c r="F10" s="75"/>
    </row>
    <row r="11" ht="15.75" spans="3:6">
      <c r="C11" s="70"/>
      <c r="D11" s="71"/>
      <c r="E11" s="71"/>
      <c r="F11" s="76"/>
    </row>
    <row r="12" spans="3:6">
      <c r="C12" s="72" t="s">
        <v>6</v>
      </c>
      <c r="D12" s="1" t="s">
        <v>7</v>
      </c>
      <c r="E12" s="1" t="s">
        <v>8</v>
      </c>
      <c r="F12" s="77" t="s">
        <v>9</v>
      </c>
    </row>
    <row r="13" spans="3:6">
      <c r="C13" s="22">
        <v>45691</v>
      </c>
      <c r="D13" t="s">
        <v>10</v>
      </c>
      <c r="E13">
        <v>2700</v>
      </c>
      <c r="F13" s="13"/>
    </row>
    <row r="14" spans="3:6">
      <c r="C14" s="23"/>
      <c r="D14" t="s">
        <v>11</v>
      </c>
      <c r="F14" s="13">
        <v>2700</v>
      </c>
    </row>
    <row r="15" spans="3:6">
      <c r="C15" s="23"/>
      <c r="F15" s="13"/>
    </row>
    <row r="16" spans="3:6">
      <c r="C16" s="22">
        <v>45695</v>
      </c>
      <c r="D16" t="s">
        <v>12</v>
      </c>
      <c r="E16">
        <v>400</v>
      </c>
      <c r="F16" s="13"/>
    </row>
    <row r="17" spans="3:6">
      <c r="C17" s="23"/>
      <c r="D17" t="s">
        <v>13</v>
      </c>
      <c r="F17" s="13">
        <v>400</v>
      </c>
    </row>
    <row r="18" spans="3:6">
      <c r="C18" s="23"/>
      <c r="F18" s="13"/>
    </row>
    <row r="19" spans="3:6">
      <c r="C19" s="22">
        <v>45697</v>
      </c>
      <c r="D19" t="s">
        <v>14</v>
      </c>
      <c r="E19">
        <v>110</v>
      </c>
      <c r="F19" s="13"/>
    </row>
    <row r="20" spans="3:6">
      <c r="C20" s="23"/>
      <c r="D20" t="s">
        <v>15</v>
      </c>
      <c r="F20" s="13">
        <v>110</v>
      </c>
    </row>
    <row r="21" spans="3:6">
      <c r="C21" s="23"/>
      <c r="F21" s="13"/>
    </row>
    <row r="22" spans="3:6">
      <c r="C22" s="22">
        <v>45698</v>
      </c>
      <c r="D22" t="s">
        <v>16</v>
      </c>
      <c r="E22">
        <v>4350</v>
      </c>
      <c r="F22" s="13"/>
    </row>
    <row r="23" spans="3:6">
      <c r="C23" s="23"/>
      <c r="D23" t="s">
        <v>17</v>
      </c>
      <c r="F23" s="13">
        <v>4350</v>
      </c>
    </row>
    <row r="24" spans="3:6">
      <c r="C24" s="23"/>
      <c r="F24" s="13"/>
    </row>
    <row r="25" spans="3:6">
      <c r="C25" s="22">
        <v>45698</v>
      </c>
      <c r="D25" t="s">
        <v>3</v>
      </c>
      <c r="E25">
        <v>2300</v>
      </c>
      <c r="F25" s="13"/>
    </row>
    <row r="26" spans="3:6">
      <c r="C26" s="23"/>
      <c r="D26" t="s">
        <v>13</v>
      </c>
      <c r="F26" s="13">
        <v>2300</v>
      </c>
    </row>
    <row r="27" spans="1:6">
      <c r="A27" t="s">
        <v>18</v>
      </c>
      <c r="C27" s="23"/>
      <c r="F27" s="13"/>
    </row>
    <row r="28" spans="3:6">
      <c r="C28" s="22">
        <v>45700</v>
      </c>
      <c r="D28" t="s">
        <v>19</v>
      </c>
      <c r="E28">
        <f>(2700-400)</f>
        <v>2300</v>
      </c>
      <c r="F28" s="13"/>
    </row>
    <row r="29" spans="3:6">
      <c r="C29" s="23"/>
      <c r="D29" t="s">
        <v>20</v>
      </c>
      <c r="F29">
        <f>(2700-400)*0.04</f>
        <v>92</v>
      </c>
    </row>
    <row r="30" spans="3:6">
      <c r="C30" s="23"/>
      <c r="D30" t="s">
        <v>21</v>
      </c>
      <c r="F30" s="13">
        <f>(2700-400)*0.96</f>
        <v>2208</v>
      </c>
    </row>
    <row r="31" spans="3:6">
      <c r="C31" s="23"/>
      <c r="F31" s="13"/>
    </row>
    <row r="32" spans="3:6">
      <c r="C32" s="22">
        <v>45704</v>
      </c>
      <c r="D32" t="s">
        <v>22</v>
      </c>
      <c r="E32">
        <v>500</v>
      </c>
      <c r="F32" s="13"/>
    </row>
    <row r="33" spans="3:6">
      <c r="C33" s="23"/>
      <c r="D33" t="s">
        <v>23</v>
      </c>
      <c r="F33" s="13">
        <v>500</v>
      </c>
    </row>
    <row r="34" spans="3:6">
      <c r="C34" s="23"/>
      <c r="F34" s="13"/>
    </row>
    <row r="35" spans="3:6">
      <c r="C35" s="22">
        <v>45711</v>
      </c>
      <c r="D35" t="s">
        <v>24</v>
      </c>
      <c r="E35">
        <f>(4350-500)*0.98</f>
        <v>3773</v>
      </c>
      <c r="F35" s="13"/>
    </row>
    <row r="36" spans="3:6">
      <c r="C36" s="23"/>
      <c r="D36" t="s">
        <v>25</v>
      </c>
      <c r="E36">
        <f>(4350-500)*0.02</f>
        <v>77</v>
      </c>
      <c r="F36" s="13"/>
    </row>
    <row r="37" ht="15.75" spans="3:6">
      <c r="C37" s="73"/>
      <c r="D37" s="74" t="s">
        <v>23</v>
      </c>
      <c r="E37" s="74"/>
      <c r="F37" s="78">
        <f>(4350-500)</f>
        <v>3850</v>
      </c>
    </row>
  </sheetData>
  <mergeCells count="1">
    <mergeCell ref="C10:F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Q66"/>
  <sheetViews>
    <sheetView tabSelected="1" topLeftCell="A25" workbookViewId="0">
      <selection activeCell="F58" sqref="F58"/>
    </sheetView>
  </sheetViews>
  <sheetFormatPr defaultColWidth="9" defaultRowHeight="15"/>
  <cols>
    <col min="1" max="1" width="25.9" style="28" customWidth="1"/>
    <col min="2" max="2" width="12.1066666666667" style="28" customWidth="1"/>
    <col min="3" max="3" width="10.6666666666667" style="28" customWidth="1"/>
    <col min="4" max="4" width="11.8866666666667" style="28" customWidth="1"/>
    <col min="5" max="5" width="14.5" style="28" customWidth="1"/>
    <col min="6" max="6" width="10.78" style="28" customWidth="1"/>
    <col min="7" max="7" width="10.6666666666667" style="28" customWidth="1"/>
    <col min="8" max="14" width="9" style="28"/>
    <col min="15" max="15" width="20.6666666666667" style="28" customWidth="1"/>
    <col min="16" max="16" width="9.22" style="28" customWidth="1"/>
    <col min="17" max="16384" width="9" style="28"/>
  </cols>
  <sheetData>
    <row r="12" s="28" customFormat="1" spans="1:11">
      <c r="A12" s="29" t="s">
        <v>26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="28" customFormat="1" spans="1:11">
      <c r="A13" s="29" t="s">
        <v>27</v>
      </c>
      <c r="B13" s="29" t="s">
        <v>28</v>
      </c>
      <c r="C13" s="29"/>
      <c r="D13" s="29" t="s">
        <v>29</v>
      </c>
      <c r="E13" s="29"/>
      <c r="F13" s="29" t="s">
        <v>30</v>
      </c>
      <c r="G13" s="29"/>
      <c r="H13" s="29" t="s">
        <v>31</v>
      </c>
      <c r="I13" s="29"/>
      <c r="J13" s="29" t="s">
        <v>32</v>
      </c>
      <c r="K13" s="29"/>
    </row>
    <row r="14" s="28" customFormat="1" spans="1:11">
      <c r="A14" s="29"/>
      <c r="B14" s="30" t="s">
        <v>33</v>
      </c>
      <c r="C14" s="30" t="s">
        <v>34</v>
      </c>
      <c r="D14" s="30" t="s">
        <v>33</v>
      </c>
      <c r="E14" s="30" t="s">
        <v>34</v>
      </c>
      <c r="F14" s="30" t="s">
        <v>33</v>
      </c>
      <c r="G14" s="30" t="s">
        <v>34</v>
      </c>
      <c r="H14" s="30" t="s">
        <v>33</v>
      </c>
      <c r="I14" s="30" t="s">
        <v>34</v>
      </c>
      <c r="J14" s="30" t="s">
        <v>33</v>
      </c>
      <c r="K14" s="30" t="s">
        <v>34</v>
      </c>
    </row>
    <row r="15" s="28" customFormat="1" spans="1:17">
      <c r="A15" s="31" t="s">
        <v>35</v>
      </c>
      <c r="B15" s="31">
        <v>2400</v>
      </c>
      <c r="C15" s="31"/>
      <c r="D15" s="32"/>
      <c r="E15" s="35"/>
      <c r="F15" s="36"/>
      <c r="G15" s="36"/>
      <c r="H15" s="31"/>
      <c r="I15" s="31"/>
      <c r="J15" s="31"/>
      <c r="K15" s="31"/>
      <c r="N15" s="53" t="s">
        <v>36</v>
      </c>
      <c r="O15" s="53"/>
      <c r="P15" s="53"/>
      <c r="Q15" s="53"/>
    </row>
    <row r="16" s="28" customFormat="1" spans="1:17">
      <c r="A16" s="31" t="s">
        <v>37</v>
      </c>
      <c r="B16" s="31">
        <v>8900</v>
      </c>
      <c r="C16" s="31"/>
      <c r="D16" s="32">
        <v>2500</v>
      </c>
      <c r="E16" s="35"/>
      <c r="F16" s="36"/>
      <c r="G16" s="36"/>
      <c r="H16" s="31"/>
      <c r="I16" s="31"/>
      <c r="J16" s="31"/>
      <c r="K16" s="31"/>
      <c r="N16" s="53"/>
      <c r="O16" s="53"/>
      <c r="P16" s="53"/>
      <c r="Q16" s="53"/>
    </row>
    <row r="17" s="28" customFormat="1" spans="1:17">
      <c r="A17" s="31" t="s">
        <v>38</v>
      </c>
      <c r="B17" s="31">
        <v>36500</v>
      </c>
      <c r="C17" s="31"/>
      <c r="D17" s="32"/>
      <c r="E17" s="35">
        <v>4800</v>
      </c>
      <c r="F17" s="36"/>
      <c r="G17" s="36"/>
      <c r="H17" s="31"/>
      <c r="I17" s="31"/>
      <c r="J17" s="31"/>
      <c r="K17" s="31"/>
      <c r="N17" s="30" t="s">
        <v>39</v>
      </c>
      <c r="O17" s="30" t="s">
        <v>7</v>
      </c>
      <c r="P17" s="30" t="s">
        <v>33</v>
      </c>
      <c r="Q17" s="30" t="s">
        <v>34</v>
      </c>
    </row>
    <row r="18" s="28" customFormat="1" spans="1:17">
      <c r="A18" s="31" t="s">
        <v>40</v>
      </c>
      <c r="B18" s="31">
        <v>13700</v>
      </c>
      <c r="C18" s="31"/>
      <c r="D18" s="32"/>
      <c r="E18" s="35">
        <v>7300</v>
      </c>
      <c r="F18" s="36"/>
      <c r="G18" s="36"/>
      <c r="H18" s="31"/>
      <c r="I18" s="31"/>
      <c r="J18" s="31"/>
      <c r="K18" s="31"/>
      <c r="N18" s="54" t="s">
        <v>41</v>
      </c>
      <c r="O18" s="31" t="str">
        <f>A28</f>
        <v>Sales revenue</v>
      </c>
      <c r="P18" s="31">
        <f>I28</f>
        <v>234500</v>
      </c>
      <c r="Q18" s="31"/>
    </row>
    <row r="19" s="28" customFormat="1" spans="1:17">
      <c r="A19" s="31" t="s">
        <v>42</v>
      </c>
      <c r="B19" s="31">
        <v>42500</v>
      </c>
      <c r="C19" s="31"/>
      <c r="D19" s="32"/>
      <c r="E19" s="35"/>
      <c r="F19" s="36"/>
      <c r="G19" s="36"/>
      <c r="H19" s="31"/>
      <c r="I19" s="31"/>
      <c r="J19" s="31"/>
      <c r="K19" s="31"/>
      <c r="N19" s="54"/>
      <c r="O19" s="55" t="s">
        <v>43</v>
      </c>
      <c r="P19" s="55"/>
      <c r="Q19" s="55">
        <f>P18</f>
        <v>234500</v>
      </c>
    </row>
    <row r="20" s="28" customFormat="1" spans="1:17">
      <c r="A20" s="31"/>
      <c r="B20" s="31"/>
      <c r="C20" s="31"/>
      <c r="D20" s="32"/>
      <c r="E20" s="35"/>
      <c r="F20" s="36"/>
      <c r="G20" s="36"/>
      <c r="H20" s="31"/>
      <c r="I20" s="31"/>
      <c r="J20" s="31"/>
      <c r="K20" s="31"/>
      <c r="N20" s="56" t="s">
        <v>44</v>
      </c>
      <c r="O20" s="55" t="s">
        <v>45</v>
      </c>
      <c r="P20" s="57">
        <v>2500</v>
      </c>
      <c r="Q20" s="57"/>
    </row>
    <row r="21" s="28" customFormat="1" spans="1:17">
      <c r="A21" s="31"/>
      <c r="B21" s="31"/>
      <c r="C21" s="31"/>
      <c r="D21" s="32"/>
      <c r="E21" s="35"/>
      <c r="F21" s="36"/>
      <c r="G21" s="36"/>
      <c r="H21" s="31"/>
      <c r="I21" s="31"/>
      <c r="J21" s="31"/>
      <c r="K21" s="31"/>
      <c r="N21" s="58"/>
      <c r="O21" s="55" t="s">
        <v>46</v>
      </c>
      <c r="P21" s="57"/>
      <c r="Q21" s="57">
        <v>2500</v>
      </c>
    </row>
    <row r="22" s="28" customFormat="1" spans="1:17">
      <c r="A22" s="31" t="s">
        <v>47</v>
      </c>
      <c r="B22" s="31"/>
      <c r="C22" s="31">
        <v>11600</v>
      </c>
      <c r="D22" s="32"/>
      <c r="E22" s="35">
        <v>2300</v>
      </c>
      <c r="F22" s="36"/>
      <c r="G22" s="36"/>
      <c r="H22" s="31"/>
      <c r="I22" s="31"/>
      <c r="J22" s="31"/>
      <c r="K22" s="31"/>
      <c r="N22" s="59" t="s">
        <v>48</v>
      </c>
      <c r="O22" s="31" t="s">
        <v>45</v>
      </c>
      <c r="P22" s="57">
        <f>SUM(Q23:Q27)</f>
        <v>160600</v>
      </c>
      <c r="Q22" s="57"/>
    </row>
    <row r="23" s="28" customFormat="1" spans="1:17">
      <c r="A23" s="31" t="s">
        <v>49</v>
      </c>
      <c r="B23" s="31"/>
      <c r="C23" s="31">
        <v>9200</v>
      </c>
      <c r="D23" s="32"/>
      <c r="E23" s="35"/>
      <c r="F23" s="36"/>
      <c r="G23" s="36"/>
      <c r="H23" s="31"/>
      <c r="I23" s="31"/>
      <c r="J23" s="31"/>
      <c r="K23" s="31"/>
      <c r="N23" s="59"/>
      <c r="O23" s="60"/>
      <c r="P23" s="60"/>
      <c r="Q23" s="64"/>
    </row>
    <row r="24" s="28" customFormat="1" spans="1:17">
      <c r="A24" s="31" t="s">
        <v>50</v>
      </c>
      <c r="B24" s="31"/>
      <c r="C24" s="31"/>
      <c r="D24" s="32"/>
      <c r="E24" s="35">
        <v>1000</v>
      </c>
      <c r="F24" s="36"/>
      <c r="G24" s="36"/>
      <c r="H24" s="31"/>
      <c r="I24" s="31"/>
      <c r="J24" s="31"/>
      <c r="K24" s="31"/>
      <c r="N24" s="59"/>
      <c r="O24" s="60" t="s">
        <v>51</v>
      </c>
      <c r="P24" s="60"/>
      <c r="Q24" s="64">
        <v>116300</v>
      </c>
    </row>
    <row r="25" s="28" customFormat="1" spans="1:17">
      <c r="A25" s="31" t="s">
        <v>52</v>
      </c>
      <c r="B25" s="31"/>
      <c r="C25" s="31">
        <v>7900</v>
      </c>
      <c r="D25" s="32"/>
      <c r="E25" s="35"/>
      <c r="F25" s="36"/>
      <c r="G25" s="36"/>
      <c r="H25" s="31"/>
      <c r="I25" s="31"/>
      <c r="J25" s="31"/>
      <c r="K25" s="31"/>
      <c r="N25" s="59"/>
      <c r="O25" s="60" t="s">
        <v>53</v>
      </c>
      <c r="P25" s="60"/>
      <c r="Q25" s="64">
        <v>27200</v>
      </c>
    </row>
    <row r="26" s="28" customFormat="1" spans="1:17">
      <c r="A26" s="31" t="s">
        <v>54</v>
      </c>
      <c r="B26" s="31"/>
      <c r="C26" s="31">
        <v>34000</v>
      </c>
      <c r="D26" s="32"/>
      <c r="E26" s="35"/>
      <c r="F26" s="36"/>
      <c r="G26" s="36"/>
      <c r="H26" s="31"/>
      <c r="I26" s="31"/>
      <c r="J26" s="31"/>
      <c r="K26" s="31"/>
      <c r="N26" s="59"/>
      <c r="O26" s="60" t="s">
        <v>55</v>
      </c>
      <c r="P26" s="60"/>
      <c r="Q26" s="64">
        <v>14800</v>
      </c>
    </row>
    <row r="27" s="28" customFormat="1" spans="1:17">
      <c r="A27" s="31" t="s">
        <v>56</v>
      </c>
      <c r="B27" s="31">
        <v>43000</v>
      </c>
      <c r="C27" s="31"/>
      <c r="D27" s="32"/>
      <c r="E27" s="35"/>
      <c r="F27" s="37">
        <f>B27</f>
        <v>43000</v>
      </c>
      <c r="G27" s="37"/>
      <c r="H27" s="31"/>
      <c r="I27" s="31"/>
      <c r="J27" s="37">
        <f>F27</f>
        <v>43000</v>
      </c>
      <c r="K27" s="37"/>
      <c r="N27" s="59"/>
      <c r="O27" s="61" t="s">
        <v>57</v>
      </c>
      <c r="P27" s="61"/>
      <c r="Q27" s="65">
        <v>2300</v>
      </c>
    </row>
    <row r="28" spans="1:17">
      <c r="A28" s="31" t="s">
        <v>58</v>
      </c>
      <c r="B28" s="31"/>
      <c r="C28" s="31">
        <v>232000</v>
      </c>
      <c r="D28" s="32"/>
      <c r="E28" s="35">
        <v>2500</v>
      </c>
      <c r="F28" s="38"/>
      <c r="G28" s="38">
        <f>E28+C28</f>
        <v>234500</v>
      </c>
      <c r="H28" s="38"/>
      <c r="I28" s="38">
        <f>G28</f>
        <v>234500</v>
      </c>
      <c r="J28" s="31"/>
      <c r="K28" s="31"/>
      <c r="N28" s="62" t="s">
        <v>59</v>
      </c>
      <c r="O28" s="31" t="s">
        <v>45</v>
      </c>
      <c r="P28" s="31">
        <v>71400</v>
      </c>
      <c r="Q28" s="31"/>
    </row>
    <row r="29" s="28" customFormat="1" spans="1:17">
      <c r="A29" s="31" t="s">
        <v>60</v>
      </c>
      <c r="B29" s="31">
        <v>2500</v>
      </c>
      <c r="C29" s="31"/>
      <c r="D29" s="32"/>
      <c r="E29" s="35"/>
      <c r="F29" s="38">
        <f>B29</f>
        <v>2500</v>
      </c>
      <c r="G29" s="38"/>
      <c r="H29" s="38">
        <f t="shared" ref="H29:H31" si="0">F29</f>
        <v>2500</v>
      </c>
      <c r="I29" s="38"/>
      <c r="J29" s="31"/>
      <c r="K29" s="31"/>
      <c r="N29" s="63"/>
      <c r="O29" s="31" t="s">
        <v>61</v>
      </c>
      <c r="P29" s="31"/>
      <c r="Q29" s="31">
        <v>71400</v>
      </c>
    </row>
    <row r="30" s="28" customFormat="1" spans="1:17">
      <c r="A30" s="31" t="s">
        <v>62</v>
      </c>
      <c r="B30" s="31">
        <v>111500</v>
      </c>
      <c r="C30" s="31"/>
      <c r="D30" s="32">
        <v>4800</v>
      </c>
      <c r="E30" s="35"/>
      <c r="F30" s="38">
        <f>B30+D30</f>
        <v>116300</v>
      </c>
      <c r="G30" s="38"/>
      <c r="H30" s="38">
        <f t="shared" si="0"/>
        <v>116300</v>
      </c>
      <c r="I30" s="38"/>
      <c r="J30" s="31"/>
      <c r="K30" s="31"/>
      <c r="N30" s="54" t="s">
        <v>63</v>
      </c>
      <c r="O30" s="31" t="s">
        <v>54</v>
      </c>
      <c r="P30" s="31">
        <v>43000</v>
      </c>
      <c r="Q30" s="31"/>
    </row>
    <row r="31" spans="1:17">
      <c r="A31" s="31" t="s">
        <v>64</v>
      </c>
      <c r="B31" s="31">
        <v>21100</v>
      </c>
      <c r="C31" s="31"/>
      <c r="D31" s="32">
        <v>5100</v>
      </c>
      <c r="E31" s="35"/>
      <c r="F31" s="38">
        <f>B31+D31+D32</f>
        <v>27200</v>
      </c>
      <c r="G31" s="38"/>
      <c r="H31" s="38">
        <f t="shared" si="0"/>
        <v>27200</v>
      </c>
      <c r="I31" s="38"/>
      <c r="J31" s="31"/>
      <c r="K31" s="31"/>
      <c r="N31" s="54"/>
      <c r="O31" s="31" t="s">
        <v>65</v>
      </c>
      <c r="P31" s="31"/>
      <c r="Q31" s="31">
        <v>43000</v>
      </c>
    </row>
    <row r="32" spans="1:17">
      <c r="A32" s="31"/>
      <c r="B32" s="31"/>
      <c r="C32" s="31"/>
      <c r="D32" s="32">
        <v>1000</v>
      </c>
      <c r="E32" s="35"/>
      <c r="F32" s="38"/>
      <c r="G32" s="38"/>
      <c r="H32" s="38"/>
      <c r="I32" s="38"/>
      <c r="J32" s="31"/>
      <c r="K32" s="31"/>
      <c r="O32" s="30" t="s">
        <v>66</v>
      </c>
      <c r="P32" s="30">
        <f>SUM(P18:P31)</f>
        <v>512000</v>
      </c>
      <c r="Q32" s="30">
        <f>SUM(Q18:Q31)</f>
        <v>512000</v>
      </c>
    </row>
    <row r="33" spans="1:11">
      <c r="A33" s="31" t="s">
        <v>67</v>
      </c>
      <c r="B33" s="31">
        <v>10300</v>
      </c>
      <c r="C33" s="31"/>
      <c r="D33" s="32">
        <v>2200</v>
      </c>
      <c r="E33" s="35"/>
      <c r="F33" s="38">
        <f>B33+D33+D34</f>
        <v>14800</v>
      </c>
      <c r="G33" s="38"/>
      <c r="H33" s="38">
        <f>F33</f>
        <v>14800</v>
      </c>
      <c r="I33" s="38"/>
      <c r="J33" s="31"/>
      <c r="K33" s="31"/>
    </row>
    <row r="34" spans="1:11">
      <c r="A34" s="31"/>
      <c r="B34" s="31"/>
      <c r="C34" s="31"/>
      <c r="D34" s="32">
        <v>2300</v>
      </c>
      <c r="E34" s="35"/>
      <c r="F34" s="38"/>
      <c r="G34" s="38"/>
      <c r="H34" s="38"/>
      <c r="I34" s="38"/>
      <c r="J34" s="31"/>
      <c r="K34" s="31"/>
    </row>
    <row r="35" spans="1:11">
      <c r="A35" s="31" t="s">
        <v>68</v>
      </c>
      <c r="B35" s="31">
        <v>2300</v>
      </c>
      <c r="C35" s="31"/>
      <c r="D35" s="32"/>
      <c r="E35" s="35"/>
      <c r="F35" s="38">
        <f>B35</f>
        <v>2300</v>
      </c>
      <c r="G35" s="38"/>
      <c r="H35" s="38">
        <f>F35</f>
        <v>2300</v>
      </c>
      <c r="I35" s="38"/>
      <c r="J35" s="31"/>
      <c r="K35" s="31"/>
    </row>
    <row r="36" spans="1:11">
      <c r="A36" s="30" t="s">
        <v>66</v>
      </c>
      <c r="B36" s="30">
        <f t="shared" ref="B36:K36" si="1">SUM(B15:B35)</f>
        <v>294700</v>
      </c>
      <c r="C36" s="30">
        <f t="shared" si="1"/>
        <v>294700</v>
      </c>
      <c r="D36" s="33">
        <f t="shared" si="1"/>
        <v>17900</v>
      </c>
      <c r="E36" s="33">
        <f t="shared" si="1"/>
        <v>17900</v>
      </c>
      <c r="F36" s="30">
        <f t="shared" si="1"/>
        <v>206100</v>
      </c>
      <c r="G36" s="30">
        <f t="shared" si="1"/>
        <v>234500</v>
      </c>
      <c r="H36" s="30">
        <f t="shared" si="1"/>
        <v>163100</v>
      </c>
      <c r="I36" s="30">
        <f t="shared" si="1"/>
        <v>234500</v>
      </c>
      <c r="J36" s="30">
        <f t="shared" si="1"/>
        <v>43000</v>
      </c>
      <c r="K36" s="30">
        <f t="shared" si="1"/>
        <v>0</v>
      </c>
    </row>
    <row r="37" spans="1:11">
      <c r="A37" s="29" t="s">
        <v>69</v>
      </c>
      <c r="B37" s="29"/>
      <c r="C37" s="29"/>
      <c r="D37" s="29"/>
      <c r="E37" s="29"/>
      <c r="F37" s="29"/>
      <c r="G37" s="29"/>
      <c r="H37" s="30">
        <f>I36-H36</f>
        <v>71400</v>
      </c>
      <c r="I37" s="30"/>
      <c r="J37" s="30"/>
      <c r="K37" s="30">
        <f>J36-K36</f>
        <v>43000</v>
      </c>
    </row>
    <row r="38" spans="1:11">
      <c r="A38" s="29" t="s">
        <v>66</v>
      </c>
      <c r="B38" s="29"/>
      <c r="C38" s="29"/>
      <c r="D38" s="29"/>
      <c r="E38" s="29"/>
      <c r="F38" s="29"/>
      <c r="G38" s="29"/>
      <c r="H38" s="30"/>
      <c r="I38" s="30">
        <f t="shared" ref="H38:K38" si="2">SUM(I36:I37)</f>
        <v>234500</v>
      </c>
      <c r="J38" s="30">
        <f t="shared" si="2"/>
        <v>43000</v>
      </c>
      <c r="K38" s="30">
        <f t="shared" si="2"/>
        <v>43000</v>
      </c>
    </row>
    <row r="40" spans="16:16">
      <c r="P40" s="28" t="s">
        <v>70</v>
      </c>
    </row>
    <row r="41" spans="1:1">
      <c r="A41" s="34" t="s">
        <v>71</v>
      </c>
    </row>
    <row r="42" ht="15.75" spans="5:13">
      <c r="E42" s="39" t="s">
        <v>30</v>
      </c>
      <c r="F42" s="40"/>
      <c r="G42" s="41"/>
      <c r="M42" s="28" t="s">
        <v>70</v>
      </c>
    </row>
    <row r="43" ht="15.75" spans="5:7">
      <c r="E43" s="42" t="s">
        <v>27</v>
      </c>
      <c r="F43" s="43" t="s">
        <v>33</v>
      </c>
      <c r="G43" s="44" t="s">
        <v>34</v>
      </c>
    </row>
    <row r="44" spans="5:7">
      <c r="E44" s="45" t="s">
        <v>72</v>
      </c>
      <c r="F44" s="46">
        <v>43000</v>
      </c>
      <c r="G44" s="46"/>
    </row>
    <row r="45" spans="5:7">
      <c r="E45" s="47" t="s">
        <v>58</v>
      </c>
      <c r="F45" s="48"/>
      <c r="G45" s="48">
        <v>234500</v>
      </c>
    </row>
    <row r="46" spans="5:7">
      <c r="E46" s="28" t="s">
        <v>25</v>
      </c>
      <c r="F46" s="48">
        <v>2500</v>
      </c>
      <c r="G46" s="48"/>
    </row>
    <row r="47" spans="5:7">
      <c r="E47" s="47" t="s">
        <v>73</v>
      </c>
      <c r="F47" s="48">
        <v>116300</v>
      </c>
      <c r="G47" s="48"/>
    </row>
    <row r="48" spans="5:7">
      <c r="E48" s="47" t="s">
        <v>64</v>
      </c>
      <c r="F48" s="48">
        <v>27200</v>
      </c>
      <c r="G48" s="48"/>
    </row>
    <row r="49" spans="5:7">
      <c r="E49" s="47" t="s">
        <v>74</v>
      </c>
      <c r="F49" s="49">
        <v>14800</v>
      </c>
      <c r="G49" s="48"/>
    </row>
    <row r="50" spans="5:7">
      <c r="E50" s="50" t="s">
        <v>68</v>
      </c>
      <c r="F50" s="51">
        <v>2300</v>
      </c>
      <c r="G50" s="52"/>
    </row>
    <row r="51" spans="6:7">
      <c r="F51"/>
      <c r="G51"/>
    </row>
    <row r="52" spans="6:7">
      <c r="F52"/>
      <c r="G52"/>
    </row>
    <row r="53" spans="5:7">
      <c r="E53" s="34" t="s">
        <v>75</v>
      </c>
      <c r="F53">
        <f>SUM(F47:F50)</f>
        <v>160600</v>
      </c>
      <c r="G53"/>
    </row>
    <row r="54" spans="5:7">
      <c r="E54" s="34" t="s">
        <v>76</v>
      </c>
      <c r="F54">
        <f>G45-F46</f>
        <v>232000</v>
      </c>
      <c r="G54"/>
    </row>
    <row r="55" spans="5:7">
      <c r="E55" s="34" t="s">
        <v>69</v>
      </c>
      <c r="F55">
        <f>F54-F53</f>
        <v>71400</v>
      </c>
      <c r="G55"/>
    </row>
    <row r="56" spans="6:7">
      <c r="F56"/>
      <c r="G56"/>
    </row>
    <row r="57" spans="6:7">
      <c r="F57"/>
      <c r="G57"/>
    </row>
    <row r="58" spans="6:7">
      <c r="F58"/>
      <c r="G58"/>
    </row>
    <row r="59" spans="6:7">
      <c r="F59"/>
      <c r="G59"/>
    </row>
    <row r="60" spans="6:7">
      <c r="F60"/>
      <c r="G60"/>
    </row>
    <row r="61" spans="6:7">
      <c r="F61"/>
      <c r="G61"/>
    </row>
    <row r="62" spans="6:7">
      <c r="F62"/>
      <c r="G62"/>
    </row>
    <row r="63" spans="6:7">
      <c r="F63"/>
      <c r="G63"/>
    </row>
    <row r="64" spans="6:7">
      <c r="F64"/>
      <c r="G64"/>
    </row>
    <row r="65" spans="6:7">
      <c r="F65"/>
      <c r="G65"/>
    </row>
    <row r="66" spans="6:7">
      <c r="F66"/>
      <c r="G66"/>
    </row>
  </sheetData>
  <mergeCells count="15">
    <mergeCell ref="A12:K12"/>
    <mergeCell ref="B13:C13"/>
    <mergeCell ref="D13:E13"/>
    <mergeCell ref="F13:G13"/>
    <mergeCell ref="H13:I13"/>
    <mergeCell ref="J13:K13"/>
    <mergeCell ref="A37:G37"/>
    <mergeCell ref="A38:G38"/>
    <mergeCell ref="E42:G42"/>
    <mergeCell ref="A13:A14"/>
    <mergeCell ref="N18:N19"/>
    <mergeCell ref="N20:N21"/>
    <mergeCell ref="N28:N29"/>
    <mergeCell ref="N30:N31"/>
    <mergeCell ref="N15:Q16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0"/>
  <sheetViews>
    <sheetView workbookViewId="0">
      <selection activeCell="F22" sqref="F22"/>
    </sheetView>
  </sheetViews>
  <sheetFormatPr defaultColWidth="8.8" defaultRowHeight="15" outlineLevelCol="7"/>
  <sheetData>
    <row r="1" ht="15.75"/>
    <row r="2" ht="15.75" spans="2:8">
      <c r="B2" s="2" t="s">
        <v>14</v>
      </c>
      <c r="C2" s="3"/>
      <c r="D2" s="4"/>
      <c r="F2" s="2" t="s">
        <v>77</v>
      </c>
      <c r="G2" s="3"/>
      <c r="H2" s="4"/>
    </row>
    <row r="3" ht="15.75" spans="2:8">
      <c r="B3" s="5" t="s">
        <v>6</v>
      </c>
      <c r="C3" s="6" t="s">
        <v>8</v>
      </c>
      <c r="D3" s="7" t="s">
        <v>9</v>
      </c>
      <c r="F3" s="21" t="s">
        <v>6</v>
      </c>
      <c r="G3" s="6" t="s">
        <v>8</v>
      </c>
      <c r="H3" s="7" t="s">
        <v>9</v>
      </c>
    </row>
    <row r="4" spans="2:8">
      <c r="B4" s="8">
        <v>45691</v>
      </c>
      <c r="C4" s="9">
        <v>2700</v>
      </c>
      <c r="D4" s="10"/>
      <c r="F4" s="22">
        <v>45698</v>
      </c>
      <c r="G4">
        <v>2300</v>
      </c>
      <c r="H4" s="13"/>
    </row>
    <row r="5" spans="2:8">
      <c r="B5" s="11">
        <v>45695</v>
      </c>
      <c r="C5" s="12"/>
      <c r="D5" s="13">
        <v>400</v>
      </c>
      <c r="F5" s="22"/>
      <c r="H5" s="13"/>
    </row>
    <row r="6" spans="2:8">
      <c r="B6" s="11">
        <v>45697</v>
      </c>
      <c r="C6" s="12">
        <v>110</v>
      </c>
      <c r="D6" s="13"/>
      <c r="F6" s="22"/>
      <c r="H6" s="13"/>
    </row>
    <row r="7" spans="2:8">
      <c r="B7" s="11">
        <v>45698</v>
      </c>
      <c r="C7" s="12"/>
      <c r="D7" s="13">
        <v>2300</v>
      </c>
      <c r="F7" s="22"/>
      <c r="H7" s="13"/>
    </row>
    <row r="8" ht="15.75" spans="2:8">
      <c r="B8" s="14"/>
      <c r="C8" s="12"/>
      <c r="D8" s="13"/>
      <c r="F8" s="23"/>
      <c r="H8" s="13"/>
    </row>
    <row r="9" ht="15.75" spans="2:8">
      <c r="B9" s="15" t="s">
        <v>66</v>
      </c>
      <c r="C9" s="16">
        <f t="shared" ref="C9:G9" si="0">SUM(C4:C7)</f>
        <v>2810</v>
      </c>
      <c r="D9" s="17">
        <f t="shared" si="0"/>
        <v>2700</v>
      </c>
      <c r="F9" s="21" t="s">
        <v>66</v>
      </c>
      <c r="G9" s="6">
        <f t="shared" si="0"/>
        <v>2300</v>
      </c>
      <c r="H9" s="7"/>
    </row>
    <row r="10" ht="15.75" spans="2:8">
      <c r="B10" s="18" t="s">
        <v>78</v>
      </c>
      <c r="C10" s="19">
        <f>C9-D9</f>
        <v>110</v>
      </c>
      <c r="D10" s="20"/>
      <c r="F10" s="26" t="s">
        <v>78</v>
      </c>
      <c r="G10" s="27">
        <v>2300</v>
      </c>
      <c r="H10" s="20"/>
    </row>
    <row r="11" ht="15.75"/>
    <row r="12" ht="15.75" spans="2:8">
      <c r="B12" s="2" t="s">
        <v>19</v>
      </c>
      <c r="C12" s="3"/>
      <c r="D12" s="4"/>
      <c r="F12" s="2" t="s">
        <v>79</v>
      </c>
      <c r="G12" s="3"/>
      <c r="H12" s="4"/>
    </row>
    <row r="13" ht="15.75" spans="2:8">
      <c r="B13" s="21" t="s">
        <v>6</v>
      </c>
      <c r="C13" s="6" t="s">
        <v>8</v>
      </c>
      <c r="D13" s="7" t="s">
        <v>9</v>
      </c>
      <c r="F13" s="5" t="s">
        <v>6</v>
      </c>
      <c r="G13" s="6" t="s">
        <v>8</v>
      </c>
      <c r="H13" s="7" t="s">
        <v>9</v>
      </c>
    </row>
    <row r="14" spans="2:8">
      <c r="B14" s="22">
        <v>45691</v>
      </c>
      <c r="D14" s="13">
        <v>2700</v>
      </c>
      <c r="F14" s="8">
        <v>45698</v>
      </c>
      <c r="G14" s="9">
        <v>4350</v>
      </c>
      <c r="H14" s="10"/>
    </row>
    <row r="15" spans="2:8">
      <c r="B15" s="22">
        <v>45695</v>
      </c>
      <c r="C15">
        <v>400</v>
      </c>
      <c r="D15" s="13"/>
      <c r="F15" s="11">
        <v>45704</v>
      </c>
      <c r="G15" s="12"/>
      <c r="H15" s="13">
        <v>500</v>
      </c>
    </row>
    <row r="16" spans="2:8">
      <c r="B16" s="22"/>
      <c r="D16" s="13"/>
      <c r="F16" s="11"/>
      <c r="G16" s="12"/>
      <c r="H16" s="13"/>
    </row>
    <row r="17" spans="2:8">
      <c r="B17" s="22"/>
      <c r="D17" s="13"/>
      <c r="F17" s="11"/>
      <c r="G17" s="12"/>
      <c r="H17" s="13"/>
    </row>
    <row r="18" ht="15.75" spans="2:8">
      <c r="B18" s="23"/>
      <c r="D18" s="13"/>
      <c r="F18" s="14"/>
      <c r="G18" s="12"/>
      <c r="H18" s="13"/>
    </row>
    <row r="19" ht="15.75" spans="2:8">
      <c r="B19" s="5" t="s">
        <v>66</v>
      </c>
      <c r="C19" s="24">
        <f t="shared" ref="C19:H19" si="1">SUM(C14:C17)</f>
        <v>400</v>
      </c>
      <c r="D19" s="7">
        <f t="shared" si="1"/>
        <v>2700</v>
      </c>
      <c r="F19" s="5" t="s">
        <v>66</v>
      </c>
      <c r="G19" s="24">
        <f t="shared" si="1"/>
        <v>4350</v>
      </c>
      <c r="H19" s="7">
        <f t="shared" si="1"/>
        <v>500</v>
      </c>
    </row>
    <row r="20" ht="15.75" spans="2:8">
      <c r="B20" s="18" t="s">
        <v>78</v>
      </c>
      <c r="C20" s="25"/>
      <c r="D20" s="20">
        <f>D19-C19</f>
        <v>2300</v>
      </c>
      <c r="F20" s="18" t="s">
        <v>78</v>
      </c>
      <c r="G20" s="19">
        <f>G19-H19</f>
        <v>3850</v>
      </c>
      <c r="H20" s="20"/>
    </row>
  </sheetData>
  <mergeCells count="4">
    <mergeCell ref="B2:D2"/>
    <mergeCell ref="F2:H2"/>
    <mergeCell ref="B12:D12"/>
    <mergeCell ref="F12:H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A64" workbookViewId="0">
      <selection activeCell="A36" sqref="A36"/>
    </sheetView>
  </sheetViews>
  <sheetFormatPr defaultColWidth="8.8" defaultRowHeight="15" outlineLevelCol="6"/>
  <cols>
    <col min="1" max="1" width="22.3" customWidth="1"/>
  </cols>
  <sheetData>
    <row r="1" spans="1:3">
      <c r="A1" s="1" t="s">
        <v>80</v>
      </c>
      <c r="B1" s="1"/>
      <c r="C1" s="1"/>
    </row>
    <row r="2" spans="1:3">
      <c r="A2" t="s">
        <v>81</v>
      </c>
      <c r="C2">
        <v>8500</v>
      </c>
    </row>
    <row r="3" spans="1:3">
      <c r="A3" t="s">
        <v>82</v>
      </c>
      <c r="C3">
        <v>3300</v>
      </c>
    </row>
    <row r="4" spans="1:7">
      <c r="A4" t="s">
        <v>83</v>
      </c>
      <c r="C4">
        <f>C2-C3</f>
        <v>5200</v>
      </c>
      <c r="G4" t="s">
        <v>84</v>
      </c>
    </row>
    <row r="5" spans="1:3">
      <c r="A5" t="s">
        <v>85</v>
      </c>
      <c r="C5">
        <f>C4*0.3</f>
        <v>1560</v>
      </c>
    </row>
    <row r="6" spans="1:3">
      <c r="A6" t="s">
        <v>86</v>
      </c>
      <c r="C6">
        <f>C4-C5</f>
        <v>3640</v>
      </c>
    </row>
    <row r="10" spans="3:3">
      <c r="C10" t="s">
        <v>87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E5-16</vt:lpstr>
      <vt:lpstr>E5-21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2025-05-02T07:43:00Z</dcterms:created>
  <dcterms:modified xsi:type="dcterms:W3CDTF">2025-05-07T13:02:44Z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