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oche\MBA\Thesis\Final\Model\"/>
    </mc:Choice>
  </mc:AlternateContent>
  <bookViews>
    <workbookView minimized="1" xWindow="0" yWindow="460" windowWidth="7480" windowHeight="1790" activeTab="2"/>
  </bookViews>
  <sheets>
    <sheet name="Answer Report 1" sheetId="22" r:id="rId1"/>
    <sheet name="Population Report 1" sheetId="23" r:id="rId2"/>
    <sheet name="Model per Customer V1.1" sheetId="10" r:id="rId3"/>
  </sheets>
  <definedNames>
    <definedName name="solver_adj" localSheetId="2" hidden="1">'Model per Customer V1.1'!$D$18:$G$19</definedName>
    <definedName name="solver_cvg" localSheetId="2" hidden="1">0.0001</definedName>
    <definedName name="solver_drv" localSheetId="2" hidden="1">1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'Model per Customer V1.1'!$D$36:$G$36</definedName>
    <definedName name="solver_lhs10" localSheetId="2" hidden="1">'Model per Customer V1.1'!#REF!</definedName>
    <definedName name="solver_lhs11" localSheetId="2" hidden="1">'Model per Customer V1.1'!#REF!</definedName>
    <definedName name="solver_lhs12" localSheetId="2" hidden="1">'Model per Customer V1.1'!#REF!</definedName>
    <definedName name="solver_lhs13" localSheetId="2" hidden="1">'Model per Customer V1.1'!#REF!</definedName>
    <definedName name="solver_lhs2" localSheetId="2" hidden="1">'Model per Customer V1.1'!$D$18:$G$19</definedName>
    <definedName name="solver_lhs3" localSheetId="2" hidden="1">'Model per Customer V1.1'!$D$38:$G$38</definedName>
    <definedName name="solver_lhs4" localSheetId="2" hidden="1">'Model per Customer V1.1'!$D$18:$G$23</definedName>
    <definedName name="solver_lhs5" localSheetId="2" hidden="1">'Model per Customer V1.1'!$D$18:$G$23</definedName>
    <definedName name="solver_lhs6" localSheetId="2" hidden="1">'Model per Customer V1.1'!$D$18:$G$23</definedName>
    <definedName name="solver_lhs7" localSheetId="2" hidden="1">'Model per Customer V1.1'!$D$18:$F$18</definedName>
    <definedName name="solver_lhs8" localSheetId="2" hidden="1">'Model per Customer V1.1'!#REF!</definedName>
    <definedName name="solver_lhs9" localSheetId="2" hidden="1">'Model per Customer V1.1'!#REF!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'Model per Customer V1.1'!$C$15</definedName>
    <definedName name="solver_pre" localSheetId="2" hidden="1">0.000001</definedName>
    <definedName name="solver_rbv" localSheetId="2" hidden="1">2</definedName>
    <definedName name="solver_rel1" localSheetId="2" hidden="1">3</definedName>
    <definedName name="solver_rel10" localSheetId="2" hidden="1">3</definedName>
    <definedName name="solver_rel11" localSheetId="2" hidden="1">3</definedName>
    <definedName name="solver_rel12" localSheetId="2" hidden="1">3</definedName>
    <definedName name="solver_rel13" localSheetId="2" hidden="1">3</definedName>
    <definedName name="solver_rel2" localSheetId="2" hidden="1">5</definedName>
    <definedName name="solver_rel3" localSheetId="2" hidden="1">3</definedName>
    <definedName name="solver_rel4" localSheetId="2" hidden="1">5</definedName>
    <definedName name="solver_rel5" localSheetId="2" hidden="1">5</definedName>
    <definedName name="solver_rel6" localSheetId="2" hidden="1">5</definedName>
    <definedName name="solver_rel7" localSheetId="2" hidden="1">5</definedName>
    <definedName name="solver_rel8" localSheetId="2" hidden="1">3</definedName>
    <definedName name="solver_rel9" localSheetId="2" hidden="1">3</definedName>
    <definedName name="solver_rhs1" localSheetId="2" hidden="1">'Model per Customer V1.1'!$D$37:$G$37</definedName>
    <definedName name="solver_rhs10" localSheetId="2" hidden="1">'Model per Customer V1.1'!#REF!</definedName>
    <definedName name="solver_rhs11" localSheetId="2" hidden="1">'Model per Customer V1.1'!#REF!</definedName>
    <definedName name="solver_rhs12" localSheetId="2" hidden="1">'Model per Customer V1.1'!#REF!</definedName>
    <definedName name="solver_rhs13" localSheetId="2" hidden="1">'Model per Customer V1.1'!#REF!</definedName>
    <definedName name="solver_rhs2" localSheetId="2" hidden="1">"binary"</definedName>
    <definedName name="solver_rhs3" localSheetId="2" hidden="1">0</definedName>
    <definedName name="solver_rhs4" localSheetId="2" hidden="1">"binary"</definedName>
    <definedName name="solver_rhs5" localSheetId="2" hidden="1">"binary"</definedName>
    <definedName name="solver_rhs6" localSheetId="2" hidden="1">"binary"</definedName>
    <definedName name="solver_rhs7" localSheetId="2" hidden="1">"binary"</definedName>
    <definedName name="solver_rhs8" localSheetId="2" hidden="1">'Model per Customer V1.1'!#REF!</definedName>
    <definedName name="solver_rhs9" localSheetId="2" hidden="1">'Model per Customer V1.1'!#REF!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3" i="10" l="1"/>
  <c r="D23" i="10"/>
  <c r="E23" i="10"/>
  <c r="F23" i="10"/>
  <c r="E22" i="10" l="1"/>
  <c r="F22" i="10"/>
  <c r="G22" i="10"/>
  <c r="D22" i="10"/>
  <c r="E21" i="10"/>
  <c r="F21" i="10"/>
  <c r="G21" i="10"/>
  <c r="D21" i="10"/>
  <c r="E20" i="10"/>
  <c r="F20" i="10"/>
  <c r="G20" i="10"/>
  <c r="D20" i="10"/>
  <c r="D36" i="10"/>
  <c r="G15" i="10"/>
  <c r="F15" i="10"/>
  <c r="E15" i="10"/>
  <c r="D15" i="10"/>
  <c r="G36" i="10"/>
  <c r="F36" i="10"/>
  <c r="E36" i="10"/>
  <c r="F24" i="10" l="1"/>
  <c r="F39" i="10" s="1"/>
  <c r="F38" i="10" s="1"/>
  <c r="G24" i="10"/>
  <c r="G39" i="10" s="1"/>
  <c r="G38" i="10" s="1"/>
  <c r="E24" i="10"/>
  <c r="E39" i="10" s="1"/>
  <c r="E38" i="10" s="1"/>
  <c r="C15" i="10"/>
  <c r="D24" i="10" l="1"/>
  <c r="D39" i="10" s="1"/>
  <c r="D38" i="10" s="1"/>
</calcChain>
</file>

<file path=xl/sharedStrings.xml><?xml version="1.0" encoding="utf-8"?>
<sst xmlns="http://schemas.openxmlformats.org/spreadsheetml/2006/main" count="210" uniqueCount="132">
  <si>
    <t>min</t>
    <phoneticPr fontId="0" type="noConversion"/>
  </si>
  <si>
    <t>+</t>
    <phoneticPr fontId="0" type="noConversion"/>
  </si>
  <si>
    <t>Constraints</t>
  </si>
  <si>
    <t>Objective values</t>
  </si>
  <si>
    <t>Decision variables</t>
  </si>
  <si>
    <t>Objective value</t>
  </si>
  <si>
    <t>Constraint 1</t>
  </si>
  <si>
    <t>A</t>
  </si>
  <si>
    <t>B</t>
  </si>
  <si>
    <t>C</t>
  </si>
  <si>
    <t>S</t>
  </si>
  <si>
    <t>+</t>
  </si>
  <si>
    <t>X1*A1</t>
  </si>
  <si>
    <t>Y1*B1</t>
  </si>
  <si>
    <t>y value</t>
  </si>
  <si>
    <t>M</t>
  </si>
  <si>
    <t>Limits</t>
  </si>
  <si>
    <t>% cost saving with optimized solution</t>
  </si>
  <si>
    <t>Avg. Total Service  Annual cost per visit</t>
  </si>
  <si>
    <t>Avg. Minor service cost</t>
  </si>
  <si>
    <t xml:space="preserve"> </t>
  </si>
  <si>
    <t>Avb. Addl cost on optimized solution</t>
  </si>
  <si>
    <t>Minor Service</t>
  </si>
  <si>
    <t>Minor -delta &gt;= 1</t>
  </si>
  <si>
    <t>Constrain 2</t>
  </si>
  <si>
    <t>Very Large number to manage or condtion</t>
  </si>
  <si>
    <t>&lt; Limit, no minor service</t>
  </si>
  <si>
    <t>Yearly Service X</t>
  </si>
  <si>
    <t>Minor Service Z</t>
  </si>
  <si>
    <t>delta value DL</t>
  </si>
  <si>
    <t>DL1*C1</t>
  </si>
  <si>
    <t>Throughput of the Instruements</t>
  </si>
  <si>
    <t>Unplanned maintenance in last 6 months</t>
  </si>
  <si>
    <t>Customer 1</t>
  </si>
  <si>
    <t>Customer1</t>
  </si>
  <si>
    <t>Customer3</t>
  </si>
  <si>
    <t>Customer4</t>
  </si>
  <si>
    <t>Age of the Instrument in years</t>
  </si>
  <si>
    <t>Total</t>
  </si>
  <si>
    <t>Atlease one Constrain should be met</t>
  </si>
  <si>
    <t>Integer Linear Programing Model for a Country with multiple customers</t>
  </si>
  <si>
    <t>To minimize the cost of service</t>
  </si>
  <si>
    <t>Annual Servcie</t>
  </si>
  <si>
    <t>Delta service charges without minor service</t>
  </si>
  <si>
    <t xml:space="preserve">Where </t>
  </si>
  <si>
    <t>X is the Annual Maintenance cost</t>
  </si>
  <si>
    <t>Y is the Minor Maintenance cost</t>
  </si>
  <si>
    <t>Z is the additional cost to Annual Maintenance in absence of Minor Maintenance.</t>
  </si>
  <si>
    <t>A  is Total Annual service cost per visit</t>
  </si>
  <si>
    <t>B is Total Minor Service cost per visit</t>
  </si>
  <si>
    <t>C is the delta additional cost of Annual maintenance in absence of minor Maintenance.</t>
  </si>
  <si>
    <t>Throughput of an Instrument</t>
  </si>
  <si>
    <t>Unplanned maintenance in past year</t>
  </si>
  <si>
    <t xml:space="preserve">%of Saving for labour + Travel cost </t>
  </si>
  <si>
    <t>Microsoft Excel 16.0 Answer Report</t>
  </si>
  <si>
    <t>Result: Solver cannot improve the current solution.  All Constraints are satisfied.</t>
  </si>
  <si>
    <t>Solver Engine</t>
  </si>
  <si>
    <t>Engine: Evolutionary</t>
  </si>
  <si>
    <t>Solver Options</t>
  </si>
  <si>
    <t>Max Time Unlimited,  Iterations Unlimited, Precision 0.000001</t>
  </si>
  <si>
    <t xml:space="preserve"> Convergence 0.0001, Population Size 0, Random Seed 0, Mutation Rate 0.075, Time w/o Improve 30 sec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</si>
  <si>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</si>
  <si>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</si>
  <si>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</si>
  <si>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</si>
  <si>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</si>
  <si>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</si>
  <si>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</si>
  <si>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</si>
  <si>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</si>
  <si>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</si>
  <si>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</si>
  <si>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</si>
  <si>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Binding</t>
  </si>
  <si>
    <t>Binary</t>
  </si>
  <si>
    <t>Microsoft Excel 16.0 Population Report</t>
  </si>
  <si>
    <t>Best</t>
  </si>
  <si>
    <t>Value</t>
  </si>
  <si>
    <t>Mean</t>
  </si>
  <si>
    <t>Standard</t>
  </si>
  <si>
    <t>Deviation</t>
  </si>
  <si>
    <t>Maximum</t>
  </si>
  <si>
    <t>Minimum</t>
  </si>
  <si>
    <t>Risk 1</t>
  </si>
  <si>
    <t>Risk 2</t>
  </si>
  <si>
    <t>Risk 3</t>
  </si>
  <si>
    <t>$C$15</t>
  </si>
  <si>
    <t>Objective value C is the delta additional cost of Annual maintenance in absence of minor Maintenance.</t>
  </si>
  <si>
    <t>$D$18</t>
  </si>
  <si>
    <t>Minor Service Z Annual Servcie</t>
  </si>
  <si>
    <t>$E$18</t>
  </si>
  <si>
    <t>Minor Service Z +</t>
  </si>
  <si>
    <t>$F$18</t>
  </si>
  <si>
    <t>Minor Service Z Minor Service</t>
  </si>
  <si>
    <t>$G$18</t>
  </si>
  <si>
    <t>$D$19</t>
  </si>
  <si>
    <t>delta value DL Annual Servcie</t>
  </si>
  <si>
    <t>$E$19</t>
  </si>
  <si>
    <t>delta value DL +</t>
  </si>
  <si>
    <t>$F$19</t>
  </si>
  <si>
    <t>delta value DL Minor Service</t>
  </si>
  <si>
    <t>$G$19</t>
  </si>
  <si>
    <t>$D$38</t>
  </si>
  <si>
    <t>y value Customer 1</t>
  </si>
  <si>
    <t>$E$38</t>
  </si>
  <si>
    <t>y value Customer1</t>
  </si>
  <si>
    <t>$F$38</t>
  </si>
  <si>
    <t>y value Customer3</t>
  </si>
  <si>
    <t>$G$38</t>
  </si>
  <si>
    <t>y value Customer4</t>
  </si>
  <si>
    <t>&lt; Limit, no minor service Customer 1</t>
  </si>
  <si>
    <t>&lt; Limit, no minor service Customer1</t>
  </si>
  <si>
    <t>&lt; Limit, no minor service Customer3</t>
  </si>
  <si>
    <t>&lt; Limit, no minor service Customer4</t>
  </si>
  <si>
    <t>$D$18:$G$19=Binary</t>
  </si>
  <si>
    <t>Risk 4</t>
  </si>
  <si>
    <t>Worksheet: [ILP Leran Service Model for multiple Customers within a Country optimization model V1.1.xlsx]Model per Customer V1.1</t>
  </si>
  <si>
    <t>Report Created: 1/25/2022 4:36:57 PM</t>
  </si>
  <si>
    <t>Solution Time: 33.375 Seconds.</t>
  </si>
  <si>
    <t>Iterations: 0 Subproblems: 4892</t>
  </si>
  <si>
    <t>$D$36</t>
  </si>
  <si>
    <t>$D$36&gt;=$D$37</t>
  </si>
  <si>
    <t>$E$36</t>
  </si>
  <si>
    <t>$E$36&gt;=$E$37</t>
  </si>
  <si>
    <t>$F$36</t>
  </si>
  <si>
    <t>$F$36&gt;=$F$37</t>
  </si>
  <si>
    <t>$G$36</t>
  </si>
  <si>
    <t>$G$36&gt;=$G$37</t>
  </si>
  <si>
    <t>$D$38&gt;=0</t>
  </si>
  <si>
    <t>$E$38&gt;=0</t>
  </si>
  <si>
    <t>$F$38&gt;=0</t>
  </si>
  <si>
    <t>$G$38&gt;=0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</si>
</sst>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3" borderId="0" xfId="1" applyFont="1" applyFill="1" applyAlignment="1">
      <alignment horizontal="center" vertical="center"/>
    </xf>
    <xf numFmtId="0" fontId="1" fillId="5" borderId="0" xfId="1" applyFill="1" applyBorder="1">
      <alignment vertical="center"/>
    </xf>
    <xf numFmtId="0" fontId="1" fillId="7" borderId="0" xfId="1" applyFill="1">
      <alignment vertical="center"/>
    </xf>
    <xf numFmtId="0" fontId="0" fillId="8" borderId="0" xfId="0" applyFill="1"/>
    <xf numFmtId="0" fontId="1" fillId="5" borderId="0" xfId="1" applyFill="1">
      <alignment vertical="center"/>
    </xf>
    <xf numFmtId="0" fontId="4" fillId="6" borderId="1" xfId="1" applyFont="1" applyFill="1" applyBorder="1">
      <alignment vertical="center"/>
    </xf>
    <xf numFmtId="0" fontId="1" fillId="4" borderId="0" xfId="1" applyFill="1">
      <alignment vertical="center"/>
    </xf>
    <xf numFmtId="0" fontId="1" fillId="9" borderId="0" xfId="1" applyFill="1">
      <alignment vertical="center"/>
    </xf>
    <xf numFmtId="0" fontId="0" fillId="4" borderId="1" xfId="0" applyFill="1" applyBorder="1"/>
    <xf numFmtId="0" fontId="1" fillId="0" borderId="1" xfId="1" applyBorder="1">
      <alignment vertical="center"/>
    </xf>
    <xf numFmtId="0" fontId="1" fillId="9" borderId="1" xfId="1" applyFill="1" applyBorder="1">
      <alignment vertical="center"/>
    </xf>
    <xf numFmtId="0" fontId="1" fillId="4" borderId="1" xfId="1" applyFill="1" applyBorder="1">
      <alignment vertical="center"/>
    </xf>
    <xf numFmtId="0" fontId="1" fillId="11" borderId="0" xfId="1" applyFill="1">
      <alignment vertical="center"/>
    </xf>
    <xf numFmtId="0" fontId="1" fillId="3" borderId="0" xfId="1" applyFill="1">
      <alignment vertical="center"/>
    </xf>
    <xf numFmtId="0" fontId="0" fillId="3" borderId="1" xfId="0" applyFill="1" applyBorder="1"/>
    <xf numFmtId="0" fontId="1" fillId="3" borderId="1" xfId="1" applyFill="1" applyBorder="1">
      <alignment vertical="center"/>
    </xf>
    <xf numFmtId="0" fontId="4" fillId="11" borderId="1" xfId="1" applyFont="1" applyFill="1" applyBorder="1">
      <alignment vertical="center"/>
    </xf>
    <xf numFmtId="0" fontId="4" fillId="10" borderId="1" xfId="1" applyFont="1" applyFill="1" applyBorder="1">
      <alignment vertical="center"/>
    </xf>
    <xf numFmtId="0" fontId="2" fillId="11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2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>
      <selection activeCell="O5" sqref="O5"/>
    </sheetView>
  </sheetViews>
  <sheetFormatPr defaultRowHeight="15.5"/>
  <cols>
    <col min="1" max="1" width="2.08203125" customWidth="1"/>
    <col min="2" max="2" width="18.1640625" customWidth="1"/>
    <col min="3" max="3" width="86.9140625" bestFit="1" customWidth="1"/>
    <col min="4" max="4" width="12.5" bestFit="1" customWidth="1"/>
    <col min="5" max="5" width="13.33203125" bestFit="1" customWidth="1"/>
    <col min="6" max="6" width="7" customWidth="1"/>
    <col min="7" max="7" width="5" customWidth="1"/>
  </cols>
  <sheetData>
    <row r="1" spans="1:5">
      <c r="A1" s="25" t="s">
        <v>54</v>
      </c>
    </row>
    <row r="2" spans="1:5">
      <c r="A2" s="25" t="s">
        <v>116</v>
      </c>
    </row>
    <row r="3" spans="1:5">
      <c r="A3" s="25" t="s">
        <v>117</v>
      </c>
    </row>
    <row r="4" spans="1:5">
      <c r="A4" s="25" t="s">
        <v>55</v>
      </c>
    </row>
    <row r="5" spans="1:5">
      <c r="A5" s="25" t="s">
        <v>56</v>
      </c>
    </row>
    <row r="6" spans="1:5">
      <c r="A6" s="25"/>
      <c r="B6" t="s">
        <v>57</v>
      </c>
    </row>
    <row r="7" spans="1:5">
      <c r="A7" s="25"/>
      <c r="B7" t="s">
        <v>118</v>
      </c>
    </row>
    <row r="8" spans="1:5">
      <c r="A8" s="25"/>
      <c r="B8" t="s">
        <v>119</v>
      </c>
    </row>
    <row r="9" spans="1:5">
      <c r="A9" s="25" t="s">
        <v>58</v>
      </c>
    </row>
    <row r="10" spans="1:5">
      <c r="B10" t="s">
        <v>59</v>
      </c>
    </row>
    <row r="11" spans="1:5">
      <c r="B11" t="s">
        <v>60</v>
      </c>
    </row>
    <row r="12" spans="1:5">
      <c r="B12" t="s">
        <v>61</v>
      </c>
    </row>
    <row r="14" spans="1:5" ht="16" thickBot="1">
      <c r="A14" t="s">
        <v>62</v>
      </c>
    </row>
    <row r="15" spans="1:5" ht="16" thickBot="1">
      <c r="B15" s="32" t="s">
        <v>63</v>
      </c>
      <c r="C15" s="32" t="s">
        <v>64</v>
      </c>
      <c r="D15" s="32" t="s">
        <v>65</v>
      </c>
      <c r="E15" s="32" t="s">
        <v>66</v>
      </c>
    </row>
    <row r="16" spans="1:5" ht="16" thickBot="1">
      <c r="B16" s="26" t="s">
        <v>86</v>
      </c>
      <c r="C16" s="26" t="s">
        <v>87</v>
      </c>
      <c r="D16" s="28">
        <v>18460</v>
      </c>
      <c r="E16" s="28">
        <v>18460</v>
      </c>
    </row>
    <row r="19" spans="1:7" ht="16" thickBot="1">
      <c r="A19" t="s">
        <v>67</v>
      </c>
    </row>
    <row r="20" spans="1:7" ht="16" thickBot="1">
      <c r="B20" s="32" t="s">
        <v>63</v>
      </c>
      <c r="C20" s="32" t="s">
        <v>64</v>
      </c>
      <c r="D20" s="32" t="s">
        <v>65</v>
      </c>
      <c r="E20" s="32" t="s">
        <v>66</v>
      </c>
      <c r="F20" s="32" t="s">
        <v>68</v>
      </c>
    </row>
    <row r="21" spans="1:7">
      <c r="B21" s="27" t="s">
        <v>88</v>
      </c>
      <c r="C21" s="27" t="s">
        <v>89</v>
      </c>
      <c r="D21" s="29">
        <v>1</v>
      </c>
      <c r="E21" s="29">
        <v>1</v>
      </c>
      <c r="F21" s="27" t="s">
        <v>74</v>
      </c>
    </row>
    <row r="22" spans="1:7">
      <c r="B22" s="27" t="s">
        <v>90</v>
      </c>
      <c r="C22" s="27" t="s">
        <v>91</v>
      </c>
      <c r="D22" s="29">
        <v>1</v>
      </c>
      <c r="E22" s="29">
        <v>1</v>
      </c>
      <c r="F22" s="27" t="s">
        <v>74</v>
      </c>
    </row>
    <row r="23" spans="1:7">
      <c r="B23" s="27" t="s">
        <v>92</v>
      </c>
      <c r="C23" s="27" t="s">
        <v>93</v>
      </c>
      <c r="D23" s="29">
        <v>0</v>
      </c>
      <c r="E23" s="29">
        <v>0</v>
      </c>
      <c r="F23" s="27" t="s">
        <v>74</v>
      </c>
    </row>
    <row r="24" spans="1:7">
      <c r="B24" s="27" t="s">
        <v>94</v>
      </c>
      <c r="C24" s="27" t="s">
        <v>91</v>
      </c>
      <c r="D24" s="29">
        <v>0</v>
      </c>
      <c r="E24" s="29">
        <v>0</v>
      </c>
      <c r="F24" s="27" t="s">
        <v>74</v>
      </c>
    </row>
    <row r="25" spans="1:7">
      <c r="B25" s="27" t="s">
        <v>95</v>
      </c>
      <c r="C25" s="27" t="s">
        <v>96</v>
      </c>
      <c r="D25" s="29">
        <v>0</v>
      </c>
      <c r="E25" s="29">
        <v>0</v>
      </c>
      <c r="F25" s="27" t="s">
        <v>74</v>
      </c>
    </row>
    <row r="26" spans="1:7">
      <c r="B26" s="27" t="s">
        <v>97</v>
      </c>
      <c r="C26" s="27" t="s">
        <v>98</v>
      </c>
      <c r="D26" s="29">
        <v>0</v>
      </c>
      <c r="E26" s="29">
        <v>0</v>
      </c>
      <c r="F26" s="27" t="s">
        <v>74</v>
      </c>
    </row>
    <row r="27" spans="1:7">
      <c r="B27" s="27" t="s">
        <v>99</v>
      </c>
      <c r="C27" s="27" t="s">
        <v>100</v>
      </c>
      <c r="D27" s="29">
        <v>1</v>
      </c>
      <c r="E27" s="29">
        <v>1</v>
      </c>
      <c r="F27" s="27" t="s">
        <v>74</v>
      </c>
    </row>
    <row r="28" spans="1:7" ht="16" thickBot="1">
      <c r="B28" s="26" t="s">
        <v>101</v>
      </c>
      <c r="C28" s="26" t="s">
        <v>98</v>
      </c>
      <c r="D28" s="28">
        <v>1</v>
      </c>
      <c r="E28" s="28">
        <v>1</v>
      </c>
      <c r="F28" s="26" t="s">
        <v>74</v>
      </c>
    </row>
    <row r="31" spans="1:7" ht="16" thickBot="1">
      <c r="A31" t="s">
        <v>2</v>
      </c>
    </row>
    <row r="32" spans="1:7" ht="16" thickBot="1">
      <c r="B32" s="32" t="s">
        <v>63</v>
      </c>
      <c r="C32" s="32" t="s">
        <v>64</v>
      </c>
      <c r="D32" s="32" t="s">
        <v>69</v>
      </c>
      <c r="E32" s="32" t="s">
        <v>70</v>
      </c>
      <c r="F32" s="32" t="s">
        <v>71</v>
      </c>
      <c r="G32" s="32" t="s">
        <v>72</v>
      </c>
    </row>
    <row r="33" spans="2:7">
      <c r="B33" s="27" t="s">
        <v>120</v>
      </c>
      <c r="C33" s="27" t="s">
        <v>103</v>
      </c>
      <c r="D33" s="29">
        <v>1</v>
      </c>
      <c r="E33" s="27" t="s">
        <v>121</v>
      </c>
      <c r="F33" s="27" t="s">
        <v>73</v>
      </c>
      <c r="G33" s="29">
        <v>0</v>
      </c>
    </row>
    <row r="34" spans="2:7">
      <c r="B34" s="27" t="s">
        <v>122</v>
      </c>
      <c r="C34" s="27" t="s">
        <v>105</v>
      </c>
      <c r="D34" s="29">
        <v>1</v>
      </c>
      <c r="E34" s="27" t="s">
        <v>123</v>
      </c>
      <c r="F34" s="27" t="s">
        <v>73</v>
      </c>
      <c r="G34" s="29">
        <v>0</v>
      </c>
    </row>
    <row r="35" spans="2:7">
      <c r="B35" s="27" t="s">
        <v>124</v>
      </c>
      <c r="C35" s="27" t="s">
        <v>107</v>
      </c>
      <c r="D35" s="29">
        <v>1</v>
      </c>
      <c r="E35" s="27" t="s">
        <v>125</v>
      </c>
      <c r="F35" s="27" t="s">
        <v>73</v>
      </c>
      <c r="G35" s="29">
        <v>0</v>
      </c>
    </row>
    <row r="36" spans="2:7">
      <c r="B36" s="27" t="s">
        <v>126</v>
      </c>
      <c r="C36" s="27" t="s">
        <v>109</v>
      </c>
      <c r="D36" s="29">
        <v>1</v>
      </c>
      <c r="E36" s="27" t="s">
        <v>127</v>
      </c>
      <c r="F36" s="27" t="s">
        <v>73</v>
      </c>
      <c r="G36" s="29">
        <v>0</v>
      </c>
    </row>
    <row r="37" spans="2:7">
      <c r="B37" s="27" t="s">
        <v>102</v>
      </c>
      <c r="C37" s="27" t="s">
        <v>110</v>
      </c>
      <c r="D37" s="29">
        <v>0</v>
      </c>
      <c r="E37" s="27" t="s">
        <v>128</v>
      </c>
      <c r="F37" s="27" t="s">
        <v>73</v>
      </c>
      <c r="G37" s="29">
        <v>0</v>
      </c>
    </row>
    <row r="38" spans="2:7">
      <c r="B38" s="27" t="s">
        <v>104</v>
      </c>
      <c r="C38" s="27" t="s">
        <v>111</v>
      </c>
      <c r="D38" s="29">
        <v>0</v>
      </c>
      <c r="E38" s="27" t="s">
        <v>129</v>
      </c>
      <c r="F38" s="27" t="s">
        <v>73</v>
      </c>
      <c r="G38" s="29">
        <v>0</v>
      </c>
    </row>
    <row r="39" spans="2:7">
      <c r="B39" s="27" t="s">
        <v>106</v>
      </c>
      <c r="C39" s="27" t="s">
        <v>112</v>
      </c>
      <c r="D39" s="29">
        <v>0</v>
      </c>
      <c r="E39" s="27" t="s">
        <v>130</v>
      </c>
      <c r="F39" s="27" t="s">
        <v>73</v>
      </c>
      <c r="G39" s="29">
        <v>0</v>
      </c>
    </row>
    <row r="40" spans="2:7">
      <c r="B40" s="27" t="s">
        <v>108</v>
      </c>
      <c r="C40" s="27" t="s">
        <v>113</v>
      </c>
      <c r="D40" s="29">
        <v>0</v>
      </c>
      <c r="E40" s="27" t="s">
        <v>131</v>
      </c>
      <c r="F40" s="27" t="s">
        <v>73</v>
      </c>
      <c r="G40" s="29">
        <v>0</v>
      </c>
    </row>
    <row r="41" spans="2:7" ht="16" thickBot="1">
      <c r="B41" s="26" t="s">
        <v>114</v>
      </c>
      <c r="C41" s="26"/>
      <c r="D41" s="26"/>
      <c r="E41" s="26"/>
      <c r="F41" s="26"/>
      <c r="G41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S2" sqref="S2"/>
    </sheetView>
  </sheetViews>
  <sheetFormatPr defaultRowHeight="15.5"/>
  <cols>
    <col min="1" max="1" width="2.08203125" customWidth="1"/>
    <col min="2" max="2" width="6" bestFit="1" customWidth="1"/>
    <col min="3" max="3" width="30.9140625" bestFit="1" customWidth="1"/>
    <col min="4" max="4" width="5.5" customWidth="1"/>
    <col min="5" max="6" width="11.75" bestFit="1" customWidth="1"/>
    <col min="7" max="7" width="9.33203125" bestFit="1" customWidth="1"/>
    <col min="8" max="8" width="9" bestFit="1" customWidth="1"/>
  </cols>
  <sheetData>
    <row r="1" spans="1:8">
      <c r="A1" s="25" t="s">
        <v>75</v>
      </c>
    </row>
    <row r="2" spans="1:8">
      <c r="A2" s="25" t="s">
        <v>116</v>
      </c>
    </row>
    <row r="3" spans="1:8">
      <c r="A3" s="25" t="s">
        <v>117</v>
      </c>
    </row>
    <row r="6" spans="1:8" ht="16" thickBot="1">
      <c r="A6" t="s">
        <v>67</v>
      </c>
    </row>
    <row r="7" spans="1:8">
      <c r="B7" s="33"/>
      <c r="C7" s="33"/>
      <c r="D7" s="33" t="s">
        <v>76</v>
      </c>
      <c r="E7" s="33" t="s">
        <v>78</v>
      </c>
      <c r="F7" s="33" t="s">
        <v>79</v>
      </c>
      <c r="G7" s="33" t="s">
        <v>81</v>
      </c>
      <c r="H7" s="33" t="s">
        <v>82</v>
      </c>
    </row>
    <row r="8" spans="1:8" ht="16" thickBot="1">
      <c r="B8" s="34" t="s">
        <v>63</v>
      </c>
      <c r="C8" s="34" t="s">
        <v>64</v>
      </c>
      <c r="D8" s="34" t="s">
        <v>77</v>
      </c>
      <c r="E8" s="34" t="s">
        <v>77</v>
      </c>
      <c r="F8" s="34" t="s">
        <v>80</v>
      </c>
      <c r="G8" s="34" t="s">
        <v>77</v>
      </c>
      <c r="H8" s="34" t="s">
        <v>77</v>
      </c>
    </row>
    <row r="9" spans="1:8">
      <c r="B9" s="27" t="s">
        <v>88</v>
      </c>
      <c r="C9" s="27" t="s">
        <v>89</v>
      </c>
      <c r="D9" s="29">
        <v>1</v>
      </c>
      <c r="E9" s="29">
        <v>1</v>
      </c>
      <c r="F9" s="27">
        <v>0</v>
      </c>
      <c r="G9" s="27">
        <v>1</v>
      </c>
      <c r="H9" s="27">
        <v>1</v>
      </c>
    </row>
    <row r="10" spans="1:8">
      <c r="B10" s="27" t="s">
        <v>90</v>
      </c>
      <c r="C10" s="27" t="s">
        <v>91</v>
      </c>
      <c r="D10" s="29">
        <v>1</v>
      </c>
      <c r="E10" s="29">
        <v>1</v>
      </c>
      <c r="F10" s="27">
        <v>0</v>
      </c>
      <c r="G10" s="27">
        <v>1</v>
      </c>
      <c r="H10" s="27">
        <v>1</v>
      </c>
    </row>
    <row r="11" spans="1:8">
      <c r="B11" s="27" t="s">
        <v>92</v>
      </c>
      <c r="C11" s="27" t="s">
        <v>93</v>
      </c>
      <c r="D11" s="29">
        <v>0</v>
      </c>
      <c r="E11" s="29">
        <v>0.70833333333333337</v>
      </c>
      <c r="F11" s="27">
        <v>0.46430562148753668</v>
      </c>
      <c r="G11" s="27">
        <v>1</v>
      </c>
      <c r="H11" s="27">
        <v>0</v>
      </c>
    </row>
    <row r="12" spans="1:8">
      <c r="B12" s="27" t="s">
        <v>94</v>
      </c>
      <c r="C12" s="27" t="s">
        <v>91</v>
      </c>
      <c r="D12" s="29">
        <v>0</v>
      </c>
      <c r="E12" s="29">
        <v>0.54166666666666663</v>
      </c>
      <c r="F12" s="27">
        <v>0.5089773777040516</v>
      </c>
      <c r="G12" s="27">
        <v>1</v>
      </c>
      <c r="H12" s="27">
        <v>0</v>
      </c>
    </row>
    <row r="13" spans="1:8">
      <c r="B13" s="27" t="s">
        <v>95</v>
      </c>
      <c r="C13" s="27" t="s">
        <v>96</v>
      </c>
      <c r="D13" s="29">
        <v>0</v>
      </c>
      <c r="E13" s="29">
        <v>0.5</v>
      </c>
      <c r="F13" s="27">
        <v>0.5107539184552492</v>
      </c>
      <c r="G13" s="27">
        <v>1</v>
      </c>
      <c r="H13" s="27">
        <v>0</v>
      </c>
    </row>
    <row r="14" spans="1:8">
      <c r="B14" s="27" t="s">
        <v>97</v>
      </c>
      <c r="C14" s="27" t="s">
        <v>98</v>
      </c>
      <c r="D14" s="29">
        <v>0</v>
      </c>
      <c r="E14" s="29">
        <v>0.54166666666666663</v>
      </c>
      <c r="F14" s="27">
        <v>0.5089773777040516</v>
      </c>
      <c r="G14" s="27">
        <v>1</v>
      </c>
      <c r="H14" s="27">
        <v>0</v>
      </c>
    </row>
    <row r="15" spans="1:8">
      <c r="B15" s="27" t="s">
        <v>99</v>
      </c>
      <c r="C15" s="27" t="s">
        <v>100</v>
      </c>
      <c r="D15" s="29">
        <v>1</v>
      </c>
      <c r="E15" s="29">
        <v>0.70833333333333337</v>
      </c>
      <c r="F15" s="27">
        <v>0.46430562148753662</v>
      </c>
      <c r="G15" s="27">
        <v>1</v>
      </c>
      <c r="H15" s="27">
        <v>0</v>
      </c>
    </row>
    <row r="16" spans="1:8" ht="16" thickBot="1">
      <c r="B16" s="26" t="s">
        <v>101</v>
      </c>
      <c r="C16" s="26" t="s">
        <v>98</v>
      </c>
      <c r="D16" s="28">
        <v>1</v>
      </c>
      <c r="E16" s="28">
        <v>0.75</v>
      </c>
      <c r="F16" s="26">
        <v>0.44232586846469141</v>
      </c>
      <c r="G16" s="26">
        <v>1</v>
      </c>
      <c r="H16" s="26">
        <v>0</v>
      </c>
    </row>
    <row r="18" spans="1:8" ht="16" thickBot="1">
      <c r="A18" t="s">
        <v>2</v>
      </c>
    </row>
    <row r="19" spans="1:8">
      <c r="B19" s="33"/>
      <c r="C19" s="33"/>
      <c r="D19" s="33" t="s">
        <v>76</v>
      </c>
      <c r="E19" s="33" t="s">
        <v>78</v>
      </c>
      <c r="F19" s="33" t="s">
        <v>79</v>
      </c>
      <c r="G19" s="33" t="s">
        <v>81</v>
      </c>
      <c r="H19" s="33" t="s">
        <v>82</v>
      </c>
    </row>
    <row r="20" spans="1:8" ht="16" thickBot="1">
      <c r="B20" s="34" t="s">
        <v>63</v>
      </c>
      <c r="C20" s="34" t="s">
        <v>64</v>
      </c>
      <c r="D20" s="34" t="s">
        <v>77</v>
      </c>
      <c r="E20" s="34" t="s">
        <v>77</v>
      </c>
      <c r="F20" s="34" t="s">
        <v>80</v>
      </c>
      <c r="G20" s="34" t="s">
        <v>77</v>
      </c>
      <c r="H20" s="34" t="s">
        <v>77</v>
      </c>
    </row>
    <row r="21" spans="1:8">
      <c r="B21" s="27" t="s">
        <v>120</v>
      </c>
      <c r="C21" s="27" t="s">
        <v>103</v>
      </c>
      <c r="D21" s="29">
        <v>1</v>
      </c>
      <c r="E21" s="29">
        <v>1.5</v>
      </c>
      <c r="F21" s="27">
        <v>0.5107539184552492</v>
      </c>
      <c r="G21" s="27">
        <v>2</v>
      </c>
      <c r="H21" s="27">
        <v>1</v>
      </c>
    </row>
    <row r="22" spans="1:8">
      <c r="B22" s="27" t="s">
        <v>122</v>
      </c>
      <c r="C22" s="27" t="s">
        <v>105</v>
      </c>
      <c r="D22" s="29">
        <v>1</v>
      </c>
      <c r="E22" s="29">
        <v>1.5416666666666667</v>
      </c>
      <c r="F22" s="27">
        <v>0.50897737770405149</v>
      </c>
      <c r="G22" s="27">
        <v>2</v>
      </c>
      <c r="H22" s="27">
        <v>1</v>
      </c>
    </row>
    <row r="23" spans="1:8">
      <c r="B23" s="27" t="s">
        <v>124</v>
      </c>
      <c r="C23" s="27" t="s">
        <v>107</v>
      </c>
      <c r="D23" s="29">
        <v>1</v>
      </c>
      <c r="E23" s="29">
        <v>1.4166666666666667</v>
      </c>
      <c r="F23" s="27">
        <v>0.50361015518533481</v>
      </c>
      <c r="G23" s="27">
        <v>2</v>
      </c>
      <c r="H23" s="27">
        <v>1</v>
      </c>
    </row>
    <row r="24" spans="1:8">
      <c r="B24" s="27" t="s">
        <v>126</v>
      </c>
      <c r="C24" s="27" t="s">
        <v>109</v>
      </c>
      <c r="D24" s="29">
        <v>1</v>
      </c>
      <c r="E24" s="29">
        <v>1.2916666666666667</v>
      </c>
      <c r="F24" s="27">
        <v>0.46430562148753651</v>
      </c>
      <c r="G24" s="27">
        <v>2</v>
      </c>
      <c r="H24" s="27">
        <v>1</v>
      </c>
    </row>
    <row r="25" spans="1:8">
      <c r="B25" s="27" t="s">
        <v>102</v>
      </c>
      <c r="C25" s="27" t="s">
        <v>110</v>
      </c>
      <c r="D25" s="29">
        <v>0</v>
      </c>
      <c r="E25" s="29">
        <v>0</v>
      </c>
      <c r="F25" s="27">
        <v>0</v>
      </c>
      <c r="G25" s="27">
        <v>0</v>
      </c>
      <c r="H25" s="27">
        <v>0</v>
      </c>
    </row>
    <row r="26" spans="1:8">
      <c r="B26" s="27" t="s">
        <v>104</v>
      </c>
      <c r="C26" s="27" t="s">
        <v>111</v>
      </c>
      <c r="D26" s="29">
        <v>0</v>
      </c>
      <c r="E26" s="29">
        <v>0</v>
      </c>
      <c r="F26" s="27">
        <v>0</v>
      </c>
      <c r="G26" s="27">
        <v>0</v>
      </c>
      <c r="H26" s="27">
        <v>0</v>
      </c>
    </row>
    <row r="27" spans="1:8">
      <c r="B27" s="27" t="s">
        <v>106</v>
      </c>
      <c r="C27" s="27" t="s">
        <v>112</v>
      </c>
      <c r="D27" s="29">
        <v>0</v>
      </c>
      <c r="E27" s="29">
        <v>0.70833333333333337</v>
      </c>
      <c r="F27" s="27">
        <v>0.46430562148753668</v>
      </c>
      <c r="G27" s="27">
        <v>1</v>
      </c>
      <c r="H27" s="27">
        <v>0</v>
      </c>
    </row>
    <row r="28" spans="1:8" ht="16" thickBot="1">
      <c r="B28" s="26" t="s">
        <v>108</v>
      </c>
      <c r="C28" s="26" t="s">
        <v>113</v>
      </c>
      <c r="D28" s="28">
        <v>0</v>
      </c>
      <c r="E28" s="28">
        <v>0.54166666666666663</v>
      </c>
      <c r="F28" s="26">
        <v>0.5089773777040516</v>
      </c>
      <c r="G28" s="26">
        <v>1</v>
      </c>
      <c r="H28" s="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9" zoomScaleNormal="100" workbookViewId="0">
      <selection activeCell="E49" sqref="E49"/>
    </sheetView>
  </sheetViews>
  <sheetFormatPr defaultColWidth="8.83203125" defaultRowHeight="15.5"/>
  <cols>
    <col min="1" max="1" width="11.9140625" style="2" bestFit="1" customWidth="1"/>
    <col min="2" max="2" width="35.9140625" style="2" customWidth="1"/>
    <col min="3" max="3" width="17.25" style="2" bestFit="1" customWidth="1"/>
    <col min="4" max="4" width="10.58203125" style="2" customWidth="1"/>
    <col min="5" max="7" width="9.6640625" style="2" bestFit="1" customWidth="1"/>
    <col min="8" max="11" width="8.83203125" style="2"/>
    <col min="12" max="12" width="13.9140625" style="2" bestFit="1" customWidth="1"/>
    <col min="13" max="16384" width="8.83203125" style="2"/>
  </cols>
  <sheetData>
    <row r="1" spans="2:12" ht="16.5" customHeight="1"/>
    <row r="2" spans="2:12" ht="16.5" customHeight="1"/>
    <row r="3" spans="2:12" ht="16.5" customHeight="1">
      <c r="B3" s="31" t="s">
        <v>40</v>
      </c>
      <c r="C3" s="31"/>
      <c r="D3" s="31"/>
      <c r="E3" s="31"/>
      <c r="F3" s="31"/>
      <c r="G3" s="31"/>
      <c r="L3" s="2" t="s">
        <v>20</v>
      </c>
    </row>
    <row r="4" spans="2:12" ht="16.5" customHeight="1"/>
    <row r="5" spans="2:12" ht="16.5" customHeight="1"/>
    <row r="6" spans="2:12" ht="16.5" customHeight="1">
      <c r="B6" s="2" t="s">
        <v>41</v>
      </c>
      <c r="C6" s="30" t="s">
        <v>3</v>
      </c>
      <c r="D6" s="30"/>
      <c r="E6" s="30"/>
      <c r="F6" s="30"/>
    </row>
    <row r="7" spans="2:12" ht="16.5" customHeight="1">
      <c r="C7" s="3" t="s">
        <v>0</v>
      </c>
      <c r="D7" s="4" t="s">
        <v>12</v>
      </c>
      <c r="E7" s="1" t="s">
        <v>1</v>
      </c>
      <c r="F7" s="4" t="s">
        <v>13</v>
      </c>
      <c r="G7" s="2" t="s">
        <v>11</v>
      </c>
      <c r="H7" s="2" t="s">
        <v>30</v>
      </c>
    </row>
    <row r="8" spans="2:12" ht="17" customHeight="1">
      <c r="D8" s="2" t="s">
        <v>42</v>
      </c>
      <c r="F8" s="2" t="s">
        <v>22</v>
      </c>
      <c r="H8" s="2" t="s">
        <v>43</v>
      </c>
    </row>
    <row r="9" spans="2:12" ht="17" customHeight="1">
      <c r="B9" s="2" t="s">
        <v>44</v>
      </c>
      <c r="C9" s="24" t="s">
        <v>45</v>
      </c>
      <c r="D9" s="6"/>
      <c r="E9" s="6"/>
      <c r="F9" s="6"/>
      <c r="G9" s="6"/>
    </row>
    <row r="10" spans="2:12" ht="17" customHeight="1">
      <c r="B10" s="2" t="s">
        <v>20</v>
      </c>
      <c r="C10" s="24" t="s">
        <v>46</v>
      </c>
    </row>
    <row r="11" spans="2:12" ht="17" customHeight="1">
      <c r="C11" s="24" t="s">
        <v>47</v>
      </c>
    </row>
    <row r="12" spans="2:12">
      <c r="C12" s="24" t="s">
        <v>48</v>
      </c>
    </row>
    <row r="13" spans="2:12">
      <c r="C13" s="24" t="s">
        <v>49</v>
      </c>
    </row>
    <row r="14" spans="2:12">
      <c r="C14" s="24" t="s">
        <v>50</v>
      </c>
    </row>
    <row r="15" spans="2:12">
      <c r="B15" s="3" t="s">
        <v>5</v>
      </c>
      <c r="C15" s="5">
        <f>SUM(D15:G15)</f>
        <v>18460</v>
      </c>
      <c r="D15" s="5">
        <f>(D32)+(D18*D33)+(D19*D34)</f>
        <v>2500</v>
      </c>
      <c r="E15" s="5">
        <f>(E32)+(E18*E33)+(E19*E34)</f>
        <v>5960</v>
      </c>
      <c r="F15" s="5">
        <f>(F32)+(F18*F33)+(F19*F34)</f>
        <v>5550</v>
      </c>
      <c r="G15" s="5">
        <f>(G32)+(G18*G33)+(G19*G34)</f>
        <v>4450</v>
      </c>
    </row>
    <row r="17" spans="2:13">
      <c r="C17" s="2" t="s">
        <v>27</v>
      </c>
      <c r="D17" s="9">
        <v>1</v>
      </c>
      <c r="E17" s="9">
        <v>1</v>
      </c>
      <c r="F17" s="9">
        <v>1</v>
      </c>
      <c r="G17" s="9">
        <v>1</v>
      </c>
    </row>
    <row r="18" spans="2:13">
      <c r="B18" s="3" t="s">
        <v>4</v>
      </c>
      <c r="C18" s="2" t="s">
        <v>28</v>
      </c>
      <c r="D18" s="22">
        <v>1</v>
      </c>
      <c r="E18" s="22">
        <v>1</v>
      </c>
      <c r="F18" s="22">
        <v>0</v>
      </c>
      <c r="G18" s="22">
        <v>0</v>
      </c>
    </row>
    <row r="19" spans="2:13">
      <c r="C19" s="2" t="s">
        <v>29</v>
      </c>
      <c r="D19" s="22">
        <v>0</v>
      </c>
      <c r="E19" s="22">
        <v>0</v>
      </c>
      <c r="F19" s="22">
        <v>1</v>
      </c>
      <c r="G19" s="22">
        <v>1</v>
      </c>
      <c r="M19" s="2" t="s">
        <v>20</v>
      </c>
    </row>
    <row r="20" spans="2:13">
      <c r="B20" s="17" t="s">
        <v>51</v>
      </c>
      <c r="C20" s="23" t="s">
        <v>83</v>
      </c>
      <c r="D20" s="21">
        <f t="shared" ref="D20:G22" si="0">IF((D28-$H28)&gt;=0,1,0)</f>
        <v>1</v>
      </c>
      <c r="E20" s="21">
        <f t="shared" si="0"/>
        <v>0</v>
      </c>
      <c r="F20" s="21">
        <f t="shared" si="0"/>
        <v>0</v>
      </c>
      <c r="G20" s="21">
        <f t="shared" si="0"/>
        <v>0</v>
      </c>
    </row>
    <row r="21" spans="2:13">
      <c r="B21" s="2" t="s">
        <v>52</v>
      </c>
      <c r="C21" s="3" t="s">
        <v>84</v>
      </c>
      <c r="D21" s="10">
        <f t="shared" si="0"/>
        <v>0</v>
      </c>
      <c r="E21" s="10">
        <f t="shared" si="0"/>
        <v>1</v>
      </c>
      <c r="F21" s="10">
        <f t="shared" si="0"/>
        <v>0</v>
      </c>
      <c r="G21" s="10">
        <f t="shared" si="0"/>
        <v>0</v>
      </c>
    </row>
    <row r="22" spans="2:13">
      <c r="B22" s="17" t="s">
        <v>37</v>
      </c>
      <c r="C22" s="23" t="s">
        <v>85</v>
      </c>
      <c r="D22" s="21">
        <f t="shared" si="0"/>
        <v>1</v>
      </c>
      <c r="E22" s="21">
        <f t="shared" si="0"/>
        <v>1</v>
      </c>
      <c r="F22" s="21">
        <f t="shared" si="0"/>
        <v>0</v>
      </c>
      <c r="G22" s="21">
        <f t="shared" si="0"/>
        <v>0</v>
      </c>
    </row>
    <row r="23" spans="2:13">
      <c r="B23" s="17" t="s">
        <v>53</v>
      </c>
      <c r="C23" s="23" t="s">
        <v>115</v>
      </c>
      <c r="D23" s="21">
        <f>IF((D31-$H31)&gt;=0,1,0)</f>
        <v>1</v>
      </c>
      <c r="E23" s="21">
        <f>IF((E31-$H31)&gt;=0,1,0)</f>
        <v>1</v>
      </c>
      <c r="F23" s="21">
        <f>IF((F31-$H31)&gt;=0,1,0)</f>
        <v>0</v>
      </c>
      <c r="G23" s="21">
        <f>IF((G31-$H31)&gt;=0,1,0)</f>
        <v>0</v>
      </c>
    </row>
    <row r="24" spans="2:13">
      <c r="C24" s="3" t="s">
        <v>38</v>
      </c>
      <c r="D24" s="10">
        <f>SUM(D20:D23)</f>
        <v>3</v>
      </c>
      <c r="E24" s="10">
        <f>SUM(E20:E23)</f>
        <v>3</v>
      </c>
      <c r="F24" s="10">
        <f>SUM(F20:F23)</f>
        <v>0</v>
      </c>
      <c r="G24" s="10">
        <f>SUM(G20:G23)</f>
        <v>0</v>
      </c>
    </row>
    <row r="26" spans="2:13">
      <c r="B26" s="3"/>
    </row>
    <row r="27" spans="2:13">
      <c r="D27" s="13" t="s">
        <v>33</v>
      </c>
      <c r="E27" s="13" t="s">
        <v>34</v>
      </c>
      <c r="F27" s="13" t="s">
        <v>35</v>
      </c>
      <c r="G27" s="13" t="s">
        <v>36</v>
      </c>
      <c r="H27" s="7" t="s">
        <v>16</v>
      </c>
    </row>
    <row r="28" spans="2:13">
      <c r="B28" s="18" t="s">
        <v>31</v>
      </c>
      <c r="C28" s="18"/>
      <c r="D28" s="19">
        <v>9000</v>
      </c>
      <c r="E28" s="19">
        <v>7000</v>
      </c>
      <c r="F28" s="19">
        <v>7500</v>
      </c>
      <c r="G28" s="19">
        <v>7500</v>
      </c>
      <c r="H28" s="7">
        <v>8500</v>
      </c>
    </row>
    <row r="29" spans="2:13">
      <c r="B29" s="18" t="s">
        <v>32</v>
      </c>
      <c r="C29" s="18"/>
      <c r="D29" s="19">
        <v>0</v>
      </c>
      <c r="E29" s="19">
        <v>2</v>
      </c>
      <c r="F29" s="19">
        <v>0</v>
      </c>
      <c r="G29" s="19">
        <v>0</v>
      </c>
      <c r="H29" s="7">
        <v>1</v>
      </c>
    </row>
    <row r="30" spans="2:13">
      <c r="B30" s="18" t="s">
        <v>37</v>
      </c>
      <c r="C30" s="18"/>
      <c r="D30" s="19">
        <v>6</v>
      </c>
      <c r="E30" s="19">
        <v>7</v>
      </c>
      <c r="F30" s="19">
        <v>4</v>
      </c>
      <c r="G30" s="19">
        <v>4</v>
      </c>
      <c r="H30" s="7">
        <v>5</v>
      </c>
    </row>
    <row r="31" spans="2:13">
      <c r="B31" s="18" t="s">
        <v>17</v>
      </c>
      <c r="C31" s="18" t="s">
        <v>10</v>
      </c>
      <c r="D31" s="20">
        <v>15</v>
      </c>
      <c r="E31" s="20">
        <v>12</v>
      </c>
      <c r="F31" s="20">
        <v>9</v>
      </c>
      <c r="G31" s="20">
        <v>5</v>
      </c>
      <c r="H31" s="7">
        <v>10</v>
      </c>
    </row>
    <row r="32" spans="2:13">
      <c r="B32" s="8" t="s">
        <v>18</v>
      </c>
      <c r="C32" s="2" t="s">
        <v>7</v>
      </c>
      <c r="D32" s="14">
        <v>1460</v>
      </c>
      <c r="E32" s="14">
        <v>3700</v>
      </c>
      <c r="F32" s="14">
        <v>4750</v>
      </c>
      <c r="G32" s="14">
        <v>3850</v>
      </c>
    </row>
    <row r="33" spans="1:7">
      <c r="B33" t="s">
        <v>19</v>
      </c>
      <c r="C33" s="2" t="s">
        <v>8</v>
      </c>
      <c r="D33" s="14">
        <v>1040</v>
      </c>
      <c r="E33" s="14">
        <v>2260</v>
      </c>
      <c r="F33" s="14">
        <v>2350</v>
      </c>
      <c r="G33" s="14">
        <v>2050</v>
      </c>
    </row>
    <row r="34" spans="1:7">
      <c r="B34" s="2" t="s">
        <v>21</v>
      </c>
      <c r="C34" s="2" t="s">
        <v>9</v>
      </c>
      <c r="D34" s="14">
        <v>140</v>
      </c>
      <c r="E34" s="14">
        <v>480</v>
      </c>
      <c r="F34" s="14">
        <v>800</v>
      </c>
      <c r="G34" s="14">
        <v>600</v>
      </c>
    </row>
    <row r="35" spans="1:7">
      <c r="B35" s="2" t="s">
        <v>25</v>
      </c>
      <c r="C35" s="2" t="s">
        <v>15</v>
      </c>
      <c r="D35" s="14">
        <v>1000000</v>
      </c>
      <c r="E35" s="14">
        <v>1000000</v>
      </c>
      <c r="F35" s="14">
        <v>1000000</v>
      </c>
      <c r="G35" s="14">
        <v>1000000</v>
      </c>
    </row>
    <row r="36" spans="1:7">
      <c r="A36" s="12" t="s">
        <v>6</v>
      </c>
      <c r="B36" s="12" t="s">
        <v>23</v>
      </c>
      <c r="C36" s="12" t="s">
        <v>14</v>
      </c>
      <c r="D36" s="15">
        <f>D18+D19</f>
        <v>1</v>
      </c>
      <c r="E36" s="15">
        <f>E18+E19</f>
        <v>1</v>
      </c>
      <c r="F36" s="15">
        <f>F18+F19</f>
        <v>1</v>
      </c>
      <c r="G36" s="15">
        <f>G18+G19</f>
        <v>1</v>
      </c>
    </row>
    <row r="37" spans="1:7">
      <c r="A37" s="12"/>
      <c r="B37" s="12"/>
      <c r="C37" s="12"/>
      <c r="D37" s="15">
        <v>1</v>
      </c>
      <c r="E37" s="15">
        <v>1</v>
      </c>
      <c r="F37" s="15">
        <v>1</v>
      </c>
      <c r="G37" s="15">
        <v>1</v>
      </c>
    </row>
    <row r="38" spans="1:7">
      <c r="A38" s="11" t="s">
        <v>24</v>
      </c>
      <c r="B38" s="11" t="s">
        <v>26</v>
      </c>
      <c r="C38" s="11"/>
      <c r="D38" s="16">
        <f>D39+D18</f>
        <v>0</v>
      </c>
      <c r="E38" s="16">
        <f>E39+E18</f>
        <v>0</v>
      </c>
      <c r="F38" s="16">
        <f>F39+F18</f>
        <v>0</v>
      </c>
      <c r="G38" s="16">
        <f>G39+G18</f>
        <v>0</v>
      </c>
    </row>
    <row r="39" spans="1:7">
      <c r="A39" s="11"/>
      <c r="B39" s="11" t="s">
        <v>39</v>
      </c>
      <c r="C39" s="11"/>
      <c r="D39" s="16">
        <f>IF(D24&gt;=1,-1,0)</f>
        <v>-1</v>
      </c>
      <c r="E39" s="16">
        <f>IF(E24&gt;=1,-1,0)</f>
        <v>-1</v>
      </c>
      <c r="F39" s="16">
        <f>IF(F24&gt;=1,-1,0)</f>
        <v>0</v>
      </c>
      <c r="G39" s="16">
        <f>IF(G24&gt;=1,-1,0)</f>
        <v>0</v>
      </c>
    </row>
    <row r="40" spans="1:7">
      <c r="A40" s="9"/>
      <c r="B40" s="9"/>
      <c r="C40" s="9"/>
    </row>
    <row r="41" spans="1:7">
      <c r="A41" s="9"/>
      <c r="B41" s="9"/>
      <c r="C41" s="9"/>
    </row>
  </sheetData>
  <mergeCells count="2">
    <mergeCell ref="C6:F6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Population Report 1</vt:lpstr>
      <vt:lpstr>Model per Customer 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Muthusamy, Muthuraj {FAYS~Mannheim}</cp:lastModifiedBy>
  <dcterms:created xsi:type="dcterms:W3CDTF">2020-08-02T17:37:15Z</dcterms:created>
  <dcterms:modified xsi:type="dcterms:W3CDTF">2022-01-29T20:41:46Z</dcterms:modified>
</cp:coreProperties>
</file>