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oche\MBA\Thesis\Final\Model\"/>
    </mc:Choice>
  </mc:AlternateContent>
  <bookViews>
    <workbookView xWindow="0" yWindow="460" windowWidth="7480" windowHeight="1790" activeTab="1"/>
  </bookViews>
  <sheets>
    <sheet name="Answer Report 1" sheetId="18" r:id="rId1"/>
    <sheet name="Population Report 1" sheetId="19" r:id="rId2"/>
    <sheet name="Model per Country V1.1" sheetId="11" r:id="rId3"/>
  </sheets>
  <definedNames>
    <definedName name="solver_adj" localSheetId="2" hidden="1">'Model per Country V1.1'!$D$20:$G$21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'Model per Country V1.1'!$D$44:$G$44</definedName>
    <definedName name="solver_lhs10" localSheetId="2" hidden="1">'Model per Country V1.1'!#REF!</definedName>
    <definedName name="solver_lhs11" localSheetId="2" hidden="1">'Model per Country V1.1'!#REF!</definedName>
    <definedName name="solver_lhs12" localSheetId="2" hidden="1">'Model per Country V1.1'!#REF!</definedName>
    <definedName name="solver_lhs13" localSheetId="2" hidden="1">'Model per Country V1.1'!#REF!</definedName>
    <definedName name="solver_lhs2" localSheetId="2" hidden="1">'Model per Country V1.1'!$D$20:$G$21</definedName>
    <definedName name="solver_lhs3" localSheetId="2" hidden="1">'Model per Country V1.1'!$D$46:$G$46</definedName>
    <definedName name="solver_lhs4" localSheetId="2" hidden="1">'Model per Country V1.1'!$D$20:$G$30</definedName>
    <definedName name="solver_lhs5" localSheetId="2" hidden="1">'Model per Country V1.1'!$D$20:$G$30</definedName>
    <definedName name="solver_lhs6" localSheetId="2" hidden="1">'Model per Country V1.1'!$D$20:$G$30</definedName>
    <definedName name="solver_lhs7" localSheetId="2" hidden="1">'Model per Country V1.1'!$D$20:$F$20</definedName>
    <definedName name="solver_lhs8" localSheetId="2" hidden="1">'Model per Country V1.1'!#REF!</definedName>
    <definedName name="solver_lhs9" localSheetId="2" hidden="1">'Model per Country V1.1'!#REF!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'Model per Country V1.1'!$C$17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2" localSheetId="2" hidden="1">5</definedName>
    <definedName name="solver_rel3" localSheetId="2" hidden="1">3</definedName>
    <definedName name="solver_rel4" localSheetId="2" hidden="1">5</definedName>
    <definedName name="solver_rel5" localSheetId="2" hidden="1">5</definedName>
    <definedName name="solver_rel6" localSheetId="2" hidden="1">5</definedName>
    <definedName name="solver_rel7" localSheetId="2" hidden="1">5</definedName>
    <definedName name="solver_rel8" localSheetId="2" hidden="1">3</definedName>
    <definedName name="solver_rel9" localSheetId="2" hidden="1">3</definedName>
    <definedName name="solver_rhs1" localSheetId="2" hidden="1">'Model per Country V1.1'!$D$45:$G$45</definedName>
    <definedName name="solver_rhs10" localSheetId="2" hidden="1">'Model per Country V1.1'!#REF!</definedName>
    <definedName name="solver_rhs11" localSheetId="2" hidden="1">'Model per Country V1.1'!#REF!</definedName>
    <definedName name="solver_rhs12" localSheetId="2" hidden="1">'Model per Country V1.1'!#REF!</definedName>
    <definedName name="solver_rhs13" localSheetId="2" hidden="1">'Model per Country V1.1'!#REF!</definedName>
    <definedName name="solver_rhs2" localSheetId="2" hidden="1">"binary"</definedName>
    <definedName name="solver_rhs3" localSheetId="2" hidden="1">0</definedName>
    <definedName name="solver_rhs4" localSheetId="2" hidden="1">"binary"</definedName>
    <definedName name="solver_rhs5" localSheetId="2" hidden="1">"binary"</definedName>
    <definedName name="solver_rhs6" localSheetId="2" hidden="1">"binary"</definedName>
    <definedName name="solver_rhs7" localSheetId="2" hidden="1">"binary"</definedName>
    <definedName name="solver_rhs8" localSheetId="2" hidden="1">'Model per Country V1.1'!#REF!</definedName>
    <definedName name="solver_rhs9" localSheetId="2" hidden="1">'Model per Country V1.1'!#REF!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1" l="1"/>
  <c r="D30" i="11"/>
  <c r="E30" i="11"/>
  <c r="F30" i="11"/>
  <c r="G30" i="11"/>
  <c r="G44" i="11" l="1"/>
  <c r="F44" i="11"/>
  <c r="E44" i="11"/>
  <c r="D44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17" i="11"/>
  <c r="F17" i="11"/>
  <c r="E17" i="11"/>
  <c r="D17" i="11"/>
  <c r="D31" i="11" l="1"/>
  <c r="D47" i="11" s="1"/>
  <c r="D46" i="11" s="1"/>
  <c r="C17" i="11"/>
  <c r="E31" i="11"/>
  <c r="E47" i="11" s="1"/>
  <c r="E46" i="11" s="1"/>
  <c r="F31" i="11"/>
  <c r="F47" i="11" s="1"/>
  <c r="F46" i="11" s="1"/>
  <c r="G31" i="11"/>
  <c r="G47" i="11" s="1"/>
  <c r="G46" i="11" s="1"/>
</calcChain>
</file>

<file path=xl/sharedStrings.xml><?xml version="1.0" encoding="utf-8"?>
<sst xmlns="http://schemas.openxmlformats.org/spreadsheetml/2006/main" count="234" uniqueCount="141">
  <si>
    <t>+</t>
    <phoneticPr fontId="0" type="noConversion"/>
  </si>
  <si>
    <t>Constraints</t>
  </si>
  <si>
    <t>Objective values</t>
  </si>
  <si>
    <t>Decision variables</t>
  </si>
  <si>
    <t>Objective value</t>
  </si>
  <si>
    <t>Constraint 1</t>
  </si>
  <si>
    <t>A</t>
  </si>
  <si>
    <t>B</t>
  </si>
  <si>
    <t>C</t>
  </si>
  <si>
    <t>S</t>
  </si>
  <si>
    <t>+</t>
  </si>
  <si>
    <t>China</t>
  </si>
  <si>
    <t>X1*A1</t>
  </si>
  <si>
    <t>Y1*B1</t>
  </si>
  <si>
    <t>y value</t>
  </si>
  <si>
    <t>FSE/Insturment</t>
  </si>
  <si>
    <t>USA</t>
  </si>
  <si>
    <t>Germany</t>
  </si>
  <si>
    <t>Swiss</t>
  </si>
  <si>
    <t>Limits</t>
  </si>
  <si>
    <t>% cost saving with optimized solution</t>
  </si>
  <si>
    <t>Avg. Total Service  Annual cost per visit</t>
  </si>
  <si>
    <t>Avg. Minor service cost</t>
  </si>
  <si>
    <t xml:space="preserve"> </t>
  </si>
  <si>
    <t>Minor Service</t>
  </si>
  <si>
    <t>Minor -delta &gt;= 1</t>
  </si>
  <si>
    <t>Constrain 2</t>
  </si>
  <si>
    <t>&lt; Limit, no minor service</t>
  </si>
  <si>
    <t>Fs</t>
  </si>
  <si>
    <t>Yearly Service X</t>
  </si>
  <si>
    <t>Minor Service Z</t>
  </si>
  <si>
    <t>delta value DL</t>
  </si>
  <si>
    <t>DL1*C1</t>
  </si>
  <si>
    <t>Throughput of the Instruements</t>
  </si>
  <si>
    <t>Unplanned maintenance in last 6 months</t>
  </si>
  <si>
    <t>Age of the Instrument in years</t>
  </si>
  <si>
    <t>Total</t>
  </si>
  <si>
    <t>Atlease one Constrain should be met</t>
  </si>
  <si>
    <t>To minimize the cost of service</t>
  </si>
  <si>
    <t>Annual Servcie</t>
  </si>
  <si>
    <t xml:space="preserve">Where </t>
  </si>
  <si>
    <t>X is the Annual Maintenance cost</t>
  </si>
  <si>
    <t>Y is the Minor Maintenance cost</t>
  </si>
  <si>
    <t>Z is the additional cost to Annual Maintenance in absence of Minor Maintenance.</t>
  </si>
  <si>
    <t>A  is Total Annual service cost per visit</t>
  </si>
  <si>
    <t>B is Total Minor Service cost per visit</t>
  </si>
  <si>
    <t>C is the delta additional cost of Annual maintenance in absence of minor Maintenance.</t>
  </si>
  <si>
    <t>Throughput of an Instrument</t>
  </si>
  <si>
    <t>Unplanned maintenance in past year</t>
  </si>
  <si>
    <t>FSE/Instrument - capacity in the country</t>
  </si>
  <si>
    <t xml:space="preserve">%of Saving for labour + Travel cost </t>
  </si>
  <si>
    <t>Integer Linear Programing Model for multiple countires</t>
  </si>
  <si>
    <t>More saving, do not execute the minor service</t>
  </si>
  <si>
    <t>Less age, do not execute the minor service</t>
  </si>
  <si>
    <t>Less resource, do not execute the minor service</t>
  </si>
  <si>
    <t>No unplanned maintenance, do not execute minor service</t>
  </si>
  <si>
    <t>Less Throughput, do not exeucte minor service</t>
  </si>
  <si>
    <t>Microsoft Excel 16.0 Answer Report</t>
  </si>
  <si>
    <t>Result: Solver cannot improve the current solution.  All Constraints are satisfied.</t>
  </si>
  <si>
    <t>Solver Engine</t>
  </si>
  <si>
    <t>Engine: Evolutionary</t>
  </si>
  <si>
    <t>Solver Options</t>
  </si>
  <si>
    <t>Max Time Unlimited,  Iterations Unlimited, Precision 0.000001</t>
  </si>
  <si>
    <t xml:space="preserve"> Convergence 0.0001, Population Size 0, Random Seed 0, Mutation Rate 0.075, Time w/o Improve 30 sec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</si>
  <si>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</si>
  <si>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</si>
  <si>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</si>
  <si>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</si>
  <si>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</si>
  <si>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</si>
  <si>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</si>
  <si>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</si>
  <si>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</si>
  <si>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</si>
  <si>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</si>
  <si>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</si>
  <si>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y value China</t>
  </si>
  <si>
    <t>Binding</t>
  </si>
  <si>
    <t>y value USA</t>
  </si>
  <si>
    <t>y value Swiss</t>
  </si>
  <si>
    <t>y value Germany</t>
  </si>
  <si>
    <t>&lt; Limit, no minor service China</t>
  </si>
  <si>
    <t>&lt; Limit, no minor service USA</t>
  </si>
  <si>
    <t>&lt; Limit, no minor service Swiss</t>
  </si>
  <si>
    <t>&lt; Limit, no minor service Germany</t>
  </si>
  <si>
    <t>Binary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</si>
  <si>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</si>
  <si>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</si>
  <si>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</si>
  <si>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</si>
  <si>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</si>
  <si>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</si>
  <si>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</si>
  <si>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</si>
  <si>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$E$44</t>
  </si>
  <si>
    <t>Delta service charges</t>
  </si>
  <si>
    <t>Total Lean Service cost</t>
  </si>
  <si>
    <t>Ag</t>
  </si>
  <si>
    <t>Un</t>
  </si>
  <si>
    <t>Th</t>
  </si>
  <si>
    <t>Σ</t>
  </si>
  <si>
    <t>Min</t>
  </si>
  <si>
    <t>Addl cost labor cost on optimized solution</t>
  </si>
  <si>
    <t>Worksheet: [ILP Coustomers withing country optimization model.xlsx]Model per Country V1.1</t>
  </si>
  <si>
    <t>Report Created: 1/21/2022 9:43:12 PM</t>
  </si>
  <si>
    <t>Solution Time: 33.75 Seconds.</t>
  </si>
  <si>
    <t>Iterations: 0 Subproblems: 7549</t>
  </si>
  <si>
    <t>$C$17</t>
  </si>
  <si>
    <t>Total Lean Service cost Objective value</t>
  </si>
  <si>
    <t>$D$20</t>
  </si>
  <si>
    <t>Minor Service Z China</t>
  </si>
  <si>
    <t>$E$20</t>
  </si>
  <si>
    <t>Minor Service Z USA</t>
  </si>
  <si>
    <t>$F$20</t>
  </si>
  <si>
    <t>Minor Service Z Swiss</t>
  </si>
  <si>
    <t>$G$20</t>
  </si>
  <si>
    <t>Minor Service Z Germany</t>
  </si>
  <si>
    <t>$D$21</t>
  </si>
  <si>
    <t>delta value DL China</t>
  </si>
  <si>
    <t>$E$21</t>
  </si>
  <si>
    <t>delta value DL USA</t>
  </si>
  <si>
    <t>$F$21</t>
  </si>
  <si>
    <t>delta value DL Swiss</t>
  </si>
  <si>
    <t>$G$21</t>
  </si>
  <si>
    <t>delta value DL Germany</t>
  </si>
  <si>
    <t>$D$44</t>
  </si>
  <si>
    <t>$D$44&gt;=$D$45</t>
  </si>
  <si>
    <t>$E$44&gt;=$E$45</t>
  </si>
  <si>
    <t>$F$44</t>
  </si>
  <si>
    <t>$F$44&gt;=$F$45</t>
  </si>
  <si>
    <t>$G$44</t>
  </si>
  <si>
    <t>$G$44&gt;=$G$45</t>
  </si>
  <si>
    <t>$D$46</t>
  </si>
  <si>
    <t>$D$46&gt;=0</t>
  </si>
  <si>
    <t>$E$46</t>
  </si>
  <si>
    <t>$E$46&gt;=0</t>
  </si>
  <si>
    <t>$F$46</t>
  </si>
  <si>
    <t>$F$46&gt;=0</t>
  </si>
  <si>
    <t>$G$46</t>
  </si>
  <si>
    <t>$G$46&gt;=0</t>
  </si>
  <si>
    <t>$D$20:$G$21=Binary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</si>
</sst>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Calibri"/>
      <family val="2"/>
    </font>
    <font>
      <sz val="12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微軟正黑體"/>
    </font>
    <font>
      <sz val="20"/>
      <color rgb="FF000000"/>
      <name val="Times New Roman"/>
      <family val="1"/>
    </font>
    <font>
      <b/>
      <sz val="12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5" borderId="0" xfId="1" applyFill="1" applyBorder="1">
      <alignment vertical="center"/>
    </xf>
    <xf numFmtId="0" fontId="1" fillId="7" borderId="0" xfId="1" applyFill="1">
      <alignment vertical="center"/>
    </xf>
    <xf numFmtId="0" fontId="5" fillId="6" borderId="1" xfId="1" applyFont="1" applyFill="1" applyBorder="1">
      <alignment vertical="center"/>
    </xf>
    <xf numFmtId="0" fontId="1" fillId="4" borderId="0" xfId="1" applyFill="1">
      <alignment vertical="center"/>
    </xf>
    <xf numFmtId="0" fontId="1" fillId="8" borderId="0" xfId="1" applyFill="1">
      <alignment vertical="center"/>
    </xf>
    <xf numFmtId="0" fontId="0" fillId="4" borderId="1" xfId="0" applyFill="1" applyBorder="1"/>
    <xf numFmtId="0" fontId="1" fillId="0" borderId="1" xfId="1" applyBorder="1">
      <alignment vertical="center"/>
    </xf>
    <xf numFmtId="0" fontId="4" fillId="0" borderId="1" xfId="0" applyFont="1" applyFill="1" applyBorder="1"/>
    <xf numFmtId="0" fontId="1" fillId="8" borderId="1" xfId="1" applyFill="1" applyBorder="1">
      <alignment vertical="center"/>
    </xf>
    <xf numFmtId="0" fontId="1" fillId="4" borderId="1" xfId="1" applyFill="1" applyBorder="1">
      <alignment vertical="center"/>
    </xf>
    <xf numFmtId="0" fontId="0" fillId="3" borderId="1" xfId="0" applyFill="1" applyBorder="1"/>
    <xf numFmtId="0" fontId="1" fillId="3" borderId="1" xfId="1" applyFill="1" applyBorder="1">
      <alignment vertical="center"/>
    </xf>
    <xf numFmtId="0" fontId="5" fillId="10" borderId="1" xfId="1" applyFont="1" applyFill="1" applyBorder="1">
      <alignment vertical="center"/>
    </xf>
    <xf numFmtId="0" fontId="5" fillId="9" borderId="1" xfId="1" applyFont="1" applyFill="1" applyBorder="1">
      <alignment vertical="center"/>
    </xf>
    <xf numFmtId="0" fontId="7" fillId="0" borderId="0" xfId="0" applyFont="1" applyAlignment="1">
      <alignment horizontal="left" vertical="center" readingOrder="1"/>
    </xf>
    <xf numFmtId="0" fontId="1" fillId="5" borderId="1" xfId="1" applyFill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1" fillId="10" borderId="1" xfId="1" applyFill="1" applyBorder="1">
      <alignment vertical="center"/>
    </xf>
    <xf numFmtId="0" fontId="8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1" fillId="0" borderId="0" xfId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0" fillId="4" borderId="2" xfId="0" applyFill="1" applyBorder="1"/>
    <xf numFmtId="0" fontId="3" fillId="3" borderId="1" xfId="1" applyFont="1" applyFill="1" applyBorder="1" applyAlignment="1">
      <alignment horizontal="center" vertical="center"/>
    </xf>
    <xf numFmtId="0" fontId="1" fillId="7" borderId="1" xfId="1" applyFill="1" applyBorder="1">
      <alignment vertical="center"/>
    </xf>
    <xf numFmtId="0" fontId="1" fillId="0" borderId="2" xfId="1" applyBorder="1">
      <alignment vertical="center"/>
    </xf>
    <xf numFmtId="0" fontId="5" fillId="9" borderId="2" xfId="1" applyFont="1" applyFill="1" applyBorder="1">
      <alignment vertical="center"/>
    </xf>
    <xf numFmtId="0" fontId="1" fillId="0" borderId="3" xfId="1" applyBorder="1">
      <alignment vertical="center"/>
    </xf>
    <xf numFmtId="0" fontId="0" fillId="0" borderId="1" xfId="0" applyBorder="1"/>
    <xf numFmtId="0" fontId="5" fillId="5" borderId="3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9" fillId="0" borderId="0" xfId="1" applyFont="1" applyAlignment="1">
      <alignment horizontal="right" vertical="center"/>
    </xf>
    <xf numFmtId="0" fontId="10" fillId="0" borderId="0" xfId="0" applyFont="1" applyAlignment="1">
      <alignment horizontal="right"/>
    </xf>
    <xf numFmtId="0" fontId="0" fillId="5" borderId="1" xfId="0" applyFill="1" applyBorder="1"/>
    <xf numFmtId="0" fontId="11" fillId="0" borderId="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9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selection activeCell="J42" sqref="J42"/>
    </sheetView>
  </sheetViews>
  <sheetFormatPr defaultRowHeight="15.5"/>
  <cols>
    <col min="1" max="1" width="2.08203125" customWidth="1"/>
    <col min="2" max="2" width="18.1640625" customWidth="1"/>
    <col min="3" max="3" width="32.9140625" bestFit="1" customWidth="1"/>
    <col min="4" max="4" width="12.5" bestFit="1" customWidth="1"/>
    <col min="5" max="5" width="13.33203125" bestFit="1" customWidth="1"/>
    <col min="6" max="6" width="7" customWidth="1"/>
    <col min="7" max="7" width="5" customWidth="1"/>
  </cols>
  <sheetData>
    <row r="1" spans="1:5">
      <c r="A1" s="23" t="s">
        <v>57</v>
      </c>
    </row>
    <row r="2" spans="1:5">
      <c r="A2" s="23" t="s">
        <v>103</v>
      </c>
    </row>
    <row r="3" spans="1:5">
      <c r="A3" s="23" t="s">
        <v>104</v>
      </c>
    </row>
    <row r="4" spans="1:5">
      <c r="A4" s="23" t="s">
        <v>58</v>
      </c>
    </row>
    <row r="5" spans="1:5">
      <c r="A5" s="23" t="s">
        <v>59</v>
      </c>
    </row>
    <row r="6" spans="1:5">
      <c r="A6" s="23"/>
      <c r="B6" t="s">
        <v>60</v>
      </c>
    </row>
    <row r="7" spans="1:5">
      <c r="A7" s="23"/>
      <c r="B7" t="s">
        <v>105</v>
      </c>
    </row>
    <row r="8" spans="1:5">
      <c r="A8" s="23"/>
      <c r="B8" t="s">
        <v>106</v>
      </c>
    </row>
    <row r="9" spans="1:5">
      <c r="A9" s="23" t="s">
        <v>61</v>
      </c>
    </row>
    <row r="10" spans="1:5">
      <c r="B10" t="s">
        <v>62</v>
      </c>
    </row>
    <row r="11" spans="1:5">
      <c r="B11" t="s">
        <v>63</v>
      </c>
    </row>
    <row r="12" spans="1:5">
      <c r="B12" t="s">
        <v>64</v>
      </c>
    </row>
    <row r="14" spans="1:5" ht="16" thickBot="1">
      <c r="A14" t="s">
        <v>65</v>
      </c>
    </row>
    <row r="15" spans="1:5" ht="16" thickBot="1">
      <c r="B15" s="42" t="s">
        <v>66</v>
      </c>
      <c r="C15" s="42" t="s">
        <v>67</v>
      </c>
      <c r="D15" s="42" t="s">
        <v>68</v>
      </c>
      <c r="E15" s="42" t="s">
        <v>69</v>
      </c>
    </row>
    <row r="16" spans="1:5" ht="16" thickBot="1">
      <c r="B16" s="24" t="s">
        <v>107</v>
      </c>
      <c r="C16" s="24" t="s">
        <v>108</v>
      </c>
      <c r="D16" s="26">
        <v>4106</v>
      </c>
      <c r="E16" s="26">
        <v>4306</v>
      </c>
    </row>
    <row r="19" spans="1:7" ht="16" thickBot="1">
      <c r="A19" t="s">
        <v>70</v>
      </c>
    </row>
    <row r="20" spans="1:7" ht="16" thickBot="1">
      <c r="B20" s="42" t="s">
        <v>66</v>
      </c>
      <c r="C20" s="42" t="s">
        <v>67</v>
      </c>
      <c r="D20" s="42" t="s">
        <v>68</v>
      </c>
      <c r="E20" s="42" t="s">
        <v>69</v>
      </c>
      <c r="F20" s="42" t="s">
        <v>71</v>
      </c>
    </row>
    <row r="21" spans="1:7">
      <c r="B21" s="25" t="s">
        <v>109</v>
      </c>
      <c r="C21" s="25" t="s">
        <v>110</v>
      </c>
      <c r="D21" s="27">
        <v>1</v>
      </c>
      <c r="E21" s="27">
        <v>1</v>
      </c>
      <c r="F21" s="25" t="s">
        <v>85</v>
      </c>
    </row>
    <row r="22" spans="1:7">
      <c r="B22" s="25" t="s">
        <v>111</v>
      </c>
      <c r="C22" s="25" t="s">
        <v>112</v>
      </c>
      <c r="D22" s="27">
        <v>1</v>
      </c>
      <c r="E22" s="27">
        <v>1</v>
      </c>
      <c r="F22" s="25" t="s">
        <v>85</v>
      </c>
    </row>
    <row r="23" spans="1:7">
      <c r="B23" s="25" t="s">
        <v>113</v>
      </c>
      <c r="C23" s="25" t="s">
        <v>114</v>
      </c>
      <c r="D23" s="27">
        <v>0</v>
      </c>
      <c r="E23" s="27">
        <v>1</v>
      </c>
      <c r="F23" s="25" t="s">
        <v>85</v>
      </c>
    </row>
    <row r="24" spans="1:7">
      <c r="B24" s="25" t="s">
        <v>115</v>
      </c>
      <c r="C24" s="25" t="s">
        <v>116</v>
      </c>
      <c r="D24" s="27">
        <v>0</v>
      </c>
      <c r="E24" s="27">
        <v>0</v>
      </c>
      <c r="F24" s="25" t="s">
        <v>85</v>
      </c>
    </row>
    <row r="25" spans="1:7">
      <c r="B25" s="25" t="s">
        <v>117</v>
      </c>
      <c r="C25" s="25" t="s">
        <v>118</v>
      </c>
      <c r="D25" s="27">
        <v>0</v>
      </c>
      <c r="E25" s="27">
        <v>0</v>
      </c>
      <c r="F25" s="25" t="s">
        <v>85</v>
      </c>
    </row>
    <row r="26" spans="1:7">
      <c r="B26" s="25" t="s">
        <v>119</v>
      </c>
      <c r="C26" s="25" t="s">
        <v>120</v>
      </c>
      <c r="D26" s="27">
        <v>0</v>
      </c>
      <c r="E26" s="27">
        <v>0</v>
      </c>
      <c r="F26" s="25" t="s">
        <v>85</v>
      </c>
    </row>
    <row r="27" spans="1:7">
      <c r="B27" s="25" t="s">
        <v>121</v>
      </c>
      <c r="C27" s="25" t="s">
        <v>122</v>
      </c>
      <c r="D27" s="27">
        <v>1</v>
      </c>
      <c r="E27" s="27">
        <v>0</v>
      </c>
      <c r="F27" s="25" t="s">
        <v>85</v>
      </c>
    </row>
    <row r="28" spans="1:7" ht="16" thickBot="1">
      <c r="B28" s="24" t="s">
        <v>123</v>
      </c>
      <c r="C28" s="24" t="s">
        <v>124</v>
      </c>
      <c r="D28" s="26">
        <v>1</v>
      </c>
      <c r="E28" s="26">
        <v>1</v>
      </c>
      <c r="F28" s="24" t="s">
        <v>85</v>
      </c>
    </row>
    <row r="31" spans="1:7" ht="16" thickBot="1">
      <c r="A31" t="s">
        <v>1</v>
      </c>
    </row>
    <row r="32" spans="1:7" ht="16" thickBot="1">
      <c r="B32" s="42" t="s">
        <v>66</v>
      </c>
      <c r="C32" s="42" t="s">
        <v>67</v>
      </c>
      <c r="D32" s="42" t="s">
        <v>72</v>
      </c>
      <c r="E32" s="42" t="s">
        <v>73</v>
      </c>
      <c r="F32" s="42" t="s">
        <v>74</v>
      </c>
      <c r="G32" s="42" t="s">
        <v>75</v>
      </c>
    </row>
    <row r="33" spans="2:7">
      <c r="B33" s="25" t="s">
        <v>125</v>
      </c>
      <c r="C33" s="25" t="s">
        <v>76</v>
      </c>
      <c r="D33" s="27">
        <v>1</v>
      </c>
      <c r="E33" s="25" t="s">
        <v>126</v>
      </c>
      <c r="F33" s="25" t="s">
        <v>77</v>
      </c>
      <c r="G33" s="27">
        <v>0</v>
      </c>
    </row>
    <row r="34" spans="2:7">
      <c r="B34" s="25" t="s">
        <v>94</v>
      </c>
      <c r="C34" s="25" t="s">
        <v>78</v>
      </c>
      <c r="D34" s="27">
        <v>1</v>
      </c>
      <c r="E34" s="25" t="s">
        <v>127</v>
      </c>
      <c r="F34" s="25" t="s">
        <v>77</v>
      </c>
      <c r="G34" s="27">
        <v>0</v>
      </c>
    </row>
    <row r="35" spans="2:7">
      <c r="B35" s="25" t="s">
        <v>128</v>
      </c>
      <c r="C35" s="25" t="s">
        <v>79</v>
      </c>
      <c r="D35" s="27">
        <v>1</v>
      </c>
      <c r="E35" s="25" t="s">
        <v>129</v>
      </c>
      <c r="F35" s="25" t="s">
        <v>77</v>
      </c>
      <c r="G35" s="27">
        <v>0</v>
      </c>
    </row>
    <row r="36" spans="2:7">
      <c r="B36" s="25" t="s">
        <v>130</v>
      </c>
      <c r="C36" s="25" t="s">
        <v>80</v>
      </c>
      <c r="D36" s="27">
        <v>1</v>
      </c>
      <c r="E36" s="25" t="s">
        <v>131</v>
      </c>
      <c r="F36" s="25" t="s">
        <v>77</v>
      </c>
      <c r="G36" s="27">
        <v>0</v>
      </c>
    </row>
    <row r="37" spans="2:7">
      <c r="B37" s="25" t="s">
        <v>132</v>
      </c>
      <c r="C37" s="25" t="s">
        <v>81</v>
      </c>
      <c r="D37" s="27">
        <v>0</v>
      </c>
      <c r="E37" s="25" t="s">
        <v>133</v>
      </c>
      <c r="F37" s="25" t="s">
        <v>77</v>
      </c>
      <c r="G37" s="27">
        <v>0</v>
      </c>
    </row>
    <row r="38" spans="2:7">
      <c r="B38" s="25" t="s">
        <v>134</v>
      </c>
      <c r="C38" s="25" t="s">
        <v>82</v>
      </c>
      <c r="D38" s="27">
        <v>0</v>
      </c>
      <c r="E38" s="25" t="s">
        <v>135</v>
      </c>
      <c r="F38" s="25" t="s">
        <v>77</v>
      </c>
      <c r="G38" s="27">
        <v>0</v>
      </c>
    </row>
    <row r="39" spans="2:7">
      <c r="B39" s="25" t="s">
        <v>136</v>
      </c>
      <c r="C39" s="25" t="s">
        <v>83</v>
      </c>
      <c r="D39" s="27">
        <v>0</v>
      </c>
      <c r="E39" s="25" t="s">
        <v>137</v>
      </c>
      <c r="F39" s="25" t="s">
        <v>77</v>
      </c>
      <c r="G39" s="27">
        <v>0</v>
      </c>
    </row>
    <row r="40" spans="2:7">
      <c r="B40" s="25" t="s">
        <v>138</v>
      </c>
      <c r="C40" s="25" t="s">
        <v>84</v>
      </c>
      <c r="D40" s="27">
        <v>0</v>
      </c>
      <c r="E40" s="25" t="s">
        <v>139</v>
      </c>
      <c r="F40" s="25" t="s">
        <v>77</v>
      </c>
      <c r="G40" s="27">
        <v>0</v>
      </c>
    </row>
    <row r="41" spans="2:7" ht="16" thickBot="1">
      <c r="B41" s="24" t="s">
        <v>140</v>
      </c>
      <c r="C41" s="24"/>
      <c r="D41" s="24"/>
      <c r="E41" s="24"/>
      <c r="F41" s="24"/>
      <c r="G4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/>
  </sheetViews>
  <sheetFormatPr defaultRowHeight="15.5"/>
  <cols>
    <col min="1" max="1" width="2.08203125" customWidth="1"/>
    <col min="2" max="2" width="6" bestFit="1" customWidth="1"/>
    <col min="3" max="3" width="29" bestFit="1" customWidth="1"/>
    <col min="4" max="4" width="5.5" customWidth="1"/>
    <col min="5" max="5" width="5.58203125" customWidth="1"/>
    <col min="6" max="6" width="11.75" bestFit="1" customWidth="1"/>
    <col min="7" max="7" width="9.33203125" bestFit="1" customWidth="1"/>
    <col min="8" max="8" width="9" bestFit="1" customWidth="1"/>
  </cols>
  <sheetData>
    <row r="1" spans="1:8">
      <c r="A1" s="23" t="s">
        <v>86</v>
      </c>
    </row>
    <row r="2" spans="1:8">
      <c r="A2" s="23" t="s">
        <v>103</v>
      </c>
    </row>
    <row r="3" spans="1:8">
      <c r="A3" s="23" t="s">
        <v>104</v>
      </c>
    </row>
    <row r="6" spans="1:8" ht="16" thickBot="1">
      <c r="A6" t="s">
        <v>70</v>
      </c>
    </row>
    <row r="7" spans="1:8">
      <c r="B7" s="43"/>
      <c r="C7" s="43"/>
      <c r="D7" s="43" t="s">
        <v>87</v>
      </c>
      <c r="E7" s="43" t="s">
        <v>89</v>
      </c>
      <c r="F7" s="43" t="s">
        <v>90</v>
      </c>
      <c r="G7" s="43" t="s">
        <v>92</v>
      </c>
      <c r="H7" s="43" t="s">
        <v>93</v>
      </c>
    </row>
    <row r="8" spans="1:8" ht="16" thickBot="1">
      <c r="B8" s="44" t="s">
        <v>66</v>
      </c>
      <c r="C8" s="44" t="s">
        <v>67</v>
      </c>
      <c r="D8" s="44" t="s">
        <v>88</v>
      </c>
      <c r="E8" s="44" t="s">
        <v>88</v>
      </c>
      <c r="F8" s="44" t="s">
        <v>91</v>
      </c>
      <c r="G8" s="44" t="s">
        <v>88</v>
      </c>
      <c r="H8" s="44" t="s">
        <v>88</v>
      </c>
    </row>
    <row r="9" spans="1:8">
      <c r="B9" s="25" t="s">
        <v>109</v>
      </c>
      <c r="C9" s="25" t="s">
        <v>110</v>
      </c>
      <c r="D9" s="27">
        <v>1</v>
      </c>
      <c r="E9" s="27">
        <v>1</v>
      </c>
      <c r="F9" s="25">
        <v>0</v>
      </c>
      <c r="G9" s="25">
        <v>1</v>
      </c>
      <c r="H9" s="25">
        <v>1</v>
      </c>
    </row>
    <row r="10" spans="1:8">
      <c r="B10" s="25" t="s">
        <v>111</v>
      </c>
      <c r="C10" s="25" t="s">
        <v>112</v>
      </c>
      <c r="D10" s="27">
        <v>1</v>
      </c>
      <c r="E10" s="27">
        <v>1</v>
      </c>
      <c r="F10" s="25">
        <v>0</v>
      </c>
      <c r="G10" s="25">
        <v>1</v>
      </c>
      <c r="H10" s="25">
        <v>1</v>
      </c>
    </row>
    <row r="11" spans="1:8">
      <c r="B11" s="25" t="s">
        <v>113</v>
      </c>
      <c r="C11" s="25" t="s">
        <v>114</v>
      </c>
      <c r="D11" s="27">
        <v>1</v>
      </c>
      <c r="E11" s="27">
        <v>1</v>
      </c>
      <c r="F11" s="25">
        <v>0</v>
      </c>
      <c r="G11" s="25">
        <v>1</v>
      </c>
      <c r="H11" s="25">
        <v>1</v>
      </c>
    </row>
    <row r="12" spans="1:8">
      <c r="B12" s="25" t="s">
        <v>115</v>
      </c>
      <c r="C12" s="25" t="s">
        <v>116</v>
      </c>
      <c r="D12" s="27">
        <v>0</v>
      </c>
      <c r="E12" s="27">
        <v>0.64</v>
      </c>
      <c r="F12" s="25">
        <v>0.4898979485566356</v>
      </c>
      <c r="G12" s="25">
        <v>1</v>
      </c>
      <c r="H12" s="25">
        <v>0</v>
      </c>
    </row>
    <row r="13" spans="1:8">
      <c r="B13" s="25" t="s">
        <v>117</v>
      </c>
      <c r="C13" s="25" t="s">
        <v>118</v>
      </c>
      <c r="D13" s="27">
        <v>0</v>
      </c>
      <c r="E13" s="27">
        <v>0.52</v>
      </c>
      <c r="F13" s="25">
        <v>0.50990195135927863</v>
      </c>
      <c r="G13" s="25">
        <v>1</v>
      </c>
      <c r="H13" s="25">
        <v>0</v>
      </c>
    </row>
    <row r="14" spans="1:8">
      <c r="B14" s="25" t="s">
        <v>119</v>
      </c>
      <c r="C14" s="25" t="s">
        <v>120</v>
      </c>
      <c r="D14" s="27">
        <v>0</v>
      </c>
      <c r="E14" s="27">
        <v>0.48</v>
      </c>
      <c r="F14" s="25">
        <v>0.50990195135927863</v>
      </c>
      <c r="G14" s="25">
        <v>1</v>
      </c>
      <c r="H14" s="25">
        <v>0</v>
      </c>
    </row>
    <row r="15" spans="1:8">
      <c r="B15" s="25" t="s">
        <v>121</v>
      </c>
      <c r="C15" s="25" t="s">
        <v>122</v>
      </c>
      <c r="D15" s="27">
        <v>0</v>
      </c>
      <c r="E15" s="27">
        <v>0.52</v>
      </c>
      <c r="F15" s="25">
        <v>0.50990195135927863</v>
      </c>
      <c r="G15" s="25">
        <v>1</v>
      </c>
      <c r="H15" s="25">
        <v>0</v>
      </c>
    </row>
    <row r="16" spans="1:8" ht="16" thickBot="1">
      <c r="B16" s="24" t="s">
        <v>123</v>
      </c>
      <c r="C16" s="24" t="s">
        <v>124</v>
      </c>
      <c r="D16" s="26">
        <v>1</v>
      </c>
      <c r="E16" s="26">
        <v>0.68</v>
      </c>
      <c r="F16" s="24">
        <v>0.47609522856952335</v>
      </c>
      <c r="G16" s="24">
        <v>1</v>
      </c>
      <c r="H16" s="24">
        <v>0</v>
      </c>
    </row>
    <row r="18" spans="1:8" ht="16" thickBot="1">
      <c r="A18" t="s">
        <v>1</v>
      </c>
    </row>
    <row r="19" spans="1:8">
      <c r="B19" s="43"/>
      <c r="C19" s="43"/>
      <c r="D19" s="43" t="s">
        <v>87</v>
      </c>
      <c r="E19" s="43" t="s">
        <v>89</v>
      </c>
      <c r="F19" s="43" t="s">
        <v>90</v>
      </c>
      <c r="G19" s="43" t="s">
        <v>92</v>
      </c>
      <c r="H19" s="43" t="s">
        <v>93</v>
      </c>
    </row>
    <row r="20" spans="1:8" ht="16" thickBot="1">
      <c r="B20" s="44" t="s">
        <v>66</v>
      </c>
      <c r="C20" s="44" t="s">
        <v>67</v>
      </c>
      <c r="D20" s="44" t="s">
        <v>88</v>
      </c>
      <c r="E20" s="44" t="s">
        <v>88</v>
      </c>
      <c r="F20" s="44" t="s">
        <v>91</v>
      </c>
      <c r="G20" s="44" t="s">
        <v>88</v>
      </c>
      <c r="H20" s="44" t="s">
        <v>88</v>
      </c>
    </row>
    <row r="21" spans="1:8">
      <c r="B21" s="25" t="s">
        <v>125</v>
      </c>
      <c r="C21" s="25" t="s">
        <v>76</v>
      </c>
      <c r="D21" s="27">
        <v>1</v>
      </c>
      <c r="E21" s="27">
        <v>1.52</v>
      </c>
      <c r="F21" s="25">
        <v>0.50990195135927863</v>
      </c>
      <c r="G21" s="25">
        <v>2</v>
      </c>
      <c r="H21" s="25">
        <v>1</v>
      </c>
    </row>
    <row r="22" spans="1:8">
      <c r="B22" s="25" t="s">
        <v>94</v>
      </c>
      <c r="C22" s="25" t="s">
        <v>78</v>
      </c>
      <c r="D22" s="27">
        <v>1</v>
      </c>
      <c r="E22" s="27">
        <v>1.48</v>
      </c>
      <c r="F22" s="25">
        <v>0.50990195135927863</v>
      </c>
      <c r="G22" s="25">
        <v>2</v>
      </c>
      <c r="H22" s="25">
        <v>1</v>
      </c>
    </row>
    <row r="23" spans="1:8">
      <c r="B23" s="25" t="s">
        <v>128</v>
      </c>
      <c r="C23" s="25" t="s">
        <v>79</v>
      </c>
      <c r="D23" s="27">
        <v>1</v>
      </c>
      <c r="E23" s="27">
        <v>1.52</v>
      </c>
      <c r="F23" s="25">
        <v>0.50990195135927863</v>
      </c>
      <c r="G23" s="25">
        <v>2</v>
      </c>
      <c r="H23" s="25">
        <v>1</v>
      </c>
    </row>
    <row r="24" spans="1:8">
      <c r="B24" s="25" t="s">
        <v>130</v>
      </c>
      <c r="C24" s="25" t="s">
        <v>80</v>
      </c>
      <c r="D24" s="27">
        <v>1</v>
      </c>
      <c r="E24" s="27">
        <v>1.32</v>
      </c>
      <c r="F24" s="25">
        <v>0.4760952285695233</v>
      </c>
      <c r="G24" s="25">
        <v>2</v>
      </c>
      <c r="H24" s="25">
        <v>1</v>
      </c>
    </row>
    <row r="25" spans="1:8">
      <c r="B25" s="25" t="s">
        <v>132</v>
      </c>
      <c r="C25" s="25" t="s">
        <v>81</v>
      </c>
      <c r="D25" s="27">
        <v>0</v>
      </c>
      <c r="E25" s="27">
        <v>0</v>
      </c>
      <c r="F25" s="25">
        <v>0</v>
      </c>
      <c r="G25" s="25">
        <v>0</v>
      </c>
      <c r="H25" s="25">
        <v>0</v>
      </c>
    </row>
    <row r="26" spans="1:8">
      <c r="B26" s="25" t="s">
        <v>134</v>
      </c>
      <c r="C26" s="25" t="s">
        <v>82</v>
      </c>
      <c r="D26" s="27">
        <v>0</v>
      </c>
      <c r="E26" s="27">
        <v>0</v>
      </c>
      <c r="F26" s="25">
        <v>0</v>
      </c>
      <c r="G26" s="25">
        <v>0</v>
      </c>
      <c r="H26" s="25">
        <v>0</v>
      </c>
    </row>
    <row r="27" spans="1:8">
      <c r="B27" s="25" t="s">
        <v>136</v>
      </c>
      <c r="C27" s="25" t="s">
        <v>83</v>
      </c>
      <c r="D27" s="27">
        <v>0</v>
      </c>
      <c r="E27" s="27">
        <v>0</v>
      </c>
      <c r="F27" s="25">
        <v>0</v>
      </c>
      <c r="G27" s="25">
        <v>0</v>
      </c>
      <c r="H27" s="25">
        <v>0</v>
      </c>
    </row>
    <row r="28" spans="1:8" ht="16" thickBot="1">
      <c r="B28" s="24" t="s">
        <v>138</v>
      </c>
      <c r="C28" s="24" t="s">
        <v>84</v>
      </c>
      <c r="D28" s="26">
        <v>0</v>
      </c>
      <c r="E28" s="26">
        <v>0.64</v>
      </c>
      <c r="F28" s="24">
        <v>0.4898979485566356</v>
      </c>
      <c r="G28" s="24">
        <v>1</v>
      </c>
      <c r="H28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28" zoomScale="90" zoomScaleNormal="90" workbookViewId="0">
      <selection activeCell="K29" sqref="K29"/>
    </sheetView>
  </sheetViews>
  <sheetFormatPr defaultColWidth="8.83203125" defaultRowHeight="15.5"/>
  <cols>
    <col min="1" max="1" width="11.9140625" style="2" bestFit="1" customWidth="1"/>
    <col min="2" max="2" width="35.9140625" style="2" customWidth="1"/>
    <col min="3" max="3" width="17.25" style="2" bestFit="1" customWidth="1"/>
    <col min="4" max="4" width="10.58203125" style="2" customWidth="1"/>
    <col min="5" max="7" width="9.6640625" style="2" bestFit="1" customWidth="1"/>
    <col min="8" max="11" width="8.83203125" style="2"/>
    <col min="12" max="12" width="13.9140625" style="2" bestFit="1" customWidth="1"/>
    <col min="13" max="16384" width="8.83203125" style="2"/>
  </cols>
  <sheetData>
    <row r="1" spans="2:12" ht="16.5" customHeight="1"/>
    <row r="2" spans="2:12" ht="16.5" customHeight="1"/>
    <row r="3" spans="2:12" ht="16.5" customHeight="1">
      <c r="B3" s="45" t="s">
        <v>51</v>
      </c>
      <c r="C3" s="45"/>
      <c r="D3" s="45"/>
      <c r="E3" s="45"/>
      <c r="F3" s="45"/>
      <c r="G3" s="45"/>
      <c r="L3" s="2" t="s">
        <v>23</v>
      </c>
    </row>
    <row r="4" spans="2:12" ht="16.5" customHeight="1"/>
    <row r="5" spans="2:12" ht="16.5" customHeight="1"/>
    <row r="6" spans="2:12" ht="16.5" customHeight="1">
      <c r="B6" s="29" t="s">
        <v>38</v>
      </c>
      <c r="C6" s="46" t="s">
        <v>2</v>
      </c>
      <c r="D6" s="46"/>
      <c r="E6" s="46"/>
      <c r="F6" s="46"/>
    </row>
    <row r="7" spans="2:12" ht="25.5">
      <c r="B7" s="39" t="s">
        <v>101</v>
      </c>
      <c r="C7" s="40" t="s">
        <v>100</v>
      </c>
      <c r="D7" s="4" t="s">
        <v>12</v>
      </c>
      <c r="E7" s="1" t="s">
        <v>0</v>
      </c>
      <c r="F7" s="4" t="s">
        <v>13</v>
      </c>
      <c r="G7" s="1" t="s">
        <v>10</v>
      </c>
      <c r="H7" s="2" t="s">
        <v>32</v>
      </c>
    </row>
    <row r="8" spans="2:12" ht="17" customHeight="1">
      <c r="D8" s="2" t="s">
        <v>39</v>
      </c>
      <c r="F8" s="2" t="s">
        <v>24</v>
      </c>
      <c r="H8" s="2" t="s">
        <v>95</v>
      </c>
    </row>
    <row r="9" spans="2:12" ht="17" customHeight="1">
      <c r="B9" s="28" t="s">
        <v>40</v>
      </c>
      <c r="C9" s="19" t="s">
        <v>41</v>
      </c>
      <c r="D9" s="5"/>
      <c r="E9" s="5"/>
      <c r="F9" s="5"/>
      <c r="G9" s="5"/>
    </row>
    <row r="10" spans="2:12" ht="17" customHeight="1">
      <c r="B10" s="2" t="s">
        <v>23</v>
      </c>
      <c r="C10" s="19" t="s">
        <v>42</v>
      </c>
    </row>
    <row r="11" spans="2:12" ht="17" customHeight="1">
      <c r="C11" s="19" t="s">
        <v>43</v>
      </c>
    </row>
    <row r="12" spans="2:12">
      <c r="C12" s="19" t="s">
        <v>44</v>
      </c>
    </row>
    <row r="13" spans="2:12">
      <c r="C13" s="19" t="s">
        <v>45</v>
      </c>
    </row>
    <row r="14" spans="2:12">
      <c r="C14" s="19" t="s">
        <v>46</v>
      </c>
    </row>
    <row r="15" spans="2:12">
      <c r="C15" s="19"/>
    </row>
    <row r="16" spans="2:12">
      <c r="C16" s="3" t="s">
        <v>4</v>
      </c>
      <c r="D16" s="30" t="s">
        <v>11</v>
      </c>
      <c r="E16" s="30" t="s">
        <v>16</v>
      </c>
      <c r="F16" s="30" t="s">
        <v>18</v>
      </c>
      <c r="G16" s="30" t="s">
        <v>17</v>
      </c>
    </row>
    <row r="17" spans="2:13">
      <c r="B17" s="28" t="s">
        <v>96</v>
      </c>
      <c r="C17" s="31">
        <f>SUM(D17:G17)</f>
        <v>4306</v>
      </c>
      <c r="D17" s="31">
        <f>(D22)+(D20*D23)+(D21*D24)</f>
        <v>806</v>
      </c>
      <c r="E17" s="31">
        <f>(E22)+(E20*E23)+(E21*E24)</f>
        <v>970</v>
      </c>
      <c r="F17" s="31">
        <f>(F22)+(F20*F23)+(F21*F24)</f>
        <v>1600</v>
      </c>
      <c r="G17" s="31">
        <f>(G22)+(G20*G23)+(G21*G24)</f>
        <v>930</v>
      </c>
      <c r="I17" s="2" t="s">
        <v>23</v>
      </c>
    </row>
    <row r="19" spans="2:13">
      <c r="C19" s="11" t="s">
        <v>29</v>
      </c>
      <c r="D19" s="20">
        <v>1</v>
      </c>
      <c r="E19" s="20">
        <v>1</v>
      </c>
      <c r="F19" s="20">
        <v>1</v>
      </c>
      <c r="G19" s="20">
        <v>1</v>
      </c>
    </row>
    <row r="20" spans="2:13">
      <c r="B20" s="3" t="s">
        <v>3</v>
      </c>
      <c r="C20" s="11" t="s">
        <v>30</v>
      </c>
      <c r="D20" s="18">
        <v>1</v>
      </c>
      <c r="E20" s="18">
        <v>1</v>
      </c>
      <c r="F20" s="18">
        <v>1</v>
      </c>
      <c r="G20" s="18">
        <v>0</v>
      </c>
    </row>
    <row r="21" spans="2:13">
      <c r="C21" s="33" t="s">
        <v>31</v>
      </c>
      <c r="D21" s="34">
        <v>0</v>
      </c>
      <c r="E21" s="34">
        <v>0</v>
      </c>
      <c r="F21" s="34">
        <v>0</v>
      </c>
      <c r="G21" s="34">
        <v>1</v>
      </c>
      <c r="M21" s="2" t="s">
        <v>23</v>
      </c>
    </row>
    <row r="22" spans="2:13">
      <c r="B22" s="41" t="s">
        <v>21</v>
      </c>
      <c r="C22" s="11" t="s">
        <v>6</v>
      </c>
      <c r="D22" s="11">
        <v>553</v>
      </c>
      <c r="E22" s="11">
        <v>665</v>
      </c>
      <c r="F22" s="11">
        <v>1100</v>
      </c>
      <c r="G22" s="11">
        <v>705</v>
      </c>
    </row>
    <row r="23" spans="2:13">
      <c r="B23" s="36" t="s">
        <v>22</v>
      </c>
      <c r="C23" s="11" t="s">
        <v>7</v>
      </c>
      <c r="D23" s="11">
        <v>253</v>
      </c>
      <c r="E23" s="11">
        <v>305</v>
      </c>
      <c r="F23" s="11">
        <v>500</v>
      </c>
      <c r="G23" s="11">
        <v>345</v>
      </c>
    </row>
    <row r="24" spans="2:13">
      <c r="B24" s="11" t="s">
        <v>102</v>
      </c>
      <c r="C24" s="11" t="s">
        <v>8</v>
      </c>
      <c r="D24" s="11">
        <v>153</v>
      </c>
      <c r="E24" s="11">
        <v>185</v>
      </c>
      <c r="F24" s="11">
        <v>300</v>
      </c>
      <c r="G24" s="11">
        <v>225</v>
      </c>
    </row>
    <row r="25" spans="2:13">
      <c r="C25" s="35"/>
      <c r="D25" s="37"/>
      <c r="E25" s="37"/>
      <c r="F25" s="37"/>
      <c r="G25" s="37"/>
    </row>
    <row r="26" spans="2:13">
      <c r="B26" s="22" t="s">
        <v>47</v>
      </c>
      <c r="C26" s="22" t="s">
        <v>99</v>
      </c>
      <c r="D26" s="17">
        <f t="shared" ref="D26:G28" si="0">IF((D35-$H35)&gt;=0,1,0)</f>
        <v>1</v>
      </c>
      <c r="E26" s="17">
        <f t="shared" si="0"/>
        <v>0</v>
      </c>
      <c r="F26" s="17">
        <f t="shared" si="0"/>
        <v>0</v>
      </c>
      <c r="G26" s="17">
        <f t="shared" si="0"/>
        <v>0</v>
      </c>
    </row>
    <row r="27" spans="2:13">
      <c r="B27" s="11" t="s">
        <v>48</v>
      </c>
      <c r="C27" s="11" t="s">
        <v>98</v>
      </c>
      <c r="D27" s="38">
        <f t="shared" si="0"/>
        <v>0</v>
      </c>
      <c r="E27" s="38">
        <f t="shared" si="0"/>
        <v>1</v>
      </c>
      <c r="F27" s="38">
        <f t="shared" si="0"/>
        <v>0</v>
      </c>
      <c r="G27" s="38">
        <f t="shared" si="0"/>
        <v>0</v>
      </c>
    </row>
    <row r="28" spans="2:13">
      <c r="B28" s="22" t="s">
        <v>35</v>
      </c>
      <c r="C28" s="22" t="s">
        <v>97</v>
      </c>
      <c r="D28" s="17">
        <f t="shared" si="0"/>
        <v>1</v>
      </c>
      <c r="E28" s="17">
        <f t="shared" si="0"/>
        <v>1</v>
      </c>
      <c r="F28" s="17">
        <f t="shared" si="0"/>
        <v>0</v>
      </c>
      <c r="G28" s="17">
        <f t="shared" si="0"/>
        <v>0</v>
      </c>
    </row>
    <row r="29" spans="2:13">
      <c r="B29" s="11" t="s">
        <v>49</v>
      </c>
      <c r="C29" s="11" t="s">
        <v>28</v>
      </c>
      <c r="D29" s="38">
        <f t="shared" ref="D29:F29" si="1">IF((D38-$H38)&gt;=0,1,0)</f>
        <v>1</v>
      </c>
      <c r="E29" s="38">
        <f t="shared" si="1"/>
        <v>0</v>
      </c>
      <c r="F29" s="38">
        <f t="shared" si="1"/>
        <v>0</v>
      </c>
      <c r="G29" s="38">
        <f>IF((G38-$H38)&gt;=0,1,0)</f>
        <v>0</v>
      </c>
    </row>
    <row r="30" spans="2:13">
      <c r="B30" s="22" t="s">
        <v>50</v>
      </c>
      <c r="C30" s="22" t="s">
        <v>9</v>
      </c>
      <c r="D30" s="17">
        <f t="shared" ref="D30:F30" si="2">IF((D39-$H39)&gt;=0,0,1)</f>
        <v>1</v>
      </c>
      <c r="E30" s="17">
        <f t="shared" si="2"/>
        <v>1</v>
      </c>
      <c r="F30" s="17">
        <f t="shared" si="2"/>
        <v>1</v>
      </c>
      <c r="G30" s="17">
        <f>IF((G39-$H39)&gt;=0,0,1)</f>
        <v>0</v>
      </c>
      <c r="J30" s="2" t="s">
        <v>23</v>
      </c>
    </row>
    <row r="31" spans="2:13">
      <c r="C31" s="21" t="s">
        <v>36</v>
      </c>
      <c r="D31" s="7">
        <f>SUM(D26:D30)</f>
        <v>4</v>
      </c>
      <c r="E31" s="7">
        <f t="shared" ref="E31:G31" si="3">SUM(E26:E30)</f>
        <v>3</v>
      </c>
      <c r="F31" s="7">
        <f t="shared" si="3"/>
        <v>1</v>
      </c>
      <c r="G31" s="7">
        <f t="shared" si="3"/>
        <v>0</v>
      </c>
    </row>
    <row r="33" spans="1:8">
      <c r="B33" s="3"/>
    </row>
    <row r="34" spans="1:8">
      <c r="D34" s="10" t="s">
        <v>11</v>
      </c>
      <c r="E34" s="10" t="s">
        <v>16</v>
      </c>
      <c r="F34" s="10" t="s">
        <v>18</v>
      </c>
      <c r="G34" s="10" t="s">
        <v>17</v>
      </c>
      <c r="H34" s="32" t="s">
        <v>19</v>
      </c>
    </row>
    <row r="35" spans="1:8">
      <c r="B35" s="16" t="s">
        <v>33</v>
      </c>
      <c r="C35" s="16" t="s">
        <v>99</v>
      </c>
      <c r="D35" s="15">
        <v>9000</v>
      </c>
      <c r="E35" s="15">
        <v>7000</v>
      </c>
      <c r="F35" s="15">
        <v>7500</v>
      </c>
      <c r="G35" s="15">
        <v>7500</v>
      </c>
      <c r="H35" s="32">
        <v>8500</v>
      </c>
    </row>
    <row r="36" spans="1:8">
      <c r="B36" s="16" t="s">
        <v>34</v>
      </c>
      <c r="C36" s="16" t="s">
        <v>98</v>
      </c>
      <c r="D36" s="15">
        <v>0</v>
      </c>
      <c r="E36" s="15">
        <v>2</v>
      </c>
      <c r="F36" s="15">
        <v>0</v>
      </c>
      <c r="G36" s="15">
        <v>0</v>
      </c>
      <c r="H36" s="32">
        <v>1</v>
      </c>
    </row>
    <row r="37" spans="1:8">
      <c r="B37" s="16" t="s">
        <v>35</v>
      </c>
      <c r="C37" s="16" t="s">
        <v>97</v>
      </c>
      <c r="D37" s="15">
        <v>6</v>
      </c>
      <c r="E37" s="15">
        <v>7</v>
      </c>
      <c r="F37" s="15">
        <v>4</v>
      </c>
      <c r="G37" s="15">
        <v>4</v>
      </c>
      <c r="H37" s="32">
        <v>5</v>
      </c>
    </row>
    <row r="38" spans="1:8">
      <c r="B38" s="11" t="s">
        <v>15</v>
      </c>
      <c r="C38" s="11" t="s">
        <v>28</v>
      </c>
      <c r="D38" s="11">
        <v>36</v>
      </c>
      <c r="E38" s="12">
        <v>27</v>
      </c>
      <c r="F38" s="12">
        <v>23</v>
      </c>
      <c r="G38" s="12">
        <v>25</v>
      </c>
      <c r="H38" s="32">
        <v>30</v>
      </c>
    </row>
    <row r="39" spans="1:8">
      <c r="B39" s="11" t="s">
        <v>20</v>
      </c>
      <c r="C39" s="11" t="s">
        <v>9</v>
      </c>
      <c r="D39" s="11">
        <v>19</v>
      </c>
      <c r="E39" s="11">
        <v>19</v>
      </c>
      <c r="F39" s="11">
        <v>19</v>
      </c>
      <c r="G39" s="11">
        <v>21</v>
      </c>
      <c r="H39" s="32">
        <v>20</v>
      </c>
    </row>
    <row r="43" spans="1:8">
      <c r="D43" s="11"/>
      <c r="E43" s="11"/>
      <c r="F43" s="11"/>
      <c r="G43" s="11"/>
    </row>
    <row r="44" spans="1:8">
      <c r="A44" s="9" t="s">
        <v>5</v>
      </c>
      <c r="B44" s="9" t="s">
        <v>25</v>
      </c>
      <c r="C44" s="9" t="s">
        <v>14</v>
      </c>
      <c r="D44" s="13">
        <f>D20+D21</f>
        <v>1</v>
      </c>
      <c r="E44" s="13">
        <f>E20+E21</f>
        <v>1</v>
      </c>
      <c r="F44" s="13">
        <f>F20+F21</f>
        <v>1</v>
      </c>
      <c r="G44" s="13">
        <f>G20+G21</f>
        <v>1</v>
      </c>
    </row>
    <row r="45" spans="1:8">
      <c r="A45" s="9"/>
      <c r="B45" s="9"/>
      <c r="C45" s="9"/>
      <c r="D45" s="13">
        <v>1</v>
      </c>
      <c r="E45" s="13">
        <v>1</v>
      </c>
      <c r="F45" s="13">
        <v>1</v>
      </c>
      <c r="G45" s="13">
        <v>1</v>
      </c>
    </row>
    <row r="46" spans="1:8">
      <c r="A46" s="8" t="s">
        <v>26</v>
      </c>
      <c r="B46" s="8" t="s">
        <v>27</v>
      </c>
      <c r="C46" s="8"/>
      <c r="D46" s="14">
        <f>D47+D20</f>
        <v>0</v>
      </c>
      <c r="E46" s="14">
        <f>E47+E20</f>
        <v>0</v>
      </c>
      <c r="F46" s="14">
        <f>F47+F20</f>
        <v>0</v>
      </c>
      <c r="G46" s="14">
        <f>G47+G20</f>
        <v>0</v>
      </c>
    </row>
    <row r="47" spans="1:8">
      <c r="A47" s="8"/>
      <c r="B47" s="8" t="s">
        <v>37</v>
      </c>
      <c r="C47" s="8"/>
      <c r="D47" s="14">
        <f>IF(D31&gt;=1,-1,0)</f>
        <v>-1</v>
      </c>
      <c r="E47" s="14">
        <f>IF(E31&gt;=1,-1,0)</f>
        <v>-1</v>
      </c>
      <c r="F47" s="14">
        <f>IF(F31&gt;=1,-1,0)</f>
        <v>-1</v>
      </c>
      <c r="G47" s="14">
        <f>IF(G31&gt;=1,-1,0)</f>
        <v>0</v>
      </c>
    </row>
    <row r="51" spans="2:4">
      <c r="C51" s="6" t="s">
        <v>19</v>
      </c>
    </row>
    <row r="52" spans="2:4">
      <c r="B52" s="16" t="s">
        <v>99</v>
      </c>
      <c r="C52" s="6">
        <v>8500</v>
      </c>
      <c r="D52" s="2" t="s">
        <v>56</v>
      </c>
    </row>
    <row r="53" spans="2:4">
      <c r="B53" s="16" t="s">
        <v>98</v>
      </c>
      <c r="C53" s="6">
        <v>1</v>
      </c>
      <c r="D53" s="2" t="s">
        <v>55</v>
      </c>
    </row>
    <row r="54" spans="2:4">
      <c r="B54" s="16" t="s">
        <v>97</v>
      </c>
      <c r="C54" s="6">
        <v>5</v>
      </c>
      <c r="D54" s="2" t="s">
        <v>53</v>
      </c>
    </row>
    <row r="55" spans="2:4">
      <c r="B55" s="11" t="s">
        <v>28</v>
      </c>
      <c r="C55" s="6">
        <v>30</v>
      </c>
      <c r="D55" s="2" t="s">
        <v>54</v>
      </c>
    </row>
    <row r="56" spans="2:4">
      <c r="B56" s="11" t="s">
        <v>9</v>
      </c>
      <c r="C56" s="6">
        <v>25</v>
      </c>
      <c r="D56" s="2" t="s">
        <v>52</v>
      </c>
    </row>
  </sheetData>
  <mergeCells count="2">
    <mergeCell ref="B3:G3"/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Population Report 1</vt:lpstr>
      <vt:lpstr>Model per Country V1.1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Muthusamy, Muthuraj {FAYS~Mannheim}</cp:lastModifiedBy>
  <dcterms:created xsi:type="dcterms:W3CDTF">2020-08-02T17:37:15Z</dcterms:created>
  <dcterms:modified xsi:type="dcterms:W3CDTF">2022-01-25T15:24:52Z</dcterms:modified>
</cp:coreProperties>
</file>