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testing\Punctuality tracker temp\Punctuality report 2024\"/>
    </mc:Choice>
  </mc:AlternateContent>
  <xr:revisionPtr revIDLastSave="0" documentId="13_ncr:1_{0FBAC2C3-84EB-49C3-BB50-3050264F7E09}" xr6:coauthVersionLast="47" xr6:coauthVersionMax="47" xr10:uidLastSave="{00000000-0000-0000-0000-000000000000}"/>
  <workbookProtection workbookAlgorithmName="SHA-512" workbookHashValue="9aZJZU23Q4NoIoL+TleRcZKu7STpSByUNT/YRuxnm0DaqQAQ3I4EUISWdmwjR3uaEVZZeCiSF/GHV1dgdlk25A==" workbookSaltValue="kteT9RKYAvtqHVPMl2V0Ag==" workbookSpinCount="100000" lockStructure="1"/>
  <bookViews>
    <workbookView xWindow="-108" yWindow="-108" windowWidth="23256" windowHeight="13176" tabRatio="669" xr2:uid="{44231A27-4F19-418A-836C-B027303D07F1}"/>
  </bookViews>
  <sheets>
    <sheet name="Overall" sheetId="16" r:id="rId1"/>
    <sheet name="Jan" sheetId="6" r:id="rId2"/>
    <sheet name="Feb" sheetId="8" r:id="rId3"/>
    <sheet name="Mar" sheetId="7" r:id="rId4"/>
    <sheet name="Apr" sheetId="9" r:id="rId5"/>
    <sheet name="May" sheetId="10" r:id="rId6"/>
    <sheet name="Jun" sheetId="11" r:id="rId7"/>
    <sheet name="Jul" sheetId="12" r:id="rId8"/>
    <sheet name="Aug" sheetId="13" r:id="rId9"/>
    <sheet name="Sep" sheetId="14" r:id="rId10"/>
    <sheet name="Oct" sheetId="15" r:id="rId11"/>
    <sheet name="Nov" sheetId="18" r:id="rId12"/>
    <sheet name="Dec" sheetId="19" r:id="rId13"/>
    <sheet name="code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9" l="1"/>
  <c r="M24" i="19"/>
  <c r="M25" i="19"/>
  <c r="M26" i="19"/>
  <c r="M27" i="19"/>
  <c r="M28" i="19"/>
  <c r="M29" i="19"/>
  <c r="M30" i="19"/>
  <c r="M31" i="19"/>
  <c r="M32" i="19"/>
  <c r="M33" i="19"/>
  <c r="M19" i="19"/>
  <c r="M20" i="19"/>
  <c r="M21" i="19"/>
  <c r="M22" i="19"/>
  <c r="P11" i="19"/>
  <c r="P11" i="18"/>
  <c r="P11" i="15"/>
  <c r="P11" i="14"/>
  <c r="P11" i="13"/>
  <c r="P11" i="12"/>
  <c r="P11" i="11"/>
  <c r="P11" i="10"/>
  <c r="P11" i="9"/>
  <c r="P11" i="7"/>
  <c r="P11" i="8"/>
  <c r="M10" i="19"/>
  <c r="M11" i="19"/>
  <c r="M12" i="19"/>
  <c r="M13" i="19"/>
  <c r="M14" i="19"/>
  <c r="M15" i="19"/>
  <c r="M16" i="19"/>
  <c r="M17" i="19"/>
  <c r="M18" i="19"/>
  <c r="M8" i="19"/>
  <c r="M9" i="19"/>
  <c r="M5" i="19"/>
  <c r="M6" i="19"/>
  <c r="M7" i="19"/>
  <c r="M4" i="19"/>
  <c r="M3" i="19"/>
  <c r="M30" i="18"/>
  <c r="M31" i="18"/>
  <c r="M32" i="18"/>
  <c r="M15" i="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" i="18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" i="15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" i="14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" i="13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" i="12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" i="1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" i="7"/>
  <c r="M4" i="8"/>
  <c r="M5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" i="8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" i="6"/>
  <c r="P17" i="19" l="1"/>
  <c r="M7" i="16" s="1"/>
  <c r="P16" i="19"/>
  <c r="P15" i="19"/>
  <c r="M5" i="16" s="1"/>
  <c r="P14" i="19"/>
  <c r="M4" i="16" s="1"/>
  <c r="P17" i="18"/>
  <c r="L7" i="16" s="1"/>
  <c r="K7" i="16"/>
  <c r="J7" i="16"/>
  <c r="I7" i="16"/>
  <c r="H7" i="16"/>
  <c r="G7" i="16"/>
  <c r="F7" i="16"/>
  <c r="E7" i="16"/>
  <c r="D7" i="16"/>
  <c r="B7" i="16"/>
  <c r="P17" i="15"/>
  <c r="P16" i="15"/>
  <c r="K6" i="16" s="1"/>
  <c r="P15" i="15"/>
  <c r="P14" i="15"/>
  <c r="K4" i="16" s="1"/>
  <c r="P17" i="14"/>
  <c r="P16" i="14"/>
  <c r="P15" i="14"/>
  <c r="J5" i="16" s="1"/>
  <c r="P14" i="14"/>
  <c r="J4" i="16" s="1"/>
  <c r="P17" i="13"/>
  <c r="P16" i="13"/>
  <c r="P13" i="13" s="1"/>
  <c r="I3" i="16" s="1"/>
  <c r="P15" i="13"/>
  <c r="I5" i="16" s="1"/>
  <c r="P14" i="13"/>
  <c r="I4" i="16" s="1"/>
  <c r="P17" i="12"/>
  <c r="P16" i="12"/>
  <c r="P15" i="12"/>
  <c r="H5" i="16" s="1"/>
  <c r="P14" i="12"/>
  <c r="H4" i="16" s="1"/>
  <c r="P17" i="11"/>
  <c r="P16" i="11"/>
  <c r="P15" i="11"/>
  <c r="G5" i="16" s="1"/>
  <c r="P14" i="11"/>
  <c r="G4" i="16" s="1"/>
  <c r="P17" i="10"/>
  <c r="P16" i="10"/>
  <c r="P15" i="10"/>
  <c r="F5" i="16" s="1"/>
  <c r="P14" i="10"/>
  <c r="F4" i="16" s="1"/>
  <c r="P17" i="9"/>
  <c r="P16" i="9"/>
  <c r="P13" i="9" s="1"/>
  <c r="E3" i="16" s="1"/>
  <c r="P15" i="9"/>
  <c r="E5" i="16" s="1"/>
  <c r="P14" i="9"/>
  <c r="E4" i="16" s="1"/>
  <c r="P17" i="7"/>
  <c r="P16" i="7"/>
  <c r="P15" i="7"/>
  <c r="D5" i="16" s="1"/>
  <c r="P14" i="7"/>
  <c r="D4" i="16" s="1"/>
  <c r="P17" i="8"/>
  <c r="C7" i="16" s="1"/>
  <c r="P16" i="8"/>
  <c r="C6" i="16" s="1"/>
  <c r="P15" i="8"/>
  <c r="P14" i="8"/>
  <c r="C4" i="16" s="1"/>
  <c r="P14" i="6"/>
  <c r="P15" i="6"/>
  <c r="B5" i="16" s="1"/>
  <c r="P11" i="6"/>
  <c r="P17" i="6"/>
  <c r="P16" i="6"/>
  <c r="B6" i="16" s="1"/>
  <c r="P13" i="14" l="1"/>
  <c r="J3" i="16" s="1"/>
  <c r="P13" i="7"/>
  <c r="D3" i="16" s="1"/>
  <c r="P13" i="15"/>
  <c r="K3" i="16" s="1"/>
  <c r="P13" i="8"/>
  <c r="C3" i="16" s="1"/>
  <c r="P13" i="19"/>
  <c r="M3" i="16" s="1"/>
  <c r="C5" i="16"/>
  <c r="P13" i="6"/>
  <c r="P12" i="6" s="1"/>
  <c r="B4" i="16"/>
  <c r="K5" i="16"/>
  <c r="J6" i="16"/>
  <c r="I6" i="16"/>
  <c r="P13" i="12"/>
  <c r="H3" i="16" s="1"/>
  <c r="H6" i="16"/>
  <c r="P13" i="11"/>
  <c r="G3" i="16" s="1"/>
  <c r="G6" i="16"/>
  <c r="P13" i="10"/>
  <c r="F3" i="16" s="1"/>
  <c r="F6" i="16"/>
  <c r="E6" i="16"/>
  <c r="D6" i="16"/>
  <c r="M6" i="16"/>
  <c r="P15" i="18"/>
  <c r="L5" i="16" s="1"/>
  <c r="P16" i="18"/>
  <c r="L6" i="16" s="1"/>
  <c r="P14" i="18"/>
  <c r="L4" i="16" s="1"/>
  <c r="N7" i="16"/>
  <c r="P19" i="15"/>
  <c r="K9" i="16" s="1"/>
  <c r="P12" i="15"/>
  <c r="P19" i="14"/>
  <c r="J9" i="16" s="1"/>
  <c r="P12" i="14"/>
  <c r="P19" i="13"/>
  <c r="I9" i="16" s="1"/>
  <c r="P12" i="13"/>
  <c r="P19" i="9"/>
  <c r="E9" i="16" s="1"/>
  <c r="P12" i="9"/>
  <c r="P19" i="7"/>
  <c r="D9" i="16" s="1"/>
  <c r="P12" i="7"/>
  <c r="P12" i="12" l="1"/>
  <c r="P19" i="12"/>
  <c r="H9" i="16" s="1"/>
  <c r="P12" i="10"/>
  <c r="P19" i="10"/>
  <c r="F9" i="16" s="1"/>
  <c r="P12" i="19"/>
  <c r="P18" i="19" s="1"/>
  <c r="M8" i="16" s="1"/>
  <c r="P12" i="11"/>
  <c r="P18" i="11" s="1"/>
  <c r="G8" i="16" s="1"/>
  <c r="P19" i="11"/>
  <c r="G9" i="16" s="1"/>
  <c r="N5" i="16"/>
  <c r="P12" i="8"/>
  <c r="P18" i="8" s="1"/>
  <c r="C8" i="16" s="1"/>
  <c r="P19" i="8"/>
  <c r="C9" i="16" s="1"/>
  <c r="P19" i="19"/>
  <c r="M9" i="16" s="1"/>
  <c r="N4" i="16"/>
  <c r="P18" i="6"/>
  <c r="B8" i="16" s="1"/>
  <c r="B2" i="16"/>
  <c r="P19" i="6"/>
  <c r="B9" i="16" s="1"/>
  <c r="B3" i="16"/>
  <c r="N10" i="16" s="1"/>
  <c r="P18" i="15"/>
  <c r="K8" i="16" s="1"/>
  <c r="K2" i="16"/>
  <c r="P18" i="14"/>
  <c r="J8" i="16" s="1"/>
  <c r="J2" i="16"/>
  <c r="P18" i="13"/>
  <c r="I8" i="16" s="1"/>
  <c r="I2" i="16"/>
  <c r="P18" i="12"/>
  <c r="H8" i="16" s="1"/>
  <c r="H2" i="16"/>
  <c r="P18" i="10"/>
  <c r="F8" i="16" s="1"/>
  <c r="F2" i="16"/>
  <c r="P18" i="9"/>
  <c r="E8" i="16" s="1"/>
  <c r="E2" i="16"/>
  <c r="P18" i="7"/>
  <c r="D8" i="16" s="1"/>
  <c r="D2" i="16"/>
  <c r="C2" i="16"/>
  <c r="N6" i="16"/>
  <c r="P13" i="18"/>
  <c r="M2" i="16" l="1"/>
  <c r="G2" i="16"/>
  <c r="L3" i="16"/>
  <c r="N11" i="16" s="1"/>
  <c r="P12" i="18"/>
  <c r="P19" i="18"/>
  <c r="L9" i="16" s="1"/>
  <c r="N3" i="16" l="1"/>
  <c r="N9" i="16" s="1"/>
  <c r="L2" i="16"/>
  <c r="N2" i="16" s="1"/>
  <c r="N8" i="16" s="1"/>
  <c r="P18" i="18"/>
  <c r="L8" i="16" s="1"/>
</calcChain>
</file>

<file path=xl/sharedStrings.xml><?xml version="1.0" encoding="utf-8"?>
<sst xmlns="http://schemas.openxmlformats.org/spreadsheetml/2006/main" count="1536" uniqueCount="136">
  <si>
    <t>Month</t>
  </si>
  <si>
    <t>Attendance</t>
  </si>
  <si>
    <t>Punctuality</t>
  </si>
  <si>
    <t>Monday</t>
  </si>
  <si>
    <t>E7</t>
  </si>
  <si>
    <t>Tuesday</t>
  </si>
  <si>
    <t>Wednesday</t>
  </si>
  <si>
    <t>Thursday</t>
  </si>
  <si>
    <t>Friday</t>
  </si>
  <si>
    <t>Saturday</t>
  </si>
  <si>
    <t>W</t>
  </si>
  <si>
    <t>Sunday</t>
  </si>
  <si>
    <t>N5</t>
  </si>
  <si>
    <t>H</t>
  </si>
  <si>
    <t>RH</t>
  </si>
  <si>
    <t>CL</t>
  </si>
  <si>
    <t>M6</t>
  </si>
  <si>
    <t>Yes</t>
  </si>
  <si>
    <t>Approved</t>
  </si>
  <si>
    <t>Date</t>
  </si>
  <si>
    <t>Day</t>
  </si>
  <si>
    <t>Shift</t>
  </si>
  <si>
    <t>Actual</t>
  </si>
  <si>
    <t>In Time</t>
  </si>
  <si>
    <t>Out Time</t>
  </si>
  <si>
    <t>Total Worked Hours</t>
  </si>
  <si>
    <t>Stayback</t>
  </si>
  <si>
    <t>Food</t>
  </si>
  <si>
    <t>Status</t>
  </si>
  <si>
    <t>Worked</t>
  </si>
  <si>
    <t>Remark</t>
  </si>
  <si>
    <t>Hours</t>
  </si>
  <si>
    <t>Allowance</t>
  </si>
  <si>
    <t>From</t>
  </si>
  <si>
    <t>Late /
On time</t>
  </si>
  <si>
    <t>M9</t>
  </si>
  <si>
    <t>SL</t>
  </si>
  <si>
    <t>No</t>
  </si>
  <si>
    <t>Late</t>
  </si>
  <si>
    <t>Late/</t>
  </si>
  <si>
    <t>on time</t>
  </si>
  <si>
    <t>G7</t>
  </si>
  <si>
    <t>N6</t>
  </si>
  <si>
    <t>N5-H</t>
  </si>
  <si>
    <t>M5</t>
  </si>
  <si>
    <t>Pending</t>
  </si>
  <si>
    <t>DEI</t>
  </si>
  <si>
    <t>L</t>
  </si>
  <si>
    <t>On time</t>
  </si>
  <si>
    <t>Working days</t>
  </si>
  <si>
    <t>Weekoffs</t>
  </si>
  <si>
    <t>Leave</t>
  </si>
  <si>
    <t>Worked 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</si>
  <si>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</si>
  <si>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</si>
  <si>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</si>
  <si>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</si>
  <si>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</si>
  <si>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</si>
  <si>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</si>
  <si>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</si>
  <si>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</si>
  <si>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</si>
  <si>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</si>
  <si>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</si>
  <si>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</t>
  </si>
  <si>
    <t>Jul to Dec</t>
  </si>
  <si>
    <t>Jan to Jul</t>
  </si>
  <si>
    <t>Shift ID</t>
  </si>
  <si>
    <t>Gracetime</t>
  </si>
  <si>
    <t>E1</t>
  </si>
  <si>
    <t>E1-H</t>
  </si>
  <si>
    <t>E10</t>
  </si>
  <si>
    <t>E10-H</t>
  </si>
  <si>
    <t>E2</t>
  </si>
  <si>
    <t>E2-H</t>
  </si>
  <si>
    <t>E4</t>
  </si>
  <si>
    <t>E4-H</t>
  </si>
  <si>
    <t>E7-H</t>
  </si>
  <si>
    <t>E9</t>
  </si>
  <si>
    <t>E9-H</t>
  </si>
  <si>
    <t>G1</t>
  </si>
  <si>
    <t>G1-H</t>
  </si>
  <si>
    <t>G3</t>
  </si>
  <si>
    <t>G3-H</t>
  </si>
  <si>
    <t>G4</t>
  </si>
  <si>
    <t>G4-H</t>
  </si>
  <si>
    <t>G5</t>
  </si>
  <si>
    <t>G5-H</t>
  </si>
  <si>
    <t>G7-H</t>
  </si>
  <si>
    <t>G8</t>
  </si>
  <si>
    <t>G8-H</t>
  </si>
  <si>
    <t>OE1</t>
  </si>
  <si>
    <t>OE1-H</t>
  </si>
  <si>
    <t>OG1</t>
  </si>
  <si>
    <t>OG1-H</t>
  </si>
  <si>
    <t>ON1</t>
  </si>
  <si>
    <t>ON1-H</t>
  </si>
  <si>
    <t>ON10</t>
  </si>
  <si>
    <t>ON10-H</t>
  </si>
  <si>
    <t>ON2</t>
  </si>
  <si>
    <t>ON2-H</t>
  </si>
  <si>
    <t>ON3</t>
  </si>
  <si>
    <t>ON3-H</t>
  </si>
  <si>
    <t>ON9</t>
  </si>
  <si>
    <t>ON9-H</t>
  </si>
  <si>
    <t>WFH</t>
  </si>
  <si>
    <t>M1</t>
  </si>
  <si>
    <t>M1-H</t>
  </si>
  <si>
    <t>M5-H</t>
  </si>
  <si>
    <t>M6-H</t>
  </si>
  <si>
    <t>M7</t>
  </si>
  <si>
    <t>M7-H</t>
  </si>
  <si>
    <t>M8</t>
  </si>
  <si>
    <t>M8-H</t>
  </si>
  <si>
    <t>M9-H</t>
  </si>
  <si>
    <t>M10</t>
  </si>
  <si>
    <t>M10-H</t>
  </si>
  <si>
    <t>M11</t>
  </si>
  <si>
    <t>M11-H</t>
  </si>
  <si>
    <t>M12</t>
  </si>
  <si>
    <t>M12-H</t>
  </si>
  <si>
    <t>M13</t>
  </si>
  <si>
    <t>M13-H</t>
  </si>
  <si>
    <t>N10</t>
  </si>
  <si>
    <t>N10-H</t>
  </si>
  <si>
    <t>N11</t>
  </si>
  <si>
    <t>N11-H</t>
  </si>
  <si>
    <t>N3</t>
  </si>
  <si>
    <t>N3-H</t>
  </si>
  <si>
    <t>N6-H</t>
  </si>
  <si>
    <t>N7</t>
  </si>
  <si>
    <t>N7-H</t>
  </si>
  <si>
    <t>N9</t>
  </si>
  <si>
    <t>N9-H</t>
  </si>
  <si>
    <t>Weekoff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</si>
</sst>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FFCC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FFCC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7E4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7" borderId="0" xfId="0" applyFont="1" applyFill="1" applyAlignment="1">
      <alignment horizontal="center" vertical="center"/>
    </xf>
    <xf numFmtId="15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2" fillId="2" borderId="0" xfId="0" applyFont="1" applyFill="1"/>
    <xf numFmtId="15" fontId="2" fillId="3" borderId="0" xfId="0" applyNumberFormat="1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2" fillId="3" borderId="0" xfId="0" applyFont="1" applyFill="1"/>
    <xf numFmtId="15" fontId="2" fillId="4" borderId="0" xfId="0" applyNumberFormat="1" applyFont="1" applyFill="1" applyAlignment="1">
      <alignment horizontal="center"/>
    </xf>
    <xf numFmtId="0" fontId="3" fillId="4" borderId="0" xfId="0" applyFont="1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5" fontId="2" fillId="6" borderId="0" xfId="0" applyNumberFormat="1" applyFont="1" applyFill="1" applyAlignment="1">
      <alignment horizontal="center"/>
    </xf>
    <xf numFmtId="0" fontId="3" fillId="6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21" fontId="2" fillId="6" borderId="0" xfId="0" applyNumberFormat="1" applyFont="1" applyFill="1" applyAlignment="1">
      <alignment horizontal="center"/>
    </xf>
    <xf numFmtId="0" fontId="2" fillId="6" borderId="0" xfId="0" applyFont="1" applyFill="1"/>
    <xf numFmtId="15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20" fontId="4" fillId="6" borderId="0" xfId="0" applyNumberFormat="1" applyFont="1" applyFill="1" applyAlignment="1">
      <alignment horizontal="center" vertical="center"/>
    </xf>
    <xf numFmtId="21" fontId="4" fillId="6" borderId="0" xfId="0" applyNumberFormat="1" applyFont="1" applyFill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15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15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15" fontId="4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0" fontId="4" fillId="8" borderId="0" xfId="0" applyNumberFormat="1" applyFont="1" applyFill="1" applyAlignment="1">
      <alignment horizontal="center" vertical="center"/>
    </xf>
    <xf numFmtId="21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20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2" fontId="0" fillId="0" borderId="0" xfId="0" applyNumberFormat="1"/>
    <xf numFmtId="0" fontId="0" fillId="11" borderId="0" xfId="0" applyFill="1"/>
    <xf numFmtId="2" fontId="0" fillId="11" borderId="0" xfId="0" applyNumberFormat="1" applyFill="1"/>
    <xf numFmtId="0" fontId="6" fillId="10" borderId="0" xfId="0" applyFont="1" applyFill="1" applyAlignment="1">
      <alignment horizontal="center" vertical="center"/>
    </xf>
    <xf numFmtId="0" fontId="6" fillId="7" borderId="0" xfId="0" applyFont="1" applyFill="1"/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2" fontId="6" fillId="14" borderId="1" xfId="0" applyNumberFormat="1" applyFont="1" applyFill="1" applyBorder="1" applyAlignment="1">
      <alignment horizontal="center"/>
    </xf>
    <xf numFmtId="2" fontId="6" fillId="14" borderId="1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right"/>
    </xf>
    <xf numFmtId="20" fontId="0" fillId="0" borderId="0" xfId="0" applyNumberFormat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4E0"/>
      <color rgb="FFF79D85"/>
      <color rgb="FF585858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E21E-763B-475A-8DA0-647E74789CF8}">
  <dimension ref="A1:N11"/>
  <sheetViews>
    <sheetView tabSelected="1" zoomScale="160" zoomScaleNormal="160" workbookViewId="0">
      <selection activeCell="B13" sqref="B13"/>
    </sheetView>
  </sheetViews>
  <sheetFormatPr defaultColWidth="10.44140625" defaultRowHeight="14.4" x14ac:dyDescent="0.3"/>
  <cols>
    <col min="1" max="1" width="12.88671875" bestFit="1" customWidth="1"/>
    <col min="2" max="2" width="10.109375" customWidth="1"/>
    <col min="3" max="3" width="10.33203125" customWidth="1"/>
    <col min="4" max="4" width="9.6640625" customWidth="1"/>
    <col min="5" max="5" width="10" customWidth="1"/>
    <col min="6" max="6" width="10.109375" customWidth="1"/>
    <col min="7" max="7" width="10.33203125" customWidth="1"/>
    <col min="8" max="8" width="10.109375" customWidth="1"/>
    <col min="9" max="9" width="10.5546875" customWidth="1"/>
    <col min="10" max="10" width="11.109375" customWidth="1"/>
    <col min="11" max="11" width="11" customWidth="1"/>
    <col min="12" max="12" width="11.44140625" customWidth="1"/>
    <col min="13" max="13" width="11.5546875" customWidth="1"/>
    <col min="14" max="14" width="12" customWidth="1"/>
  </cols>
  <sheetData>
    <row r="1" spans="1:14" ht="21.75" customHeight="1" x14ac:dyDescent="0.3">
      <c r="A1" s="63" t="s">
        <v>0</v>
      </c>
      <c r="B1" s="62" t="s">
        <v>53</v>
      </c>
      <c r="C1" s="62" t="s">
        <v>54</v>
      </c>
      <c r="D1" s="62" t="s">
        <v>55</v>
      </c>
      <c r="E1" s="62" t="s">
        <v>56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2" t="s">
        <v>62</v>
      </c>
      <c r="L1" s="62" t="s">
        <v>63</v>
      </c>
      <c r="M1" s="62" t="s">
        <v>64</v>
      </c>
    </row>
    <row r="2" spans="1:14" x14ac:dyDescent="0.3">
      <c r="A2" s="63" t="s">
        <v>49</v>
      </c>
      <c r="B2" s="60">
        <f>Jan!$P12</f>
        <v>22</v>
      </c>
      <c r="C2" s="60">
        <f>Feb!$P12</f>
        <v>23</v>
      </c>
      <c r="D2" s="60">
        <f>Mar!$P12</f>
        <v>24</v>
      </c>
      <c r="E2" s="60">
        <f>Apr!$P12</f>
        <v>23</v>
      </c>
      <c r="F2" s="60">
        <f>May!$P12</f>
        <v>25</v>
      </c>
      <c r="G2" s="60">
        <f>Jun!$P12</f>
        <v>21</v>
      </c>
      <c r="H2" s="60">
        <f>Jul!$P12</f>
        <v>25</v>
      </c>
      <c r="I2" s="60">
        <f>Aug!$P12</f>
        <v>24</v>
      </c>
      <c r="J2" s="60">
        <f>Sep!$P12</f>
        <v>24</v>
      </c>
      <c r="K2" s="60">
        <f>Oct!$P12</f>
        <v>24</v>
      </c>
      <c r="L2" s="60">
        <f>Nov!$P12</f>
        <v>23</v>
      </c>
      <c r="M2" s="60">
        <f>Dec!$P12</f>
        <v>23</v>
      </c>
      <c r="N2" s="64">
        <f>SUM(B2:M2)</f>
        <v>281</v>
      </c>
    </row>
    <row r="3" spans="1:14" x14ac:dyDescent="0.3">
      <c r="A3" s="63" t="s">
        <v>52</v>
      </c>
      <c r="B3" s="60">
        <f>Jan!$P13</f>
        <v>18</v>
      </c>
      <c r="C3" s="60">
        <f>Feb!$P13</f>
        <v>23</v>
      </c>
      <c r="D3" s="60">
        <f>Mar!$P13</f>
        <v>23</v>
      </c>
      <c r="E3" s="60">
        <f>Apr!$P13</f>
        <v>19</v>
      </c>
      <c r="F3" s="60">
        <f>May!$P13</f>
        <v>25</v>
      </c>
      <c r="G3" s="60">
        <f>Jun!$P13</f>
        <v>19</v>
      </c>
      <c r="H3" s="60">
        <f>Jul!$P13</f>
        <v>21</v>
      </c>
      <c r="I3" s="60">
        <f>Aug!$P13</f>
        <v>20</v>
      </c>
      <c r="J3" s="60">
        <f>Sep!$P13</f>
        <v>22</v>
      </c>
      <c r="K3" s="60">
        <f>Oct!$P13</f>
        <v>21</v>
      </c>
      <c r="L3" s="60">
        <f>Nov!$P13</f>
        <v>21</v>
      </c>
      <c r="M3" s="60">
        <f>Dec!$P13</f>
        <v>18</v>
      </c>
      <c r="N3" s="64">
        <f>SUM(B3:M3)</f>
        <v>250</v>
      </c>
    </row>
    <row r="4" spans="1:14" x14ac:dyDescent="0.3">
      <c r="A4" s="63" t="s">
        <v>51</v>
      </c>
      <c r="B4" s="60">
        <f>Jan!$P14</f>
        <v>4</v>
      </c>
      <c r="C4" s="60">
        <f>Feb!$P14</f>
        <v>0</v>
      </c>
      <c r="D4" s="60">
        <f>Mar!$P14</f>
        <v>1</v>
      </c>
      <c r="E4" s="60">
        <f>Apr!$P14</f>
        <v>4</v>
      </c>
      <c r="F4" s="60">
        <f>May!$P14</f>
        <v>0</v>
      </c>
      <c r="G4" s="60">
        <f>Jun!$P14</f>
        <v>2</v>
      </c>
      <c r="H4" s="60">
        <f>Jul!$P14</f>
        <v>4</v>
      </c>
      <c r="I4" s="60">
        <f>Aug!$P14</f>
        <v>4</v>
      </c>
      <c r="J4" s="60">
        <f>Sep!$P14</f>
        <v>2</v>
      </c>
      <c r="K4" s="60">
        <f>Oct!$P14</f>
        <v>3</v>
      </c>
      <c r="L4" s="60">
        <f>Nov!$P14</f>
        <v>2</v>
      </c>
      <c r="M4" s="60">
        <f>Dec!$P14</f>
        <v>5</v>
      </c>
      <c r="N4" s="65">
        <f>SUM(B4:M4)</f>
        <v>31</v>
      </c>
    </row>
    <row r="5" spans="1:14" x14ac:dyDescent="0.3">
      <c r="A5" s="63" t="s">
        <v>48</v>
      </c>
      <c r="B5" s="60">
        <f>Jan!$P15</f>
        <v>9</v>
      </c>
      <c r="C5" s="60">
        <f>Feb!$P15</f>
        <v>12</v>
      </c>
      <c r="D5" s="60">
        <f>Mar!$P15</f>
        <v>14</v>
      </c>
      <c r="E5" s="60">
        <f>Apr!$P15</f>
        <v>11</v>
      </c>
      <c r="F5" s="60">
        <f>May!$P15</f>
        <v>18</v>
      </c>
      <c r="G5" s="60">
        <f>Jun!$P15</f>
        <v>14</v>
      </c>
      <c r="H5" s="60">
        <f>Jul!$P15</f>
        <v>20</v>
      </c>
      <c r="I5" s="60">
        <f>Aug!$P15</f>
        <v>20</v>
      </c>
      <c r="J5" s="60">
        <f>Sep!$P15</f>
        <v>18</v>
      </c>
      <c r="K5" s="60">
        <f>Oct!$P15</f>
        <v>21</v>
      </c>
      <c r="L5" s="60">
        <f>Nov!$P15</f>
        <v>21</v>
      </c>
      <c r="M5" s="60">
        <f>Dec!$P15</f>
        <v>16</v>
      </c>
      <c r="N5" s="64">
        <f>SUM(B5:M5)</f>
        <v>194</v>
      </c>
    </row>
    <row r="6" spans="1:14" x14ac:dyDescent="0.3">
      <c r="A6" s="63" t="s">
        <v>38</v>
      </c>
      <c r="B6" s="60">
        <f>Jan!$P16</f>
        <v>9</v>
      </c>
      <c r="C6" s="60">
        <f>Feb!$P16</f>
        <v>11</v>
      </c>
      <c r="D6" s="60">
        <f>Mar!$P16</f>
        <v>9</v>
      </c>
      <c r="E6" s="60">
        <f>Apr!$P16</f>
        <v>8</v>
      </c>
      <c r="F6" s="60">
        <f>May!$P16</f>
        <v>7</v>
      </c>
      <c r="G6" s="60">
        <f>Jun!$P16</f>
        <v>5</v>
      </c>
      <c r="H6" s="60">
        <f>Jul!$P16</f>
        <v>1</v>
      </c>
      <c r="I6" s="60">
        <f>Aug!$P16</f>
        <v>0</v>
      </c>
      <c r="J6" s="60">
        <f>Sep!$P16</f>
        <v>4</v>
      </c>
      <c r="K6" s="60">
        <f>Oct!$P16</f>
        <v>0</v>
      </c>
      <c r="L6" s="60">
        <f>Nov!$P16</f>
        <v>0</v>
      </c>
      <c r="M6" s="60">
        <f>Dec!$P16</f>
        <v>2</v>
      </c>
      <c r="N6" s="65">
        <f t="shared" ref="N6:N7" si="0">SUM(B6:M6)</f>
        <v>56</v>
      </c>
    </row>
    <row r="7" spans="1:14" x14ac:dyDescent="0.3">
      <c r="A7" s="63" t="s">
        <v>50</v>
      </c>
      <c r="B7" s="60">
        <f>Jan!$P17</f>
        <v>7</v>
      </c>
      <c r="C7" s="60">
        <f>Feb!$P17</f>
        <v>6</v>
      </c>
      <c r="D7" s="60">
        <f>Mar!$P17</f>
        <v>7</v>
      </c>
      <c r="E7" s="60">
        <f>Apr!$P17</f>
        <v>6</v>
      </c>
      <c r="F7" s="60">
        <f>May!$P17</f>
        <v>6</v>
      </c>
      <c r="G7" s="60">
        <f>Jun!$P17</f>
        <v>8</v>
      </c>
      <c r="H7" s="60">
        <f>Jul!$P17</f>
        <v>6</v>
      </c>
      <c r="I7" s="60">
        <f>Aug!$P17</f>
        <v>7</v>
      </c>
      <c r="J7" s="60">
        <f>Sep!$P17</f>
        <v>6</v>
      </c>
      <c r="K7" s="60">
        <f>Oct!$P17</f>
        <v>6</v>
      </c>
      <c r="L7" s="60">
        <f>Nov!$P17</f>
        <v>7</v>
      </c>
      <c r="M7" s="60">
        <f>Dec!$P17</f>
        <v>7</v>
      </c>
      <c r="N7" s="64">
        <f t="shared" si="0"/>
        <v>79</v>
      </c>
    </row>
    <row r="8" spans="1:14" x14ac:dyDescent="0.3">
      <c r="A8" s="63" t="s">
        <v>1</v>
      </c>
      <c r="B8" s="61">
        <f>Jan!$P18</f>
        <v>81.818181818181813</v>
      </c>
      <c r="C8" s="61">
        <f>Feb!$P18</f>
        <v>100</v>
      </c>
      <c r="D8" s="61">
        <f>Mar!$P18</f>
        <v>95.833333333333343</v>
      </c>
      <c r="E8" s="61">
        <f>Apr!$P18</f>
        <v>82.608695652173907</v>
      </c>
      <c r="F8" s="61">
        <f>May!$P18</f>
        <v>100</v>
      </c>
      <c r="G8" s="61">
        <f>Jun!$P18</f>
        <v>90.476190476190482</v>
      </c>
      <c r="H8" s="61">
        <f>Jul!$P18</f>
        <v>84</v>
      </c>
      <c r="I8" s="61">
        <f>Aug!$P18</f>
        <v>83.333333333333343</v>
      </c>
      <c r="J8" s="61">
        <f>Sep!$P18</f>
        <v>91.666666666666671</v>
      </c>
      <c r="K8" s="61">
        <f>Oct!$P18</f>
        <v>87.5</v>
      </c>
      <c r="L8" s="61">
        <f>Nov!$P18</f>
        <v>91.304347826086953</v>
      </c>
      <c r="M8" s="61">
        <f>Dec!$P18</f>
        <v>78.260869565217391</v>
      </c>
      <c r="N8" s="66">
        <f>(N2-N4)/N2%</f>
        <v>88.967971530249102</v>
      </c>
    </row>
    <row r="9" spans="1:14" x14ac:dyDescent="0.3">
      <c r="A9" s="63" t="s">
        <v>2</v>
      </c>
      <c r="B9" s="61">
        <f>Jan!$P19</f>
        <v>50</v>
      </c>
      <c r="C9" s="61">
        <f>Feb!$P19</f>
        <v>52.173913043478258</v>
      </c>
      <c r="D9" s="61">
        <f>Mar!$P19</f>
        <v>60.869565217391305</v>
      </c>
      <c r="E9" s="61">
        <f>Apr!$P19</f>
        <v>57.89473684210526</v>
      </c>
      <c r="F9" s="61">
        <f>May!$P19</f>
        <v>72</v>
      </c>
      <c r="G9" s="61">
        <f>Jun!$P19</f>
        <v>73.684210526315795</v>
      </c>
      <c r="H9" s="61">
        <f>Jul!$P19</f>
        <v>95.238095238095241</v>
      </c>
      <c r="I9" s="61">
        <f>Aug!$P19</f>
        <v>100</v>
      </c>
      <c r="J9" s="61">
        <f>Sep!$P19</f>
        <v>81.818181818181813</v>
      </c>
      <c r="K9" s="61">
        <f>Oct!$P19</f>
        <v>100</v>
      </c>
      <c r="L9" s="61">
        <f>Nov!$P19</f>
        <v>100</v>
      </c>
      <c r="M9" s="61">
        <f>Dec!$P19</f>
        <v>88.888888888888886</v>
      </c>
      <c r="N9" s="66">
        <f>(N3-N6)/N3%</f>
        <v>77.599999999999994</v>
      </c>
    </row>
    <row r="10" spans="1:14" x14ac:dyDescent="0.3">
      <c r="M10" s="63" t="s">
        <v>67</v>
      </c>
      <c r="N10" s="67">
        <f>(SUM(B3:G3)-SUM(B6:G6))/SUM(B3:G3)%</f>
        <v>61.417322834645667</v>
      </c>
    </row>
    <row r="11" spans="1:14" x14ac:dyDescent="0.3">
      <c r="M11" s="63" t="s">
        <v>66</v>
      </c>
      <c r="N11" s="67">
        <f>(SUM(H3:M3)-SUM(H6:M6))/SUM(H3:M3)%</f>
        <v>94.308943089430898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51A7-A10F-42D4-9ECF-D5F7BD35CDDA}">
  <dimension ref="A1:P32"/>
  <sheetViews>
    <sheetView workbookViewId="0">
      <selection activeCell="P31" sqref="P31"/>
    </sheetView>
  </sheetViews>
  <sheetFormatPr defaultRowHeight="14.4" x14ac:dyDescent="0.3"/>
  <cols>
    <col min="2" max="2" width="11.5546875" bestFit="1" customWidth="1"/>
    <col min="13" max="13" width="9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31">
        <v>45536</v>
      </c>
      <c r="B3" s="32" t="s">
        <v>11</v>
      </c>
      <c r="C3" s="36" t="s">
        <v>12</v>
      </c>
      <c r="D3" s="37" t="s">
        <v>12</v>
      </c>
      <c r="E3" s="38">
        <v>0.89444444444444449</v>
      </c>
      <c r="F3" s="38">
        <v>0.28333333333333333</v>
      </c>
      <c r="G3" s="38">
        <v>0.3888888888888889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45537</v>
      </c>
      <c r="B4" s="40" t="s">
        <v>3</v>
      </c>
      <c r="C4" s="35" t="s">
        <v>12</v>
      </c>
      <c r="D4" s="41" t="s">
        <v>12</v>
      </c>
      <c r="E4" s="42">
        <v>0.89583333333333337</v>
      </c>
      <c r="F4" s="42">
        <v>0.28333333333333333</v>
      </c>
      <c r="G4" s="42">
        <v>0.38680555555555557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43">
        <v>45538</v>
      </c>
      <c r="B5" s="44" t="s">
        <v>5</v>
      </c>
      <c r="C5" s="36" t="s">
        <v>12</v>
      </c>
      <c r="D5" s="37" t="s">
        <v>12</v>
      </c>
      <c r="E5" s="38">
        <v>0.8979166666666667</v>
      </c>
      <c r="F5" s="38">
        <v>0.27430555555555558</v>
      </c>
      <c r="G5" s="38">
        <v>0.37638888888888888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45539</v>
      </c>
      <c r="B6" s="40" t="s">
        <v>6</v>
      </c>
      <c r="C6" s="35" t="s">
        <v>12</v>
      </c>
      <c r="D6" s="41" t="s">
        <v>12</v>
      </c>
      <c r="E6" s="42">
        <v>0.90208333333333335</v>
      </c>
      <c r="F6" s="42">
        <v>0.27361111111111114</v>
      </c>
      <c r="G6" s="42">
        <v>0.37152777777777779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45540</v>
      </c>
      <c r="B7" s="44" t="s">
        <v>7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39">
        <v>45541</v>
      </c>
      <c r="B8" s="40" t="s">
        <v>8</v>
      </c>
      <c r="C8" s="35" t="s">
        <v>12</v>
      </c>
      <c r="D8" s="41" t="s">
        <v>12</v>
      </c>
      <c r="E8" s="42">
        <v>0.90069444444444446</v>
      </c>
      <c r="F8" s="42">
        <v>0.28402777777777777</v>
      </c>
      <c r="G8" s="42">
        <v>0.38333333333333336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31">
        <v>45542</v>
      </c>
      <c r="B9" s="32" t="s">
        <v>9</v>
      </c>
      <c r="C9" s="36" t="s">
        <v>12</v>
      </c>
      <c r="D9" s="37" t="s">
        <v>12</v>
      </c>
      <c r="E9" s="38">
        <v>0.93194444444444446</v>
      </c>
      <c r="F9" s="38">
        <v>0.27569444444444446</v>
      </c>
      <c r="G9" s="38">
        <v>0.34305555555555556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31">
        <v>45543</v>
      </c>
      <c r="B10" s="32" t="s">
        <v>11</v>
      </c>
      <c r="C10" s="33" t="s">
        <v>10</v>
      </c>
      <c r="D10" s="34" t="s">
        <v>10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43">
        <v>45544</v>
      </c>
      <c r="B11" s="44" t="s">
        <v>3</v>
      </c>
      <c r="C11" s="36" t="s">
        <v>12</v>
      </c>
      <c r="D11" s="37" t="s">
        <v>12</v>
      </c>
      <c r="E11" s="38">
        <v>0.90208333333333335</v>
      </c>
      <c r="F11" s="38">
        <v>0.28472222222222221</v>
      </c>
      <c r="G11" s="38">
        <v>0.38263888888888886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September</v>
      </c>
    </row>
    <row r="12" spans="1:16" x14ac:dyDescent="0.3">
      <c r="A12" s="39">
        <v>45545</v>
      </c>
      <c r="B12" s="40" t="s">
        <v>5</v>
      </c>
      <c r="C12" s="35" t="s">
        <v>12</v>
      </c>
      <c r="D12" s="41" t="s">
        <v>12</v>
      </c>
      <c r="E12" s="42">
        <v>0.89930555555555558</v>
      </c>
      <c r="F12" s="42">
        <v>0.28194444444444444</v>
      </c>
      <c r="G12" s="42">
        <v>0.38194444444444442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24</v>
      </c>
    </row>
    <row r="13" spans="1:16" x14ac:dyDescent="0.3">
      <c r="A13" s="43">
        <v>45546</v>
      </c>
      <c r="B13" s="44" t="s">
        <v>6</v>
      </c>
      <c r="C13" s="36" t="s">
        <v>12</v>
      </c>
      <c r="D13" s="37" t="s">
        <v>12</v>
      </c>
      <c r="E13" s="38">
        <v>0.89513888888888893</v>
      </c>
      <c r="F13" s="38">
        <v>0.28194444444444444</v>
      </c>
      <c r="G13" s="38">
        <v>0.38611111111111113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22</v>
      </c>
    </row>
    <row r="14" spans="1:16" x14ac:dyDescent="0.3">
      <c r="A14" s="39">
        <v>45547</v>
      </c>
      <c r="B14" s="40" t="s">
        <v>7</v>
      </c>
      <c r="C14" s="35" t="s">
        <v>12</v>
      </c>
      <c r="D14" s="41" t="s">
        <v>12</v>
      </c>
      <c r="E14" s="42">
        <v>0.88888888888888884</v>
      </c>
      <c r="F14" s="42">
        <v>0.28333333333333333</v>
      </c>
      <c r="G14" s="42">
        <v>0.39374999999999999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2</v>
      </c>
    </row>
    <row r="15" spans="1:16" x14ac:dyDescent="0.3">
      <c r="A15" s="43">
        <v>45548</v>
      </c>
      <c r="B15" s="44" t="s">
        <v>8</v>
      </c>
      <c r="C15" s="36" t="s">
        <v>12</v>
      </c>
      <c r="D15" s="37" t="s">
        <v>12</v>
      </c>
      <c r="E15" s="38">
        <v>0.89375000000000004</v>
      </c>
      <c r="F15" s="38">
        <v>0.27916666666666667</v>
      </c>
      <c r="G15" s="38">
        <v>0.38472222222222224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18</v>
      </c>
    </row>
    <row r="16" spans="1:16" x14ac:dyDescent="0.3">
      <c r="A16" s="31">
        <v>45549</v>
      </c>
      <c r="B16" s="32" t="s">
        <v>9</v>
      </c>
      <c r="C16" s="35" t="s">
        <v>12</v>
      </c>
      <c r="D16" s="41" t="s">
        <v>12</v>
      </c>
      <c r="E16" s="42">
        <v>0.90972222222222221</v>
      </c>
      <c r="F16" s="42">
        <v>0.27152777777777776</v>
      </c>
      <c r="G16" s="42">
        <v>0.36180555555555555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Late</v>
      </c>
      <c r="O16" t="s">
        <v>38</v>
      </c>
      <c r="P16">
        <f>COUNTIF(M3:M33,"late")</f>
        <v>4</v>
      </c>
    </row>
    <row r="17" spans="1:16" x14ac:dyDescent="0.3">
      <c r="A17" s="31">
        <v>45550</v>
      </c>
      <c r="B17" s="32" t="s">
        <v>11</v>
      </c>
      <c r="C17" s="36" t="s">
        <v>12</v>
      </c>
      <c r="D17" s="37" t="s">
        <v>12</v>
      </c>
      <c r="E17" s="38">
        <v>0.90069444444444446</v>
      </c>
      <c r="F17" s="38">
        <v>0.27152777777777776</v>
      </c>
      <c r="G17" s="38">
        <v>0.37013888888888891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45551</v>
      </c>
      <c r="B18" s="40" t="s">
        <v>3</v>
      </c>
      <c r="C18" s="33" t="s">
        <v>10</v>
      </c>
      <c r="D18" s="34" t="s">
        <v>10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Weekoff</v>
      </c>
      <c r="O18" t="s">
        <v>1</v>
      </c>
      <c r="P18" s="59">
        <f>(P12-P14)/P12%</f>
        <v>91.666666666666671</v>
      </c>
    </row>
    <row r="19" spans="1:16" x14ac:dyDescent="0.3">
      <c r="A19" s="43">
        <v>45552</v>
      </c>
      <c r="B19" s="44" t="s">
        <v>5</v>
      </c>
      <c r="C19" s="36" t="s">
        <v>16</v>
      </c>
      <c r="D19" s="37" t="s">
        <v>16</v>
      </c>
      <c r="E19" s="38">
        <v>0.26805555555555555</v>
      </c>
      <c r="F19" s="38">
        <v>0.60486111111111107</v>
      </c>
      <c r="G19" s="38">
        <v>0.33611111111111114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81.818181818181813</v>
      </c>
    </row>
    <row r="20" spans="1:16" x14ac:dyDescent="0.3">
      <c r="A20" s="48">
        <v>45553</v>
      </c>
      <c r="B20" s="49" t="s">
        <v>6</v>
      </c>
      <c r="C20" s="50" t="s">
        <v>16</v>
      </c>
      <c r="D20" s="51" t="s">
        <v>16</v>
      </c>
      <c r="E20" s="52">
        <v>0.27152777777777776</v>
      </c>
      <c r="F20" s="52">
        <v>0.64722222222222225</v>
      </c>
      <c r="G20" s="52">
        <v>0.37569444444444444</v>
      </c>
      <c r="H20" s="53">
        <v>4.2557870370370371E-2</v>
      </c>
      <c r="I20" s="50"/>
      <c r="J20" s="50" t="s">
        <v>45</v>
      </c>
      <c r="K20" s="50"/>
      <c r="L20" s="54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45554</v>
      </c>
      <c r="B21" s="44" t="s">
        <v>7</v>
      </c>
      <c r="C21" s="36" t="s">
        <v>36</v>
      </c>
      <c r="D21" s="37" t="s">
        <v>36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39">
        <v>45555</v>
      </c>
      <c r="B22" s="40" t="s">
        <v>8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31">
        <v>45556</v>
      </c>
      <c r="B23" s="32" t="s">
        <v>9</v>
      </c>
      <c r="C23" s="33" t="s">
        <v>10</v>
      </c>
      <c r="D23" s="34" t="s">
        <v>10</v>
      </c>
      <c r="E23" s="36"/>
      <c r="F23" s="36"/>
      <c r="G23" s="36"/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Weekoff</v>
      </c>
    </row>
    <row r="24" spans="1:16" x14ac:dyDescent="0.3">
      <c r="A24" s="31">
        <v>45557</v>
      </c>
      <c r="B24" s="32" t="s">
        <v>11</v>
      </c>
      <c r="C24" s="35" t="s">
        <v>16</v>
      </c>
      <c r="D24" s="41" t="s">
        <v>16</v>
      </c>
      <c r="E24" s="42">
        <v>0.27638888888888891</v>
      </c>
      <c r="F24" s="42">
        <v>0.60486111111111107</v>
      </c>
      <c r="G24" s="42">
        <v>0.32847222222222222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45558</v>
      </c>
      <c r="B25" s="44" t="s">
        <v>3</v>
      </c>
      <c r="C25" s="36" t="s">
        <v>4</v>
      </c>
      <c r="D25" s="37" t="s">
        <v>4</v>
      </c>
      <c r="E25" s="38">
        <v>0.56458333333333333</v>
      </c>
      <c r="F25" s="38">
        <v>0.90555555555555556</v>
      </c>
      <c r="G25" s="38">
        <v>0.34097222222222223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45559</v>
      </c>
      <c r="B26" s="40" t="s">
        <v>5</v>
      </c>
      <c r="C26" s="35" t="s">
        <v>16</v>
      </c>
      <c r="D26" s="41" t="s">
        <v>16</v>
      </c>
      <c r="E26" s="42">
        <v>0.27847222222222223</v>
      </c>
      <c r="F26" s="42">
        <v>0.60972222222222228</v>
      </c>
      <c r="G26" s="42">
        <v>0.33055555555555555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Late</v>
      </c>
    </row>
    <row r="27" spans="1:16" x14ac:dyDescent="0.3">
      <c r="A27" s="43">
        <v>45560</v>
      </c>
      <c r="B27" s="44" t="s">
        <v>6</v>
      </c>
      <c r="C27" s="36" t="s">
        <v>16</v>
      </c>
      <c r="D27" s="37" t="s">
        <v>16</v>
      </c>
      <c r="E27" s="38">
        <v>0.27916666666666667</v>
      </c>
      <c r="F27" s="38">
        <v>0.62430555555555556</v>
      </c>
      <c r="G27" s="38">
        <v>0.34513888888888888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39">
        <v>45561</v>
      </c>
      <c r="B28" s="40" t="s">
        <v>7</v>
      </c>
      <c r="C28" s="35" t="s">
        <v>16</v>
      </c>
      <c r="D28" s="41" t="s">
        <v>16</v>
      </c>
      <c r="E28" s="42">
        <v>0.27638888888888891</v>
      </c>
      <c r="F28" s="42">
        <v>0.59097222222222223</v>
      </c>
      <c r="G28" s="42">
        <v>0.31388888888888888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45562</v>
      </c>
      <c r="B29" s="44" t="s">
        <v>8</v>
      </c>
      <c r="C29" s="33" t="s">
        <v>10</v>
      </c>
      <c r="D29" s="34" t="s">
        <v>10</v>
      </c>
      <c r="E29" s="36"/>
      <c r="F29" s="36"/>
      <c r="G29" s="36"/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31">
        <v>45563</v>
      </c>
      <c r="B30" s="32" t="s">
        <v>9</v>
      </c>
      <c r="C30" s="35" t="s">
        <v>46</v>
      </c>
      <c r="D30" s="41" t="s">
        <v>46</v>
      </c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Leave</v>
      </c>
    </row>
    <row r="31" spans="1:16" x14ac:dyDescent="0.3">
      <c r="A31" s="31">
        <v>45564</v>
      </c>
      <c r="B31" s="32" t="s">
        <v>11</v>
      </c>
      <c r="C31" s="36" t="s">
        <v>35</v>
      </c>
      <c r="D31" s="37" t="s">
        <v>35</v>
      </c>
      <c r="E31" s="38">
        <v>0.31180555555555556</v>
      </c>
      <c r="F31" s="38">
        <v>0.64652777777777781</v>
      </c>
      <c r="G31" s="38">
        <v>0.33402777777777776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9">
        <v>45565</v>
      </c>
      <c r="B32" s="40" t="s">
        <v>3</v>
      </c>
      <c r="C32" s="35" t="s">
        <v>16</v>
      </c>
      <c r="D32" s="41" t="s">
        <v>16</v>
      </c>
      <c r="E32" s="42">
        <v>0.27708333333333335</v>
      </c>
      <c r="F32" s="42">
        <v>0.60486111111111107</v>
      </c>
      <c r="G32" s="42">
        <v>0.32777777777777778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03FD-EF17-4288-A392-3017A90D91D1}">
  <dimension ref="A1:P33"/>
  <sheetViews>
    <sheetView workbookViewId="0">
      <selection activeCell="Q29" sqref="Q29"/>
    </sheetView>
  </sheetViews>
  <sheetFormatPr defaultRowHeight="14.4" x14ac:dyDescent="0.3"/>
  <cols>
    <col min="2" max="2" width="11.5546875" bestFit="1" customWidth="1"/>
    <col min="13" max="13" width="9.44140625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45566</v>
      </c>
      <c r="B3" s="44" t="s">
        <v>5</v>
      </c>
      <c r="C3" s="36" t="s">
        <v>16</v>
      </c>
      <c r="D3" s="37" t="s">
        <v>16</v>
      </c>
      <c r="E3" s="38">
        <v>0.27708333333333335</v>
      </c>
      <c r="F3" s="38">
        <v>0.62291666666666667</v>
      </c>
      <c r="G3" s="38">
        <v>0.34583333333333333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45567</v>
      </c>
      <c r="B4" s="40" t="s">
        <v>6</v>
      </c>
      <c r="C4" s="35" t="s">
        <v>16</v>
      </c>
      <c r="D4" s="41" t="s">
        <v>16</v>
      </c>
      <c r="E4" s="42">
        <v>0.27569444444444446</v>
      </c>
      <c r="F4" s="42">
        <v>0.62152777777777779</v>
      </c>
      <c r="G4" s="42">
        <v>0.34583333333333333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43">
        <v>45568</v>
      </c>
      <c r="B5" s="44" t="s">
        <v>7</v>
      </c>
      <c r="C5" s="36" t="s">
        <v>16</v>
      </c>
      <c r="D5" s="37" t="s">
        <v>16</v>
      </c>
      <c r="E5" s="38">
        <v>0.27638888888888891</v>
      </c>
      <c r="F5" s="38">
        <v>0.62291666666666667</v>
      </c>
      <c r="G5" s="38">
        <v>0.34583333333333333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45569</v>
      </c>
      <c r="B6" s="40" t="s">
        <v>8</v>
      </c>
      <c r="C6" s="35" t="s">
        <v>35</v>
      </c>
      <c r="D6" s="41" t="s">
        <v>35</v>
      </c>
      <c r="E6" s="42">
        <v>0.31180555555555556</v>
      </c>
      <c r="F6" s="42">
        <v>0.64722222222222225</v>
      </c>
      <c r="G6" s="42">
        <v>0.3347222222222222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31">
        <v>45570</v>
      </c>
      <c r="B7" s="32" t="s">
        <v>9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31">
        <v>45571</v>
      </c>
      <c r="B8" s="32" t="s">
        <v>11</v>
      </c>
      <c r="C8" s="33" t="s">
        <v>10</v>
      </c>
      <c r="D8" s="34" t="s">
        <v>10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43">
        <v>45572</v>
      </c>
      <c r="B9" s="44" t="s">
        <v>3</v>
      </c>
      <c r="C9" s="36" t="s">
        <v>16</v>
      </c>
      <c r="D9" s="37" t="s">
        <v>16</v>
      </c>
      <c r="E9" s="38">
        <v>0.27430555555555558</v>
      </c>
      <c r="F9" s="38">
        <v>0.60555555555555551</v>
      </c>
      <c r="G9" s="38">
        <v>0.33124999999999999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9">
        <v>45573</v>
      </c>
      <c r="B10" s="40" t="s">
        <v>5</v>
      </c>
      <c r="C10" s="35" t="s">
        <v>16</v>
      </c>
      <c r="D10" s="41" t="s">
        <v>16</v>
      </c>
      <c r="E10" s="42">
        <v>0.27708333333333335</v>
      </c>
      <c r="F10" s="42">
        <v>0.62361111111111112</v>
      </c>
      <c r="G10" s="42">
        <v>0.34652777777777777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45574</v>
      </c>
      <c r="B11" s="44" t="s">
        <v>6</v>
      </c>
      <c r="C11" s="36" t="s">
        <v>16</v>
      </c>
      <c r="D11" s="37" t="s">
        <v>16</v>
      </c>
      <c r="E11" s="38">
        <v>0.27708333333333335</v>
      </c>
      <c r="F11" s="38">
        <v>0.61250000000000004</v>
      </c>
      <c r="G11" s="38">
        <v>0.33541666666666664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October</v>
      </c>
    </row>
    <row r="12" spans="1:16" x14ac:dyDescent="0.3">
      <c r="A12" s="39">
        <v>45575</v>
      </c>
      <c r="B12" s="40" t="s">
        <v>7</v>
      </c>
      <c r="C12" s="35" t="s">
        <v>36</v>
      </c>
      <c r="D12" s="41" t="s">
        <v>36</v>
      </c>
      <c r="E12" s="35"/>
      <c r="F12" s="35"/>
      <c r="G12" s="35"/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Leave</v>
      </c>
      <c r="O12" t="s">
        <v>49</v>
      </c>
      <c r="P12">
        <f>SUM(P13,P14)</f>
        <v>24</v>
      </c>
    </row>
    <row r="13" spans="1:16" x14ac:dyDescent="0.3">
      <c r="A13" s="43">
        <v>45576</v>
      </c>
      <c r="B13" s="44" t="s">
        <v>8</v>
      </c>
      <c r="C13" s="36" t="s">
        <v>16</v>
      </c>
      <c r="D13" s="37" t="s">
        <v>16</v>
      </c>
      <c r="E13" s="38">
        <v>0.27569444444444446</v>
      </c>
      <c r="F13" s="38">
        <v>0.60902777777777772</v>
      </c>
      <c r="G13" s="38">
        <v>0.33333333333333331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21</v>
      </c>
    </row>
    <row r="14" spans="1:16" x14ac:dyDescent="0.3">
      <c r="A14" s="31">
        <v>45577</v>
      </c>
      <c r="B14" s="32" t="s">
        <v>9</v>
      </c>
      <c r="C14" s="35" t="s">
        <v>16</v>
      </c>
      <c r="D14" s="41" t="s">
        <v>16</v>
      </c>
      <c r="E14" s="42">
        <v>0.27013888888888887</v>
      </c>
      <c r="F14" s="42">
        <v>0.60972222222222228</v>
      </c>
      <c r="G14" s="42">
        <v>0.33888888888888891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3</v>
      </c>
    </row>
    <row r="15" spans="1:16" x14ac:dyDescent="0.3">
      <c r="A15" s="31">
        <v>45578</v>
      </c>
      <c r="B15" s="32" t="s">
        <v>11</v>
      </c>
      <c r="C15" s="33" t="s">
        <v>10</v>
      </c>
      <c r="D15" s="34" t="s">
        <v>10</v>
      </c>
      <c r="E15" s="36"/>
      <c r="F15" s="36"/>
      <c r="G15" s="36"/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Weekoff</v>
      </c>
      <c r="O15" t="s">
        <v>48</v>
      </c>
      <c r="P15">
        <f>COUNTIF(M3:M33,"On time")</f>
        <v>21</v>
      </c>
    </row>
    <row r="16" spans="1:16" x14ac:dyDescent="0.3">
      <c r="A16" s="39">
        <v>45579</v>
      </c>
      <c r="B16" s="40" t="s">
        <v>3</v>
      </c>
      <c r="C16" s="35" t="s">
        <v>4</v>
      </c>
      <c r="D16" s="41" t="s">
        <v>4</v>
      </c>
      <c r="E16" s="42">
        <v>0.56597222222222221</v>
      </c>
      <c r="F16" s="42">
        <v>0.90694444444444444</v>
      </c>
      <c r="G16" s="42">
        <v>0.34097222222222223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0</v>
      </c>
    </row>
    <row r="17" spans="1:16" x14ac:dyDescent="0.3">
      <c r="A17" s="43">
        <v>45580</v>
      </c>
      <c r="B17" s="44" t="s">
        <v>5</v>
      </c>
      <c r="C17" s="36" t="s">
        <v>4</v>
      </c>
      <c r="D17" s="37" t="s">
        <v>4</v>
      </c>
      <c r="E17" s="38">
        <v>0.56111111111111112</v>
      </c>
      <c r="F17" s="38">
        <v>0.90138888888888891</v>
      </c>
      <c r="G17" s="38">
        <v>0.33958333333333335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45581</v>
      </c>
      <c r="B18" s="40" t="s">
        <v>6</v>
      </c>
      <c r="C18" s="35" t="s">
        <v>4</v>
      </c>
      <c r="D18" s="41" t="s">
        <v>4</v>
      </c>
      <c r="E18" s="42">
        <v>0.56527777777777777</v>
      </c>
      <c r="F18" s="42">
        <v>0.89583333333333337</v>
      </c>
      <c r="G18" s="42">
        <v>0.3298611111111111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87.5</v>
      </c>
    </row>
    <row r="19" spans="1:16" x14ac:dyDescent="0.3">
      <c r="A19" s="43">
        <v>45582</v>
      </c>
      <c r="B19" s="44" t="s">
        <v>7</v>
      </c>
      <c r="C19" s="36" t="s">
        <v>4</v>
      </c>
      <c r="D19" s="37" t="s">
        <v>4</v>
      </c>
      <c r="E19" s="38">
        <v>0.56458333333333333</v>
      </c>
      <c r="F19" s="38">
        <v>0.90625</v>
      </c>
      <c r="G19" s="38">
        <v>0.34166666666666667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100</v>
      </c>
    </row>
    <row r="20" spans="1:16" x14ac:dyDescent="0.3">
      <c r="A20" s="39">
        <v>45583</v>
      </c>
      <c r="B20" s="40" t="s">
        <v>8</v>
      </c>
      <c r="C20" s="35" t="s">
        <v>4</v>
      </c>
      <c r="D20" s="41" t="s">
        <v>4</v>
      </c>
      <c r="E20" s="42">
        <v>0.56388888888888888</v>
      </c>
      <c r="F20" s="42">
        <v>0.8979166666666667</v>
      </c>
      <c r="G20" s="42">
        <v>0.33333333333333331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31">
        <v>45584</v>
      </c>
      <c r="B21" s="32" t="s">
        <v>9</v>
      </c>
      <c r="C21" s="33" t="s">
        <v>10</v>
      </c>
      <c r="D21" s="34" t="s">
        <v>10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Weekoff</v>
      </c>
    </row>
    <row r="22" spans="1:16" x14ac:dyDescent="0.3">
      <c r="A22" s="31">
        <v>45585</v>
      </c>
      <c r="B22" s="32" t="s">
        <v>11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43">
        <v>45586</v>
      </c>
      <c r="B23" s="44" t="s">
        <v>3</v>
      </c>
      <c r="C23" s="36" t="s">
        <v>4</v>
      </c>
      <c r="D23" s="37" t="s">
        <v>4</v>
      </c>
      <c r="E23" s="38">
        <v>0.56736111111111109</v>
      </c>
      <c r="F23" s="38">
        <v>0.90208333333333335</v>
      </c>
      <c r="G23" s="38">
        <v>0.3347222222222222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45587</v>
      </c>
      <c r="B24" s="40" t="s">
        <v>5</v>
      </c>
      <c r="C24" s="35" t="s">
        <v>4</v>
      </c>
      <c r="D24" s="41" t="s">
        <v>4</v>
      </c>
      <c r="E24" s="42">
        <v>0.56736111111111109</v>
      </c>
      <c r="F24" s="42">
        <v>0.90208333333333335</v>
      </c>
      <c r="G24" s="42">
        <v>0.33402777777777776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45588</v>
      </c>
      <c r="B25" s="44" t="s">
        <v>6</v>
      </c>
      <c r="C25" s="36" t="s">
        <v>4</v>
      </c>
      <c r="D25" s="37" t="s">
        <v>4</v>
      </c>
      <c r="E25" s="38">
        <v>0.56874999999999998</v>
      </c>
      <c r="F25" s="38">
        <v>0.89583333333333337</v>
      </c>
      <c r="G25" s="38">
        <v>0.32708333333333334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45589</v>
      </c>
      <c r="B26" s="40" t="s">
        <v>7</v>
      </c>
      <c r="C26" s="35" t="s">
        <v>4</v>
      </c>
      <c r="D26" s="41" t="s">
        <v>4</v>
      </c>
      <c r="E26" s="42">
        <v>0.5625</v>
      </c>
      <c r="F26" s="42">
        <v>0.89861111111111114</v>
      </c>
      <c r="G26" s="42">
        <v>0.33541666666666664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45590</v>
      </c>
      <c r="B27" s="44" t="s">
        <v>8</v>
      </c>
      <c r="C27" s="36" t="s">
        <v>4</v>
      </c>
      <c r="D27" s="37" t="s">
        <v>4</v>
      </c>
      <c r="E27" s="38">
        <v>0.56874999999999998</v>
      </c>
      <c r="F27" s="38">
        <v>0.90138888888888891</v>
      </c>
      <c r="G27" s="38">
        <v>0.33194444444444443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1">
        <v>45591</v>
      </c>
      <c r="B28" s="32" t="s">
        <v>9</v>
      </c>
      <c r="C28" s="35" t="s">
        <v>4</v>
      </c>
      <c r="D28" s="41" t="s">
        <v>4</v>
      </c>
      <c r="E28" s="42">
        <v>0.56805555555555554</v>
      </c>
      <c r="F28" s="42">
        <v>0.89722222222222225</v>
      </c>
      <c r="G28" s="42">
        <v>0.32847222222222222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31">
        <v>45592</v>
      </c>
      <c r="B29" s="32" t="s">
        <v>11</v>
      </c>
      <c r="C29" s="55" t="s">
        <v>4</v>
      </c>
      <c r="D29" s="56" t="s">
        <v>4</v>
      </c>
      <c r="E29" s="57">
        <v>0.55972222222222223</v>
      </c>
      <c r="F29" s="55"/>
      <c r="G29" s="55"/>
      <c r="H29" s="55"/>
      <c r="I29" s="55"/>
      <c r="J29" s="55"/>
      <c r="K29" s="55"/>
      <c r="L29" s="58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45593</v>
      </c>
      <c r="B30" s="40" t="s">
        <v>3</v>
      </c>
      <c r="C30" s="33" t="s">
        <v>10</v>
      </c>
      <c r="D30" s="34"/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43">
        <v>45594</v>
      </c>
      <c r="B31" s="44" t="s">
        <v>5</v>
      </c>
      <c r="C31" s="36" t="s">
        <v>47</v>
      </c>
      <c r="D31" s="37"/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Leave</v>
      </c>
    </row>
    <row r="32" spans="1:16" x14ac:dyDescent="0.3">
      <c r="A32" s="39">
        <v>45595</v>
      </c>
      <c r="B32" s="40" t="s">
        <v>6</v>
      </c>
      <c r="C32" s="35" t="s">
        <v>47</v>
      </c>
      <c r="D32" s="41"/>
      <c r="E32" s="35"/>
      <c r="F32" s="35"/>
      <c r="G32" s="35"/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Leave</v>
      </c>
    </row>
    <row r="33" spans="1:13" x14ac:dyDescent="0.3">
      <c r="A33" s="43">
        <v>45596</v>
      </c>
      <c r="B33" s="44" t="s">
        <v>7</v>
      </c>
      <c r="C33" s="36" t="s">
        <v>13</v>
      </c>
      <c r="D33" s="37"/>
      <c r="E33" s="36"/>
      <c r="F33" s="36"/>
      <c r="G33" s="36"/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Leave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115A-D607-4E85-BABF-6E3C9E9D5366}">
  <dimension ref="A1:P33"/>
  <sheetViews>
    <sheetView workbookViewId="0">
      <selection activeCell="F13" sqref="F13"/>
    </sheetView>
  </sheetViews>
  <sheetFormatPr defaultRowHeight="14.4" x14ac:dyDescent="0.3"/>
  <cols>
    <col min="2" max="2" width="11.5546875" bestFit="1" customWidth="1"/>
    <col min="13" max="13" width="9.33203125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45597</v>
      </c>
      <c r="B3" s="44" t="s">
        <v>8</v>
      </c>
      <c r="C3" s="36" t="s">
        <v>65</v>
      </c>
      <c r="D3" s="37" t="s">
        <v>65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Leave</v>
      </c>
    </row>
    <row r="4" spans="1:16" x14ac:dyDescent="0.3">
      <c r="A4" s="31">
        <v>45598</v>
      </c>
      <c r="B4" s="32" t="s">
        <v>9</v>
      </c>
      <c r="C4" s="33" t="s">
        <v>10</v>
      </c>
      <c r="D4" s="34" t="s">
        <v>10</v>
      </c>
      <c r="E4" s="35"/>
      <c r="F4" s="35"/>
      <c r="G4" s="35"/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Weekoff</v>
      </c>
    </row>
    <row r="5" spans="1:16" x14ac:dyDescent="0.3">
      <c r="A5" s="31">
        <v>45599</v>
      </c>
      <c r="B5" s="32" t="s">
        <v>11</v>
      </c>
      <c r="C5" s="33" t="s">
        <v>10</v>
      </c>
      <c r="D5" s="34" t="s">
        <v>10</v>
      </c>
      <c r="E5" s="36"/>
      <c r="F5" s="36"/>
      <c r="G5" s="36"/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Weekoff</v>
      </c>
    </row>
    <row r="6" spans="1:16" x14ac:dyDescent="0.3">
      <c r="A6" s="39">
        <v>45600</v>
      </c>
      <c r="B6" s="40" t="s">
        <v>3</v>
      </c>
      <c r="C6" s="35" t="s">
        <v>65</v>
      </c>
      <c r="D6" s="41" t="s">
        <v>65</v>
      </c>
      <c r="E6" s="35"/>
      <c r="F6" s="35"/>
      <c r="G6" s="35"/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Leave</v>
      </c>
    </row>
    <row r="7" spans="1:16" x14ac:dyDescent="0.3">
      <c r="A7" s="43">
        <v>45601</v>
      </c>
      <c r="B7" s="44" t="s">
        <v>5</v>
      </c>
      <c r="C7" s="36" t="s">
        <v>4</v>
      </c>
      <c r="D7" s="37" t="s">
        <v>4</v>
      </c>
      <c r="E7" s="38">
        <v>0.56666666666666665</v>
      </c>
      <c r="F7" s="38">
        <v>0.90972222222222221</v>
      </c>
      <c r="G7" s="38">
        <v>0.34236111111111112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45602</v>
      </c>
      <c r="B8" s="40" t="s">
        <v>6</v>
      </c>
      <c r="C8" s="35" t="s">
        <v>4</v>
      </c>
      <c r="D8" s="41" t="s">
        <v>4</v>
      </c>
      <c r="E8" s="42">
        <v>0.55138888888888893</v>
      </c>
      <c r="F8" s="42">
        <v>0.90347222222222223</v>
      </c>
      <c r="G8" s="42">
        <v>0.35208333333333336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43">
        <v>45603</v>
      </c>
      <c r="B9" s="44" t="s">
        <v>7</v>
      </c>
      <c r="C9" s="36" t="s">
        <v>4</v>
      </c>
      <c r="D9" s="37" t="s">
        <v>4</v>
      </c>
      <c r="E9" s="38">
        <v>0.56874999999999998</v>
      </c>
      <c r="F9" s="38">
        <v>0.90416666666666667</v>
      </c>
      <c r="G9" s="38">
        <v>0.3347222222222222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9">
        <v>45604</v>
      </c>
      <c r="B10" s="40" t="s">
        <v>8</v>
      </c>
      <c r="C10" s="35" t="s">
        <v>4</v>
      </c>
      <c r="D10" s="41" t="s">
        <v>4</v>
      </c>
      <c r="E10" s="42">
        <v>0.56874999999999998</v>
      </c>
      <c r="F10" s="42">
        <v>0.91666666666666663</v>
      </c>
      <c r="G10" s="42">
        <v>0.34722222222222221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31">
        <v>45605</v>
      </c>
      <c r="B11" s="32" t="s">
        <v>9</v>
      </c>
      <c r="C11" s="36" t="s">
        <v>4</v>
      </c>
      <c r="D11" s="37" t="s">
        <v>4</v>
      </c>
      <c r="E11" s="38">
        <v>0.56597222222222221</v>
      </c>
      <c r="F11" s="38">
        <v>0.91736111111111107</v>
      </c>
      <c r="G11" s="38">
        <v>0.35069444444444442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November</v>
      </c>
    </row>
    <row r="12" spans="1:16" x14ac:dyDescent="0.3">
      <c r="A12" s="31">
        <v>45606</v>
      </c>
      <c r="B12" s="32" t="s">
        <v>11</v>
      </c>
      <c r="C12" s="33" t="s">
        <v>10</v>
      </c>
      <c r="D12" s="34" t="s">
        <v>10</v>
      </c>
      <c r="E12" s="35"/>
      <c r="F12" s="35"/>
      <c r="G12" s="35"/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Weekoff</v>
      </c>
      <c r="O12" t="s">
        <v>49</v>
      </c>
      <c r="P12">
        <f>SUM(P13,P14)</f>
        <v>23</v>
      </c>
    </row>
    <row r="13" spans="1:16" x14ac:dyDescent="0.3">
      <c r="A13" s="43">
        <v>45607</v>
      </c>
      <c r="B13" s="44" t="s">
        <v>3</v>
      </c>
      <c r="C13" s="36" t="s">
        <v>12</v>
      </c>
      <c r="D13" s="37" t="s">
        <v>12</v>
      </c>
      <c r="E13" s="38">
        <v>0.89930555555555558</v>
      </c>
      <c r="F13" s="38">
        <v>0.27777777777777779</v>
      </c>
      <c r="G13" s="38">
        <v>0.37777777777777777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21</v>
      </c>
    </row>
    <row r="14" spans="1:16" x14ac:dyDescent="0.3">
      <c r="A14" s="39">
        <v>45608</v>
      </c>
      <c r="B14" s="40" t="s">
        <v>5</v>
      </c>
      <c r="C14" s="35" t="s">
        <v>12</v>
      </c>
      <c r="D14" s="41" t="s">
        <v>12</v>
      </c>
      <c r="E14" s="42">
        <v>0.90069444444444446</v>
      </c>
      <c r="F14" s="42">
        <v>0.27361111111111114</v>
      </c>
      <c r="G14" s="42">
        <v>0.37291666666666667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2</v>
      </c>
    </row>
    <row r="15" spans="1:16" x14ac:dyDescent="0.3">
      <c r="A15" s="43">
        <v>45609</v>
      </c>
      <c r="B15" s="44" t="s">
        <v>6</v>
      </c>
      <c r="C15" s="36" t="s">
        <v>12</v>
      </c>
      <c r="D15" s="37" t="s">
        <v>12</v>
      </c>
      <c r="E15" s="38">
        <v>0.9</v>
      </c>
      <c r="F15" s="38">
        <v>0.27638888888888891</v>
      </c>
      <c r="G15" s="38">
        <v>0.37569444444444444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21</v>
      </c>
    </row>
    <row r="16" spans="1:16" x14ac:dyDescent="0.3">
      <c r="A16" s="39">
        <v>45610</v>
      </c>
      <c r="B16" s="40" t="s">
        <v>7</v>
      </c>
      <c r="C16" s="35" t="s">
        <v>12</v>
      </c>
      <c r="D16" s="41" t="s">
        <v>12</v>
      </c>
      <c r="E16" s="42">
        <v>0.90138888888888891</v>
      </c>
      <c r="F16" s="42">
        <v>0.28333333333333333</v>
      </c>
      <c r="G16" s="42">
        <v>0.38194444444444442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0</v>
      </c>
    </row>
    <row r="17" spans="1:16" x14ac:dyDescent="0.3">
      <c r="A17" s="43">
        <v>45611</v>
      </c>
      <c r="B17" s="44" t="s">
        <v>8</v>
      </c>
      <c r="C17" s="36" t="s">
        <v>12</v>
      </c>
      <c r="D17" s="37" t="s">
        <v>12</v>
      </c>
      <c r="E17" s="38">
        <v>0.89861111111111114</v>
      </c>
      <c r="F17" s="38">
        <v>0.2722222222222222</v>
      </c>
      <c r="G17" s="38">
        <v>0.37291666666666667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7</v>
      </c>
    </row>
    <row r="18" spans="1:16" x14ac:dyDescent="0.3">
      <c r="A18" s="31">
        <v>45612</v>
      </c>
      <c r="B18" s="32" t="s">
        <v>9</v>
      </c>
      <c r="C18" s="33" t="s">
        <v>10</v>
      </c>
      <c r="D18" s="34" t="s">
        <v>10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Weekoff</v>
      </c>
      <c r="O18" t="s">
        <v>1</v>
      </c>
      <c r="P18" s="59">
        <f>(P12-P14)/P12%</f>
        <v>91.304347826086953</v>
      </c>
    </row>
    <row r="19" spans="1:16" x14ac:dyDescent="0.3">
      <c r="A19" s="31">
        <v>45613</v>
      </c>
      <c r="B19" s="32" t="s">
        <v>11</v>
      </c>
      <c r="C19" s="33" t="s">
        <v>10</v>
      </c>
      <c r="D19" s="34" t="s">
        <v>10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100</v>
      </c>
    </row>
    <row r="20" spans="1:16" x14ac:dyDescent="0.3">
      <c r="A20" s="39">
        <v>45614</v>
      </c>
      <c r="B20" s="40" t="s">
        <v>3</v>
      </c>
      <c r="C20" s="35" t="s">
        <v>12</v>
      </c>
      <c r="D20" s="41" t="s">
        <v>12</v>
      </c>
      <c r="E20" s="42">
        <v>0.89444444444444449</v>
      </c>
      <c r="F20" s="42">
        <v>0.27083333333333331</v>
      </c>
      <c r="G20" s="42">
        <v>0.37638888888888888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45615</v>
      </c>
      <c r="B21" s="44" t="s">
        <v>5</v>
      </c>
      <c r="C21" s="36" t="s">
        <v>12</v>
      </c>
      <c r="D21" s="37" t="s">
        <v>12</v>
      </c>
      <c r="E21" s="38">
        <v>0.8979166666666667</v>
      </c>
      <c r="F21" s="38">
        <v>0.27361111111111114</v>
      </c>
      <c r="G21" s="38">
        <v>0.375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9">
        <v>45616</v>
      </c>
      <c r="B22" s="40" t="s">
        <v>6</v>
      </c>
      <c r="C22" s="35" t="s">
        <v>12</v>
      </c>
      <c r="D22" s="41" t="s">
        <v>12</v>
      </c>
      <c r="E22" s="42">
        <v>0.90138888888888891</v>
      </c>
      <c r="F22" s="42">
        <v>0.2951388888888889</v>
      </c>
      <c r="G22" s="42">
        <v>0.39305555555555555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43">
        <v>45617</v>
      </c>
      <c r="B23" s="44" t="s">
        <v>7</v>
      </c>
      <c r="C23" s="36" t="s">
        <v>12</v>
      </c>
      <c r="D23" s="37" t="s">
        <v>12</v>
      </c>
      <c r="E23" s="38">
        <v>0.90069444444444446</v>
      </c>
      <c r="F23" s="38">
        <v>0.27569444444444446</v>
      </c>
      <c r="G23" s="38">
        <v>0.375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45618</v>
      </c>
      <c r="B24" s="40" t="s">
        <v>8</v>
      </c>
      <c r="C24" s="35" t="s">
        <v>12</v>
      </c>
      <c r="D24" s="41" t="s">
        <v>12</v>
      </c>
      <c r="E24" s="42">
        <v>0.90138888888888891</v>
      </c>
      <c r="F24" s="42">
        <v>0.28055555555555556</v>
      </c>
      <c r="G24" s="42">
        <v>0.37916666666666665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31">
        <v>45619</v>
      </c>
      <c r="B25" s="32" t="s">
        <v>9</v>
      </c>
      <c r="C25" s="33" t="s">
        <v>10</v>
      </c>
      <c r="D25" s="34" t="s">
        <v>10</v>
      </c>
      <c r="E25" s="36"/>
      <c r="F25" s="36"/>
      <c r="G25" s="36"/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Weekoff</v>
      </c>
    </row>
    <row r="26" spans="1:16" x14ac:dyDescent="0.3">
      <c r="A26" s="31">
        <v>45620</v>
      </c>
      <c r="B26" s="32" t="s">
        <v>11</v>
      </c>
      <c r="C26" s="35" t="s">
        <v>12</v>
      </c>
      <c r="D26" s="41" t="s">
        <v>12</v>
      </c>
      <c r="E26" s="42">
        <v>0.90138888888888891</v>
      </c>
      <c r="F26" s="42">
        <v>0.2722222222222222</v>
      </c>
      <c r="G26" s="42">
        <v>0.37083333333333335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45621</v>
      </c>
      <c r="B27" s="44" t="s">
        <v>3</v>
      </c>
      <c r="C27" s="36" t="s">
        <v>12</v>
      </c>
      <c r="D27" s="37" t="s">
        <v>12</v>
      </c>
      <c r="E27" s="38">
        <v>0.90138888888888891</v>
      </c>
      <c r="F27" s="38">
        <v>0.27291666666666664</v>
      </c>
      <c r="G27" s="38">
        <v>0.37152777777777779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45622</v>
      </c>
      <c r="B28" s="40" t="s">
        <v>5</v>
      </c>
      <c r="C28" s="35" t="s">
        <v>12</v>
      </c>
      <c r="D28" s="41" t="s">
        <v>12</v>
      </c>
      <c r="E28" s="42">
        <v>0.90208333333333335</v>
      </c>
      <c r="F28" s="42">
        <v>0.29166666666666669</v>
      </c>
      <c r="G28" s="42">
        <v>0.3888888888888889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45623</v>
      </c>
      <c r="B29" s="44" t="s">
        <v>6</v>
      </c>
      <c r="C29" s="36" t="s">
        <v>12</v>
      </c>
      <c r="D29" s="37" t="s">
        <v>12</v>
      </c>
      <c r="E29" s="38">
        <v>0.90208333333333335</v>
      </c>
      <c r="F29" s="38">
        <v>0.2722222222222222</v>
      </c>
      <c r="G29" s="38">
        <v>0.36944444444444446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45624</v>
      </c>
      <c r="B30" s="40" t="s">
        <v>7</v>
      </c>
      <c r="C30" s="35" t="s">
        <v>12</v>
      </c>
      <c r="D30" s="41" t="s">
        <v>12</v>
      </c>
      <c r="E30" s="42">
        <v>0.90069444444444446</v>
      </c>
      <c r="F30" s="42">
        <v>0.27847222222222223</v>
      </c>
      <c r="G30" s="42">
        <v>0.37708333333333333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43">
        <v>45625</v>
      </c>
      <c r="B31" s="44" t="s">
        <v>8</v>
      </c>
      <c r="C31" s="36" t="s">
        <v>12</v>
      </c>
      <c r="D31" s="37" t="s">
        <v>12</v>
      </c>
      <c r="E31" s="38">
        <v>0.90208333333333335</v>
      </c>
      <c r="F31" s="38">
        <v>0.27777777777777779</v>
      </c>
      <c r="G31" s="38">
        <v>0.37569444444444444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1">
        <v>45626</v>
      </c>
      <c r="B32" s="32" t="s">
        <v>9</v>
      </c>
      <c r="C32" s="33" t="s">
        <v>10</v>
      </c>
      <c r="D32" s="34"/>
      <c r="E32" s="55"/>
      <c r="F32" s="55"/>
      <c r="G32" s="55"/>
      <c r="H32" s="55"/>
      <c r="I32" s="55"/>
      <c r="J32" s="55"/>
      <c r="K32" s="55"/>
      <c r="L32" s="58"/>
      <c r="M32" t="str">
        <f>IF(VLOOKUP(C32,code!$A$2:$B$82,2,FALSE)="Leave","Leave",IF(VLOOKUP(C32,code!$A$2:$B$82,2,FALSE)="Weekoff","Weekoff",IF(C32="","",IF(E32&gt;VLOOKUP(C32,code!$A$2:$B$82,2,FALSE),"Late","On time"))))</f>
        <v>Weekoff</v>
      </c>
    </row>
    <row r="33" customFormat="1" x14ac:dyDescent="0.3"/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774F-3803-474D-90F9-66AE23E0FD11}">
  <dimension ref="A1:P33"/>
  <sheetViews>
    <sheetView workbookViewId="0">
      <selection activeCell="O25" sqref="O25"/>
    </sheetView>
  </sheetViews>
  <sheetFormatPr defaultRowHeight="14.4" x14ac:dyDescent="0.3"/>
  <cols>
    <col min="2" max="2" width="11.5546875" bestFit="1" customWidth="1"/>
    <col min="13" max="13" width="9.44140625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31">
        <v>45627</v>
      </c>
      <c r="B3" s="32" t="s">
        <v>11</v>
      </c>
      <c r="C3" s="33" t="s">
        <v>10</v>
      </c>
      <c r="D3" s="34" t="s">
        <v>10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Weekoff</v>
      </c>
    </row>
    <row r="4" spans="1:16" x14ac:dyDescent="0.3">
      <c r="A4" s="39">
        <v>45628</v>
      </c>
      <c r="B4" s="40" t="s">
        <v>3</v>
      </c>
      <c r="C4" s="35" t="s">
        <v>12</v>
      </c>
      <c r="D4" s="41" t="s">
        <v>12</v>
      </c>
      <c r="E4" s="42">
        <v>0.90416666666666667</v>
      </c>
      <c r="F4" s="42">
        <v>0.27500000000000002</v>
      </c>
      <c r="G4" s="42">
        <v>0.37083333333333335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43">
        <v>45629</v>
      </c>
      <c r="B5" s="44" t="s">
        <v>5</v>
      </c>
      <c r="C5" s="36" t="s">
        <v>12</v>
      </c>
      <c r="D5" s="37" t="s">
        <v>12</v>
      </c>
      <c r="E5" s="38">
        <v>0.90069444444444446</v>
      </c>
      <c r="F5" s="38">
        <v>0.27638888888888891</v>
      </c>
      <c r="G5" s="38">
        <v>0.37569444444444444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45630</v>
      </c>
      <c r="B6" s="40" t="s">
        <v>6</v>
      </c>
      <c r="C6" s="35" t="s">
        <v>12</v>
      </c>
      <c r="D6" s="41" t="s">
        <v>12</v>
      </c>
      <c r="E6" s="42">
        <v>0.90555555555555556</v>
      </c>
      <c r="F6" s="42">
        <v>0.27708333333333335</v>
      </c>
      <c r="G6" s="42">
        <v>0.37152777777777779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43">
        <v>45631</v>
      </c>
      <c r="B7" s="44" t="s">
        <v>7</v>
      </c>
      <c r="C7" s="36" t="s">
        <v>12</v>
      </c>
      <c r="D7" s="37" t="s">
        <v>12</v>
      </c>
      <c r="E7" s="38">
        <v>0.90138888888888891</v>
      </c>
      <c r="F7" s="38">
        <v>0.27916666666666667</v>
      </c>
      <c r="G7" s="38">
        <v>0.37777777777777777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45632</v>
      </c>
      <c r="B8" s="40" t="s">
        <v>8</v>
      </c>
      <c r="C8" s="35" t="s">
        <v>12</v>
      </c>
      <c r="D8" s="41" t="s">
        <v>12</v>
      </c>
      <c r="E8" s="42">
        <v>0.90069444444444446</v>
      </c>
      <c r="F8" s="42">
        <v>0.27152777777777776</v>
      </c>
      <c r="G8" s="42">
        <v>0.37013888888888891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31">
        <v>45633</v>
      </c>
      <c r="B9" s="32" t="s">
        <v>9</v>
      </c>
      <c r="C9" s="36" t="s">
        <v>12</v>
      </c>
      <c r="D9" s="37" t="s">
        <v>12</v>
      </c>
      <c r="E9" s="38">
        <v>0.90138888888888891</v>
      </c>
      <c r="F9" s="36"/>
      <c r="G9" s="36"/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1">
        <v>45634</v>
      </c>
      <c r="B10" s="32" t="s">
        <v>11</v>
      </c>
      <c r="C10" s="33" t="s">
        <v>10</v>
      </c>
      <c r="D10" s="34"/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43">
        <v>45635</v>
      </c>
      <c r="B11" s="44" t="s">
        <v>3</v>
      </c>
      <c r="C11" s="36" t="s">
        <v>36</v>
      </c>
      <c r="D11" s="37" t="s">
        <v>36</v>
      </c>
      <c r="E11" s="36"/>
      <c r="F11" s="36"/>
      <c r="G11" s="36"/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Leave</v>
      </c>
      <c r="O11" s="1" t="s">
        <v>0</v>
      </c>
      <c r="P11" s="1" t="str">
        <f>TEXT(A3,"mmmm")</f>
        <v>December</v>
      </c>
    </row>
    <row r="12" spans="1:16" x14ac:dyDescent="0.3">
      <c r="A12" s="39">
        <v>45636</v>
      </c>
      <c r="B12" s="40" t="s">
        <v>5</v>
      </c>
      <c r="C12" s="35" t="s">
        <v>16</v>
      </c>
      <c r="D12" s="41" t="s">
        <v>16</v>
      </c>
      <c r="E12" s="42">
        <v>0.26805555555555555</v>
      </c>
      <c r="F12" s="42">
        <v>0.6069444444444444</v>
      </c>
      <c r="G12" s="42">
        <v>0.33819444444444446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23</v>
      </c>
    </row>
    <row r="13" spans="1:16" x14ac:dyDescent="0.3">
      <c r="A13" s="43">
        <v>45637</v>
      </c>
      <c r="B13" s="44" t="s">
        <v>6</v>
      </c>
      <c r="C13" s="36" t="s">
        <v>16</v>
      </c>
      <c r="D13" s="37" t="s">
        <v>16</v>
      </c>
      <c r="E13" s="38">
        <v>0.26527777777777778</v>
      </c>
      <c r="F13" s="38">
        <v>0.60416666666666663</v>
      </c>
      <c r="G13" s="38">
        <v>0.33888888888888891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18</v>
      </c>
    </row>
    <row r="14" spans="1:16" x14ac:dyDescent="0.3">
      <c r="A14" s="39">
        <v>45638</v>
      </c>
      <c r="B14" s="40" t="s">
        <v>7</v>
      </c>
      <c r="C14" s="35" t="s">
        <v>16</v>
      </c>
      <c r="D14" s="41" t="s">
        <v>16</v>
      </c>
      <c r="E14" s="42">
        <v>0.27152777777777776</v>
      </c>
      <c r="F14" s="42">
        <v>0.6069444444444444</v>
      </c>
      <c r="G14" s="42">
        <v>0.3347222222222222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5</v>
      </c>
    </row>
    <row r="15" spans="1:16" x14ac:dyDescent="0.3">
      <c r="A15" s="43">
        <v>45639</v>
      </c>
      <c r="B15" s="44" t="s">
        <v>8</v>
      </c>
      <c r="C15" s="36" t="s">
        <v>16</v>
      </c>
      <c r="D15" s="37" t="s">
        <v>16</v>
      </c>
      <c r="E15" s="38">
        <v>0.27013888888888887</v>
      </c>
      <c r="F15" s="38">
        <v>0.60555555555555551</v>
      </c>
      <c r="G15" s="38">
        <v>0.33541666666666664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16</v>
      </c>
    </row>
    <row r="16" spans="1:16" x14ac:dyDescent="0.3">
      <c r="A16" s="31">
        <v>45640</v>
      </c>
      <c r="B16" s="32" t="s">
        <v>9</v>
      </c>
      <c r="C16" s="33" t="s">
        <v>10</v>
      </c>
      <c r="D16" s="34" t="s">
        <v>10</v>
      </c>
      <c r="E16" s="35"/>
      <c r="F16" s="35"/>
      <c r="G16" s="35"/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2</v>
      </c>
    </row>
    <row r="17" spans="1:16" x14ac:dyDescent="0.3">
      <c r="A17" s="31">
        <v>45641</v>
      </c>
      <c r="B17" s="32" t="s">
        <v>11</v>
      </c>
      <c r="C17" s="33" t="s">
        <v>10</v>
      </c>
      <c r="D17" s="34" t="s">
        <v>10</v>
      </c>
      <c r="E17" s="36"/>
      <c r="F17" s="36"/>
      <c r="G17" s="36"/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Weekoff</v>
      </c>
      <c r="O17" t="s">
        <v>50</v>
      </c>
      <c r="P17">
        <f>COUNTIF(C3:C33,"W")</f>
        <v>7</v>
      </c>
    </row>
    <row r="18" spans="1:16" x14ac:dyDescent="0.3">
      <c r="A18" s="39">
        <v>45642</v>
      </c>
      <c r="B18" s="40" t="s">
        <v>3</v>
      </c>
      <c r="C18" s="35" t="s">
        <v>16</v>
      </c>
      <c r="D18" s="41" t="s">
        <v>16</v>
      </c>
      <c r="E18" s="42">
        <v>0.2722222222222222</v>
      </c>
      <c r="F18" s="42">
        <v>0.60416666666666663</v>
      </c>
      <c r="G18" s="42">
        <v>0.33124999999999999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78.260869565217391</v>
      </c>
    </row>
    <row r="19" spans="1:16" x14ac:dyDescent="0.3">
      <c r="A19" s="43">
        <v>45643</v>
      </c>
      <c r="B19" s="44" t="s">
        <v>5</v>
      </c>
      <c r="C19" s="36" t="s">
        <v>16</v>
      </c>
      <c r="D19" s="37" t="s">
        <v>16</v>
      </c>
      <c r="E19" s="38">
        <v>0.26944444444444443</v>
      </c>
      <c r="F19" s="38">
        <v>0.60138888888888886</v>
      </c>
      <c r="G19" s="38">
        <v>0.33194444444444443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88.888888888888886</v>
      </c>
    </row>
    <row r="20" spans="1:16" x14ac:dyDescent="0.3">
      <c r="A20" s="39">
        <v>45644</v>
      </c>
      <c r="B20" s="40" t="s">
        <v>6</v>
      </c>
      <c r="C20" s="35" t="s">
        <v>16</v>
      </c>
      <c r="D20" s="41" t="s">
        <v>16</v>
      </c>
      <c r="E20" s="42">
        <v>0.27013888888888887</v>
      </c>
      <c r="F20" s="42">
        <v>0.61319444444444449</v>
      </c>
      <c r="G20" s="42">
        <v>0.34236111111111112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45645</v>
      </c>
      <c r="B21" s="44" t="s">
        <v>7</v>
      </c>
      <c r="C21" s="36" t="s">
        <v>16</v>
      </c>
      <c r="D21" s="37" t="s">
        <v>16</v>
      </c>
      <c r="E21" s="38">
        <v>0.27013888888888887</v>
      </c>
      <c r="F21" s="38">
        <v>0.60555555555555551</v>
      </c>
      <c r="G21" s="38">
        <v>0.3347222222222222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9">
        <v>45646</v>
      </c>
      <c r="B22" s="40" t="s">
        <v>8</v>
      </c>
      <c r="C22" s="35" t="s">
        <v>16</v>
      </c>
      <c r="D22" s="41" t="s">
        <v>16</v>
      </c>
      <c r="E22" s="42">
        <v>0.27291666666666664</v>
      </c>
      <c r="F22" s="42">
        <v>0.60833333333333328</v>
      </c>
      <c r="G22" s="42">
        <v>0.3347222222222222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31">
        <v>45647</v>
      </c>
      <c r="B23" s="32" t="s">
        <v>9</v>
      </c>
      <c r="C23" s="36" t="s">
        <v>16</v>
      </c>
      <c r="D23" s="37" t="s">
        <v>16</v>
      </c>
      <c r="E23" s="38">
        <v>0.27708333333333335</v>
      </c>
      <c r="F23" s="38">
        <v>0.6069444444444444</v>
      </c>
      <c r="G23" s="38">
        <v>0.3298611111111111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1">
        <v>45648</v>
      </c>
      <c r="B24" s="32" t="s">
        <v>11</v>
      </c>
      <c r="C24" s="33" t="s">
        <v>10</v>
      </c>
      <c r="D24" s="34" t="s">
        <v>10</v>
      </c>
      <c r="E24" s="35"/>
      <c r="F24" s="35"/>
      <c r="G24" s="35"/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Weekoff</v>
      </c>
    </row>
    <row r="25" spans="1:16" x14ac:dyDescent="0.3">
      <c r="A25" s="43">
        <v>45649</v>
      </c>
      <c r="B25" s="44" t="s">
        <v>3</v>
      </c>
      <c r="C25" s="36" t="s">
        <v>47</v>
      </c>
      <c r="D25" s="37" t="s">
        <v>47</v>
      </c>
      <c r="E25" s="36"/>
      <c r="F25" s="36"/>
      <c r="G25" s="36"/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Leave</v>
      </c>
    </row>
    <row r="26" spans="1:16" x14ac:dyDescent="0.3">
      <c r="A26" s="39">
        <v>45650</v>
      </c>
      <c r="B26" s="40" t="s">
        <v>5</v>
      </c>
      <c r="C26" s="35" t="s">
        <v>47</v>
      </c>
      <c r="D26" s="41" t="s">
        <v>47</v>
      </c>
      <c r="E26" s="35"/>
      <c r="F26" s="35"/>
      <c r="G26" s="35"/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Leave</v>
      </c>
    </row>
    <row r="27" spans="1:16" x14ac:dyDescent="0.3">
      <c r="A27" s="43">
        <v>45651</v>
      </c>
      <c r="B27" s="44" t="s">
        <v>6</v>
      </c>
      <c r="C27" s="36" t="s">
        <v>13</v>
      </c>
      <c r="D27" s="37" t="s">
        <v>13</v>
      </c>
      <c r="E27" s="36"/>
      <c r="F27" s="36"/>
      <c r="G27" s="36"/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Leave</v>
      </c>
    </row>
    <row r="28" spans="1:16" x14ac:dyDescent="0.3">
      <c r="A28" s="39">
        <v>45652</v>
      </c>
      <c r="B28" s="40" t="s">
        <v>7</v>
      </c>
      <c r="C28" s="35" t="s">
        <v>47</v>
      </c>
      <c r="D28" s="41" t="s">
        <v>47</v>
      </c>
      <c r="E28" s="35"/>
      <c r="F28" s="35"/>
      <c r="G28" s="35"/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Leave</v>
      </c>
    </row>
    <row r="29" spans="1:16" x14ac:dyDescent="0.3">
      <c r="A29" s="43">
        <v>45653</v>
      </c>
      <c r="B29" s="44" t="s">
        <v>8</v>
      </c>
      <c r="C29" s="33" t="s">
        <v>10</v>
      </c>
      <c r="D29" s="34" t="s">
        <v>10</v>
      </c>
      <c r="E29" s="36"/>
      <c r="F29" s="36"/>
      <c r="G29" s="36"/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31">
        <v>45654</v>
      </c>
      <c r="B30" s="32" t="s">
        <v>9</v>
      </c>
      <c r="C30" s="33" t="s">
        <v>10</v>
      </c>
      <c r="D30" s="34" t="s">
        <v>10</v>
      </c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31">
        <v>45655</v>
      </c>
      <c r="B31" s="32" t="s">
        <v>11</v>
      </c>
      <c r="C31" s="36" t="s">
        <v>47</v>
      </c>
      <c r="D31" s="37" t="s">
        <v>47</v>
      </c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Leave</v>
      </c>
    </row>
    <row r="32" spans="1:16" x14ac:dyDescent="0.3">
      <c r="A32" s="39">
        <v>45656</v>
      </c>
      <c r="B32" s="40" t="s">
        <v>3</v>
      </c>
      <c r="C32" s="35" t="s">
        <v>44</v>
      </c>
      <c r="D32" s="41" t="s">
        <v>44</v>
      </c>
      <c r="E32" s="42">
        <v>0.3576388888888889</v>
      </c>
      <c r="F32" s="42">
        <v>0.69166666666666665</v>
      </c>
      <c r="G32" s="42">
        <v>0.33333333333333331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43">
        <v>45657</v>
      </c>
      <c r="B33" s="44" t="s">
        <v>5</v>
      </c>
      <c r="C33" s="36" t="s">
        <v>16</v>
      </c>
      <c r="D33" s="37" t="s">
        <v>16</v>
      </c>
      <c r="E33" s="38">
        <v>0.27430555555555558</v>
      </c>
      <c r="F33" s="38">
        <v>0.62222222222222223</v>
      </c>
      <c r="G33" s="38">
        <v>0.34791666666666665</v>
      </c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403C-F349-4619-8810-9F302FCA708C}">
  <dimension ref="A1:C82"/>
  <sheetViews>
    <sheetView topLeftCell="A37" workbookViewId="0">
      <selection activeCell="K48" sqref="K48"/>
    </sheetView>
  </sheetViews>
  <sheetFormatPr defaultRowHeight="14.4" x14ac:dyDescent="0.3"/>
  <cols>
    <col min="1" max="1" width="7.5546875" bestFit="1" customWidth="1"/>
    <col min="2" max="2" width="9.44140625" bestFit="1" customWidth="1"/>
    <col min="3" max="3" width="8.109375" bestFit="1" customWidth="1"/>
    <col min="4" max="4" width="9.44140625" bestFit="1" customWidth="1"/>
    <col min="5" max="7" width="5.5546875" bestFit="1" customWidth="1"/>
    <col min="8" max="8" width="6.109375" bestFit="1" customWidth="1"/>
    <col min="9" max="16" width="5.5546875" bestFit="1" customWidth="1"/>
    <col min="17" max="17" width="4.5546875" bestFit="1" customWidth="1"/>
    <col min="18" max="18" width="5.33203125" bestFit="1" customWidth="1"/>
    <col min="19" max="29" width="5.5546875" bestFit="1" customWidth="1"/>
    <col min="30" max="30" width="6.5546875" bestFit="1" customWidth="1"/>
    <col min="31" max="31" width="4.88671875" bestFit="1" customWidth="1"/>
    <col min="32" max="32" width="6.6640625" bestFit="1" customWidth="1"/>
    <col min="33" max="33" width="4.6640625" bestFit="1" customWidth="1"/>
    <col min="34" max="34" width="6.5546875" bestFit="1" customWidth="1"/>
    <col min="35" max="35" width="5.6640625" bestFit="1" customWidth="1"/>
    <col min="36" max="36" width="7.5546875" bestFit="1" customWidth="1"/>
    <col min="37" max="37" width="4.6640625" bestFit="1" customWidth="1"/>
    <col min="38" max="38" width="6.5546875" bestFit="1" customWidth="1"/>
    <col min="39" max="39" width="5.5546875" bestFit="1" customWidth="1"/>
    <col min="40" max="40" width="6.5546875" bestFit="1" customWidth="1"/>
    <col min="41" max="41" width="5.5546875" bestFit="1" customWidth="1"/>
    <col min="42" max="42" width="6.5546875" bestFit="1" customWidth="1"/>
    <col min="43" max="43" width="5.5546875" bestFit="1" customWidth="1"/>
    <col min="44" max="44" width="4.5546875" bestFit="1" customWidth="1"/>
    <col min="45" max="45" width="5.44140625" bestFit="1" customWidth="1"/>
    <col min="46" max="46" width="4.5546875" bestFit="1" customWidth="1"/>
    <col min="47" max="47" width="5.44140625" bestFit="1" customWidth="1"/>
    <col min="48" max="48" width="4.5546875" bestFit="1" customWidth="1"/>
    <col min="49" max="49" width="5.44140625" bestFit="1" customWidth="1"/>
    <col min="50" max="50" width="4.5546875" bestFit="1" customWidth="1"/>
    <col min="51" max="51" width="5.44140625" bestFit="1" customWidth="1"/>
    <col min="52" max="52" width="4.5546875" bestFit="1" customWidth="1"/>
    <col min="53" max="53" width="5.44140625" bestFit="1" customWidth="1"/>
    <col min="54" max="54" width="4.5546875" bestFit="1" customWidth="1"/>
    <col min="55" max="55" width="5.44140625" bestFit="1" customWidth="1"/>
    <col min="56" max="56" width="4.5546875" bestFit="1" customWidth="1"/>
    <col min="57" max="57" width="6.44140625" bestFit="1" customWidth="1"/>
    <col min="58" max="58" width="4.5546875" bestFit="1" customWidth="1"/>
    <col min="59" max="59" width="6.44140625" bestFit="1" customWidth="1"/>
    <col min="60" max="60" width="4.5546875" bestFit="1" customWidth="1"/>
    <col min="61" max="61" width="6.44140625" bestFit="1" customWidth="1"/>
    <col min="62" max="62" width="4.5546875" bestFit="1" customWidth="1"/>
    <col min="63" max="63" width="6.44140625" bestFit="1" customWidth="1"/>
    <col min="64" max="64" width="5.5546875" bestFit="1" customWidth="1"/>
    <col min="65" max="65" width="6.109375" bestFit="1" customWidth="1"/>
    <col min="66" max="66" width="5.5546875" bestFit="1" customWidth="1"/>
    <col min="67" max="67" width="6.109375" bestFit="1" customWidth="1"/>
    <col min="68" max="77" width="5.5546875" bestFit="1" customWidth="1"/>
  </cols>
  <sheetData>
    <row r="1" spans="1:3" x14ac:dyDescent="0.3">
      <c r="A1" s="68" t="s">
        <v>68</v>
      </c>
      <c r="B1" s="68" t="s">
        <v>69</v>
      </c>
    </row>
    <row r="2" spans="1:3" x14ac:dyDescent="0.3">
      <c r="A2" s="45" t="s">
        <v>70</v>
      </c>
      <c r="B2" s="69">
        <v>0.56874999999999998</v>
      </c>
      <c r="C2" s="72"/>
    </row>
    <row r="3" spans="1:3" x14ac:dyDescent="0.3">
      <c r="A3" s="46" t="s">
        <v>71</v>
      </c>
      <c r="B3" s="69">
        <v>0.56874999999999998</v>
      </c>
      <c r="C3" s="72"/>
    </row>
    <row r="4" spans="1:3" x14ac:dyDescent="0.3">
      <c r="A4" s="45" t="s">
        <v>72</v>
      </c>
      <c r="B4" s="69">
        <v>0.61041666666666661</v>
      </c>
      <c r="C4" s="72"/>
    </row>
    <row r="5" spans="1:3" x14ac:dyDescent="0.3">
      <c r="A5" s="46" t="s">
        <v>73</v>
      </c>
      <c r="B5" s="69">
        <v>0.61041666666666661</v>
      </c>
      <c r="C5" s="72"/>
    </row>
    <row r="6" spans="1:3" x14ac:dyDescent="0.3">
      <c r="A6" s="45" t="s">
        <v>74</v>
      </c>
      <c r="B6" s="69">
        <v>0.50624999999999998</v>
      </c>
      <c r="C6" s="72"/>
    </row>
    <row r="7" spans="1:3" x14ac:dyDescent="0.3">
      <c r="A7" s="46" t="s">
        <v>75</v>
      </c>
      <c r="B7" s="69">
        <v>0.50624999999999998</v>
      </c>
      <c r="C7" s="72"/>
    </row>
    <row r="8" spans="1:3" x14ac:dyDescent="0.3">
      <c r="A8" s="45" t="s">
        <v>76</v>
      </c>
      <c r="B8" s="69">
        <v>0.46458333333333329</v>
      </c>
      <c r="C8" s="72"/>
    </row>
    <row r="9" spans="1:3" x14ac:dyDescent="0.3">
      <c r="A9" s="46" t="s">
        <v>77</v>
      </c>
      <c r="B9" s="69">
        <v>0.46458333333333329</v>
      </c>
      <c r="C9" s="72"/>
    </row>
    <row r="10" spans="1:3" x14ac:dyDescent="0.3">
      <c r="A10" s="45" t="s">
        <v>4</v>
      </c>
      <c r="B10" s="69">
        <v>0.56874999999999998</v>
      </c>
      <c r="C10" s="72"/>
    </row>
    <row r="11" spans="1:3" x14ac:dyDescent="0.3">
      <c r="A11" s="46" t="s">
        <v>78</v>
      </c>
      <c r="B11" s="69">
        <v>0.56874999999999998</v>
      </c>
      <c r="C11" s="72"/>
    </row>
    <row r="12" spans="1:3" x14ac:dyDescent="0.3">
      <c r="A12" s="45" t="s">
        <v>79</v>
      </c>
      <c r="B12" s="69">
        <v>0.54791666666666661</v>
      </c>
      <c r="C12" s="72"/>
    </row>
    <row r="13" spans="1:3" x14ac:dyDescent="0.3">
      <c r="A13" s="46" t="s">
        <v>80</v>
      </c>
      <c r="B13" s="69">
        <v>0.54791666666666661</v>
      </c>
      <c r="C13" s="72"/>
    </row>
    <row r="14" spans="1:3" x14ac:dyDescent="0.3">
      <c r="A14" s="45" t="s">
        <v>81</v>
      </c>
      <c r="B14" s="69">
        <v>0.38124999999999998</v>
      </c>
      <c r="C14" s="72"/>
    </row>
    <row r="15" spans="1:3" x14ac:dyDescent="0.3">
      <c r="A15" s="46" t="s">
        <v>82</v>
      </c>
      <c r="B15" s="69">
        <v>0.38124999999999998</v>
      </c>
      <c r="C15" s="72"/>
    </row>
    <row r="16" spans="1:3" x14ac:dyDescent="0.3">
      <c r="A16" s="45" t="s">
        <v>83</v>
      </c>
      <c r="B16" s="69">
        <v>0.46458333333333329</v>
      </c>
      <c r="C16" s="72"/>
    </row>
    <row r="17" spans="1:3" x14ac:dyDescent="0.3">
      <c r="A17" s="46" t="s">
        <v>84</v>
      </c>
      <c r="B17" s="69">
        <v>0.46458333333333329</v>
      </c>
      <c r="C17" s="72"/>
    </row>
    <row r="18" spans="1:3" x14ac:dyDescent="0.3">
      <c r="A18" s="45" t="s">
        <v>85</v>
      </c>
      <c r="B18" s="69">
        <v>0.42291666666666666</v>
      </c>
      <c r="C18" s="72"/>
    </row>
    <row r="19" spans="1:3" x14ac:dyDescent="0.3">
      <c r="A19" s="46" t="s">
        <v>86</v>
      </c>
      <c r="B19" s="69">
        <v>0.42291666666666666</v>
      </c>
      <c r="C19" s="72"/>
    </row>
    <row r="20" spans="1:3" x14ac:dyDescent="0.3">
      <c r="A20" s="45" t="s">
        <v>87</v>
      </c>
      <c r="B20" s="69">
        <v>0.46458333333333329</v>
      </c>
      <c r="C20" s="72"/>
    </row>
    <row r="21" spans="1:3" x14ac:dyDescent="0.3">
      <c r="A21" s="46" t="s">
        <v>88</v>
      </c>
      <c r="B21" s="69">
        <v>0.46458333333333329</v>
      </c>
      <c r="C21" s="72"/>
    </row>
    <row r="22" spans="1:3" x14ac:dyDescent="0.3">
      <c r="A22" s="45" t="s">
        <v>41</v>
      </c>
      <c r="B22" s="69">
        <v>0.42291666666666666</v>
      </c>
      <c r="C22" s="72"/>
    </row>
    <row r="23" spans="1:3" x14ac:dyDescent="0.3">
      <c r="A23" s="46" t="s">
        <v>89</v>
      </c>
      <c r="B23" s="69">
        <v>0.42291666666666666</v>
      </c>
      <c r="C23" s="72"/>
    </row>
    <row r="24" spans="1:3" x14ac:dyDescent="0.3">
      <c r="A24" s="45" t="s">
        <v>90</v>
      </c>
      <c r="B24" s="69">
        <v>0.48541666666666666</v>
      </c>
      <c r="C24" s="72"/>
    </row>
    <row r="25" spans="1:3" x14ac:dyDescent="0.3">
      <c r="A25" s="46" t="s">
        <v>91</v>
      </c>
      <c r="B25" s="69">
        <v>0.48541666666666666</v>
      </c>
      <c r="C25" s="72"/>
    </row>
    <row r="26" spans="1:3" x14ac:dyDescent="0.3">
      <c r="A26" s="45" t="s">
        <v>92</v>
      </c>
      <c r="B26" s="69">
        <v>0.69374999999999998</v>
      </c>
      <c r="C26" s="72"/>
    </row>
    <row r="27" spans="1:3" x14ac:dyDescent="0.3">
      <c r="A27" s="46" t="s">
        <v>93</v>
      </c>
      <c r="B27" s="69">
        <v>0.69374999999999998</v>
      </c>
      <c r="C27" s="72"/>
    </row>
    <row r="28" spans="1:3" x14ac:dyDescent="0.3">
      <c r="A28" s="45" t="s">
        <v>94</v>
      </c>
      <c r="B28" s="69">
        <v>0.40208333333333329</v>
      </c>
      <c r="C28" s="72"/>
    </row>
    <row r="29" spans="1:3" x14ac:dyDescent="0.3">
      <c r="A29" s="46" t="s">
        <v>95</v>
      </c>
      <c r="B29" s="69">
        <v>0.40208333333333329</v>
      </c>
      <c r="C29" s="72"/>
    </row>
    <row r="30" spans="1:3" x14ac:dyDescent="0.3">
      <c r="A30" s="45" t="s">
        <v>96</v>
      </c>
      <c r="B30" s="69">
        <v>6.8750000000000006E-2</v>
      </c>
      <c r="C30" s="72"/>
    </row>
    <row r="31" spans="1:3" x14ac:dyDescent="0.3">
      <c r="A31" s="46" t="s">
        <v>97</v>
      </c>
      <c r="B31" s="69">
        <v>6.8750000000000006E-2</v>
      </c>
      <c r="C31" s="72"/>
    </row>
    <row r="32" spans="1:3" x14ac:dyDescent="0.3">
      <c r="A32" s="45" t="s">
        <v>98</v>
      </c>
      <c r="B32" s="69">
        <v>0.81874999999999998</v>
      </c>
      <c r="C32" s="72"/>
    </row>
    <row r="33" spans="1:3" x14ac:dyDescent="0.3">
      <c r="A33" s="46" t="s">
        <v>99</v>
      </c>
      <c r="B33" s="69">
        <v>0.81874999999999998</v>
      </c>
      <c r="C33" s="72"/>
    </row>
    <row r="34" spans="1:3" x14ac:dyDescent="0.3">
      <c r="A34" s="45" t="s">
        <v>100</v>
      </c>
      <c r="B34" s="69">
        <v>2.7083333333333331E-2</v>
      </c>
      <c r="C34" s="72"/>
    </row>
    <row r="35" spans="1:3" x14ac:dyDescent="0.3">
      <c r="A35" s="46" t="s">
        <v>101</v>
      </c>
      <c r="B35" s="69">
        <v>2.7083333333333331E-2</v>
      </c>
      <c r="C35" s="72"/>
    </row>
    <row r="36" spans="1:3" x14ac:dyDescent="0.3">
      <c r="A36" s="45" t="s">
        <v>102</v>
      </c>
      <c r="B36" s="69">
        <v>0.75624999999999998</v>
      </c>
      <c r="C36" s="72"/>
    </row>
    <row r="37" spans="1:3" x14ac:dyDescent="0.3">
      <c r="A37" s="46" t="s">
        <v>103</v>
      </c>
      <c r="B37" s="69">
        <v>0.75624999999999998</v>
      </c>
      <c r="C37" s="72"/>
    </row>
    <row r="38" spans="1:3" x14ac:dyDescent="0.3">
      <c r="A38" s="45" t="s">
        <v>104</v>
      </c>
      <c r="B38" s="69">
        <v>0.73541666666666661</v>
      </c>
      <c r="C38" s="72"/>
    </row>
    <row r="39" spans="1:3" x14ac:dyDescent="0.3">
      <c r="A39" s="46" t="s">
        <v>105</v>
      </c>
      <c r="B39" s="69">
        <v>0.73541666666666661</v>
      </c>
      <c r="C39" s="72"/>
    </row>
    <row r="40" spans="1:3" x14ac:dyDescent="0.3">
      <c r="A40" s="45" t="s">
        <v>106</v>
      </c>
      <c r="B40" s="69">
        <v>0.46458333333333329</v>
      </c>
      <c r="C40" s="72"/>
    </row>
    <row r="41" spans="1:3" x14ac:dyDescent="0.3">
      <c r="A41" s="46" t="s">
        <v>107</v>
      </c>
      <c r="B41" s="69">
        <v>0.27708333333333329</v>
      </c>
      <c r="C41" s="72"/>
    </row>
    <row r="42" spans="1:3" x14ac:dyDescent="0.3">
      <c r="A42" s="45" t="s">
        <v>108</v>
      </c>
      <c r="B42" s="69">
        <v>0.27708333333333329</v>
      </c>
      <c r="C42" s="72"/>
    </row>
    <row r="43" spans="1:3" x14ac:dyDescent="0.3">
      <c r="A43" s="46" t="s">
        <v>44</v>
      </c>
      <c r="B43" s="69">
        <v>0.36041666666666666</v>
      </c>
      <c r="C43" s="72"/>
    </row>
    <row r="44" spans="1:3" x14ac:dyDescent="0.3">
      <c r="A44" s="45" t="s">
        <v>109</v>
      </c>
      <c r="B44" s="69">
        <v>0.36041666666666666</v>
      </c>
      <c r="C44" s="72"/>
    </row>
    <row r="45" spans="1:3" x14ac:dyDescent="0.3">
      <c r="A45" s="46" t="s">
        <v>16</v>
      </c>
      <c r="B45" s="69">
        <v>0.27708333333333329</v>
      </c>
      <c r="C45" s="72"/>
    </row>
    <row r="46" spans="1:3" x14ac:dyDescent="0.3">
      <c r="A46" s="45" t="s">
        <v>110</v>
      </c>
      <c r="B46" s="69">
        <v>0.27708333333333329</v>
      </c>
      <c r="C46" s="72"/>
    </row>
    <row r="47" spans="1:3" x14ac:dyDescent="0.3">
      <c r="A47" s="46" t="s">
        <v>111</v>
      </c>
      <c r="B47" s="69">
        <v>0.31874999999999998</v>
      </c>
      <c r="C47" s="72"/>
    </row>
    <row r="48" spans="1:3" x14ac:dyDescent="0.3">
      <c r="A48" s="45" t="s">
        <v>112</v>
      </c>
      <c r="B48" s="69">
        <v>0.31874999999999998</v>
      </c>
      <c r="C48" s="72"/>
    </row>
    <row r="49" spans="1:3" x14ac:dyDescent="0.3">
      <c r="A49" s="46" t="s">
        <v>113</v>
      </c>
      <c r="B49" s="69">
        <v>0.36041666666666666</v>
      </c>
      <c r="C49" s="72"/>
    </row>
    <row r="50" spans="1:3" x14ac:dyDescent="0.3">
      <c r="A50" s="45" t="s">
        <v>114</v>
      </c>
      <c r="B50" s="69">
        <v>0.36041666666666666</v>
      </c>
      <c r="C50" s="72"/>
    </row>
    <row r="51" spans="1:3" x14ac:dyDescent="0.3">
      <c r="A51" s="46" t="s">
        <v>35</v>
      </c>
      <c r="B51" s="69">
        <v>0.31874999999999998</v>
      </c>
      <c r="C51" s="72"/>
    </row>
    <row r="52" spans="1:3" x14ac:dyDescent="0.3">
      <c r="A52" s="45" t="s">
        <v>115</v>
      </c>
      <c r="B52" s="69">
        <v>0.31874999999999998</v>
      </c>
      <c r="C52" s="72"/>
    </row>
    <row r="53" spans="1:3" x14ac:dyDescent="0.3">
      <c r="A53" s="46" t="s">
        <v>116</v>
      </c>
      <c r="B53" s="69">
        <v>0.23541666666666666</v>
      </c>
      <c r="C53" s="72"/>
    </row>
    <row r="54" spans="1:3" x14ac:dyDescent="0.3">
      <c r="A54" s="45" t="s">
        <v>117</v>
      </c>
      <c r="B54" s="69">
        <v>0.23541666666666666</v>
      </c>
      <c r="C54" s="72"/>
    </row>
    <row r="55" spans="1:3" x14ac:dyDescent="0.3">
      <c r="A55" s="46" t="s">
        <v>118</v>
      </c>
      <c r="B55" s="69">
        <v>0.27708333333333329</v>
      </c>
      <c r="C55" s="72"/>
    </row>
    <row r="56" spans="1:3" x14ac:dyDescent="0.3">
      <c r="A56" s="45" t="s">
        <v>119</v>
      </c>
      <c r="B56" s="69">
        <v>0.27708333333333329</v>
      </c>
      <c r="C56" s="72"/>
    </row>
    <row r="57" spans="1:3" x14ac:dyDescent="0.3">
      <c r="A57" s="46" t="s">
        <v>120</v>
      </c>
      <c r="B57" s="69">
        <v>0.25624999999999998</v>
      </c>
      <c r="C57" s="72"/>
    </row>
    <row r="58" spans="1:3" x14ac:dyDescent="0.3">
      <c r="A58" s="45" t="s">
        <v>121</v>
      </c>
      <c r="B58" s="69">
        <v>0.25624999999999998</v>
      </c>
      <c r="C58" s="72"/>
    </row>
    <row r="59" spans="1:3" x14ac:dyDescent="0.3">
      <c r="A59" s="46" t="s">
        <v>122</v>
      </c>
      <c r="B59" s="69">
        <v>0.19375000000000001</v>
      </c>
      <c r="C59" s="72"/>
    </row>
    <row r="60" spans="1:3" x14ac:dyDescent="0.3">
      <c r="A60" s="45" t="s">
        <v>123</v>
      </c>
      <c r="B60" s="69">
        <v>0.19375000000000001</v>
      </c>
      <c r="C60" s="72"/>
    </row>
    <row r="61" spans="1:3" x14ac:dyDescent="0.3">
      <c r="A61" s="46" t="s">
        <v>124</v>
      </c>
      <c r="B61" s="69">
        <v>0.81874999999999998</v>
      </c>
      <c r="C61" s="72"/>
    </row>
    <row r="62" spans="1:3" x14ac:dyDescent="0.3">
      <c r="A62" s="45" t="s">
        <v>125</v>
      </c>
      <c r="B62" s="69">
        <v>0.81874999999999998</v>
      </c>
      <c r="C62" s="72"/>
    </row>
    <row r="63" spans="1:3" x14ac:dyDescent="0.3">
      <c r="A63" s="46" t="s">
        <v>126</v>
      </c>
      <c r="B63" s="69">
        <v>0.94374999999999998</v>
      </c>
      <c r="C63" s="72"/>
    </row>
    <row r="64" spans="1:3" x14ac:dyDescent="0.3">
      <c r="A64" s="45" t="s">
        <v>127</v>
      </c>
      <c r="B64" s="69">
        <v>0.94374999999999998</v>
      </c>
      <c r="C64" s="72"/>
    </row>
    <row r="65" spans="1:3" x14ac:dyDescent="0.3">
      <c r="A65" s="46" t="s">
        <v>128</v>
      </c>
      <c r="B65" s="69">
        <v>0.75624999999999998</v>
      </c>
      <c r="C65" s="72"/>
    </row>
    <row r="66" spans="1:3" x14ac:dyDescent="0.3">
      <c r="A66" s="45" t="s">
        <v>129</v>
      </c>
      <c r="B66" s="69">
        <v>0.75624999999999998</v>
      </c>
      <c r="C66" s="72"/>
    </row>
    <row r="67" spans="1:3" x14ac:dyDescent="0.3">
      <c r="A67" s="46" t="s">
        <v>12</v>
      </c>
      <c r="B67" s="69">
        <v>0.90208333333333335</v>
      </c>
      <c r="C67" s="72"/>
    </row>
    <row r="68" spans="1:3" x14ac:dyDescent="0.3">
      <c r="A68" s="45" t="s">
        <v>43</v>
      </c>
      <c r="B68" s="69">
        <v>0.90208333333333335</v>
      </c>
      <c r="C68" s="72"/>
    </row>
    <row r="69" spans="1:3" x14ac:dyDescent="0.3">
      <c r="A69" s="46" t="s">
        <v>42</v>
      </c>
      <c r="B69" s="69">
        <v>0.88124999999999998</v>
      </c>
      <c r="C69" s="72"/>
    </row>
    <row r="70" spans="1:3" x14ac:dyDescent="0.3">
      <c r="A70" s="45" t="s">
        <v>130</v>
      </c>
      <c r="B70" s="69">
        <v>0.88124999999999998</v>
      </c>
      <c r="C70" s="72"/>
    </row>
    <row r="71" spans="1:3" x14ac:dyDescent="0.3">
      <c r="A71" s="46" t="s">
        <v>131</v>
      </c>
      <c r="B71" s="69">
        <v>0.98541666666666661</v>
      </c>
      <c r="C71" s="72"/>
    </row>
    <row r="72" spans="1:3" x14ac:dyDescent="0.3">
      <c r="A72" s="45" t="s">
        <v>132</v>
      </c>
      <c r="B72" s="69">
        <v>0.98541666666666661</v>
      </c>
      <c r="C72" s="72"/>
    </row>
    <row r="73" spans="1:3" x14ac:dyDescent="0.3">
      <c r="A73" s="46" t="s">
        <v>133</v>
      </c>
      <c r="B73" s="69">
        <v>0.73541666666666661</v>
      </c>
      <c r="C73" s="72"/>
    </row>
    <row r="74" spans="1:3" x14ac:dyDescent="0.3">
      <c r="A74" s="45" t="s">
        <v>134</v>
      </c>
      <c r="B74" s="69">
        <v>0.73541666666666661</v>
      </c>
      <c r="C74" s="72"/>
    </row>
    <row r="75" spans="1:3" x14ac:dyDescent="0.3">
      <c r="A75" t="s">
        <v>10</v>
      </c>
      <c r="B75" s="71" t="s">
        <v>135</v>
      </c>
    </row>
    <row r="76" spans="1:3" x14ac:dyDescent="0.3">
      <c r="A76" s="70" t="s">
        <v>13</v>
      </c>
      <c r="B76" s="71" t="s">
        <v>51</v>
      </c>
    </row>
    <row r="77" spans="1:3" x14ac:dyDescent="0.3">
      <c r="A77" t="s">
        <v>14</v>
      </c>
      <c r="B77" s="71" t="s">
        <v>51</v>
      </c>
    </row>
    <row r="78" spans="1:3" x14ac:dyDescent="0.3">
      <c r="A78" s="70" t="s">
        <v>15</v>
      </c>
      <c r="B78" s="71" t="s">
        <v>51</v>
      </c>
    </row>
    <row r="79" spans="1:3" x14ac:dyDescent="0.3">
      <c r="A79" t="s">
        <v>65</v>
      </c>
      <c r="B79" s="71" t="s">
        <v>51</v>
      </c>
    </row>
    <row r="80" spans="1:3" x14ac:dyDescent="0.3">
      <c r="A80" s="70" t="s">
        <v>36</v>
      </c>
      <c r="B80" s="71" t="s">
        <v>51</v>
      </c>
    </row>
    <row r="81" spans="1:2" x14ac:dyDescent="0.3">
      <c r="A81" t="s">
        <v>46</v>
      </c>
      <c r="B81" s="71" t="s">
        <v>51</v>
      </c>
    </row>
    <row r="82" spans="1:2" x14ac:dyDescent="0.3">
      <c r="A82" s="70" t="s">
        <v>47</v>
      </c>
      <c r="B82" s="7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A5D2-C08A-4874-AD48-39AD61749198}">
  <dimension ref="A1:P33"/>
  <sheetViews>
    <sheetView zoomScaleNormal="100" workbookViewId="0">
      <selection activeCell="G4" sqref="G4"/>
    </sheetView>
  </sheetViews>
  <sheetFormatPr defaultRowHeight="14.4" x14ac:dyDescent="0.3"/>
  <cols>
    <col min="2" max="2" width="11.5546875" bestFit="1" customWidth="1"/>
    <col min="15" max="15" width="12.5546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2">
        <v>45292</v>
      </c>
      <c r="B3" s="3" t="s">
        <v>3</v>
      </c>
      <c r="C3" s="4" t="s">
        <v>4</v>
      </c>
      <c r="D3" s="5" t="s">
        <v>4</v>
      </c>
      <c r="E3" s="6">
        <v>0.56319444444444444</v>
      </c>
      <c r="F3" s="6">
        <v>0.89722222222222225</v>
      </c>
      <c r="G3" s="6">
        <v>0.33402777777777776</v>
      </c>
      <c r="H3" s="4"/>
      <c r="I3" s="4"/>
      <c r="J3" s="4"/>
      <c r="K3" s="4"/>
      <c r="L3" s="7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8">
        <v>45293</v>
      </c>
      <c r="B4" s="9" t="s">
        <v>5</v>
      </c>
      <c r="C4" s="10" t="s">
        <v>4</v>
      </c>
      <c r="D4" s="11" t="s">
        <v>4</v>
      </c>
      <c r="E4" s="12">
        <v>0.57847222222222228</v>
      </c>
      <c r="F4" s="12">
        <v>0.89861111111111114</v>
      </c>
      <c r="G4" s="12">
        <v>0.31944444444444442</v>
      </c>
      <c r="H4" s="10"/>
      <c r="I4" s="10"/>
      <c r="J4" s="10"/>
      <c r="K4" s="10"/>
      <c r="L4" s="13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2">
        <v>45294</v>
      </c>
      <c r="B5" s="3" t="s">
        <v>6</v>
      </c>
      <c r="C5" s="4" t="s">
        <v>4</v>
      </c>
      <c r="D5" s="5" t="s">
        <v>4</v>
      </c>
      <c r="E5" s="6">
        <v>0.57847222222222228</v>
      </c>
      <c r="F5" s="6">
        <v>0.89722222222222225</v>
      </c>
      <c r="G5" s="6">
        <v>0.31874999999999998</v>
      </c>
      <c r="H5" s="4"/>
      <c r="I5" s="4"/>
      <c r="J5" s="4"/>
      <c r="K5" s="4"/>
      <c r="L5" s="7"/>
      <c r="M5" t="str">
        <f>IF(VLOOKUP(C5,code!$A$2:$B$82,2,FALSE)="Leave","Leave",IF(VLOOKUP(C5,code!$A$2:$B$82,2,FALSE)="Weekoff","Weekoff",IF(C5="","",IF(E5&gt;VLOOKUP(C5,code!$A$2:$B$82,2,FALSE),"Late","On time"))))</f>
        <v>Late</v>
      </c>
    </row>
    <row r="6" spans="1:16" x14ac:dyDescent="0.3">
      <c r="A6" s="8">
        <v>45295</v>
      </c>
      <c r="B6" s="9" t="s">
        <v>7</v>
      </c>
      <c r="C6" s="10" t="s">
        <v>4</v>
      </c>
      <c r="D6" s="11" t="s">
        <v>4</v>
      </c>
      <c r="E6" s="12">
        <v>0.57430555555555551</v>
      </c>
      <c r="F6" s="12">
        <v>0.90208333333333335</v>
      </c>
      <c r="G6" s="12">
        <v>0.32777777777777778</v>
      </c>
      <c r="H6" s="10"/>
      <c r="I6" s="10"/>
      <c r="J6" s="10"/>
      <c r="K6" s="10"/>
      <c r="L6" s="13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2">
        <v>45296</v>
      </c>
      <c r="B7" s="3" t="s">
        <v>8</v>
      </c>
      <c r="C7" s="4" t="s">
        <v>4</v>
      </c>
      <c r="D7" s="5" t="s">
        <v>4</v>
      </c>
      <c r="E7" s="6">
        <v>0.56388888888888888</v>
      </c>
      <c r="F7" s="6">
        <v>0.90625</v>
      </c>
      <c r="G7" s="6">
        <v>0.34236111111111112</v>
      </c>
      <c r="H7" s="4"/>
      <c r="I7" s="4"/>
      <c r="J7" s="4"/>
      <c r="K7" s="4"/>
      <c r="L7" s="7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14">
        <v>45297</v>
      </c>
      <c r="B8" s="15" t="s">
        <v>9</v>
      </c>
      <c r="C8" s="16" t="s">
        <v>10</v>
      </c>
      <c r="D8" s="17" t="s">
        <v>10</v>
      </c>
      <c r="E8" s="10"/>
      <c r="F8" s="10"/>
      <c r="G8" s="10"/>
      <c r="H8" s="10"/>
      <c r="I8" s="10"/>
      <c r="J8" s="10"/>
      <c r="K8" s="10"/>
      <c r="L8" s="13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14">
        <v>45298</v>
      </c>
      <c r="B9" s="15" t="s">
        <v>11</v>
      </c>
      <c r="C9" s="16" t="s">
        <v>10</v>
      </c>
      <c r="D9" s="17" t="s">
        <v>10</v>
      </c>
      <c r="E9" s="4"/>
      <c r="F9" s="4"/>
      <c r="G9" s="4"/>
      <c r="H9" s="4"/>
      <c r="I9" s="4"/>
      <c r="J9" s="4"/>
      <c r="K9" s="4"/>
      <c r="L9" s="7"/>
      <c r="M9" t="str">
        <f>IF(VLOOKUP(C9,code!$A$2:$B$82,2,FALSE)="Leave","Leave",IF(VLOOKUP(C9,code!$A$2:$B$82,2,FALSE)="Weekoff","Weekoff",IF(C9="","",IF(E9&gt;VLOOKUP(C9,code!$A$2:$B$82,2,FALSE),"Late","On time"))))</f>
        <v>Weekoff</v>
      </c>
    </row>
    <row r="10" spans="1:16" x14ac:dyDescent="0.3">
      <c r="A10" s="8">
        <v>45299</v>
      </c>
      <c r="B10" s="9" t="s">
        <v>3</v>
      </c>
      <c r="C10" s="10" t="s">
        <v>12</v>
      </c>
      <c r="D10" s="11" t="s">
        <v>12</v>
      </c>
      <c r="E10" s="12">
        <v>0.9</v>
      </c>
      <c r="F10" s="12">
        <v>0.28819444444444442</v>
      </c>
      <c r="G10" s="12">
        <v>0.38819444444444445</v>
      </c>
      <c r="H10" s="10"/>
      <c r="I10" s="10"/>
      <c r="J10" s="10"/>
      <c r="K10" s="10"/>
      <c r="L10" s="13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2">
        <v>45300</v>
      </c>
      <c r="B11" s="3" t="s">
        <v>5</v>
      </c>
      <c r="C11" s="4" t="s">
        <v>12</v>
      </c>
      <c r="D11" s="5" t="s">
        <v>12</v>
      </c>
      <c r="E11" s="6">
        <v>0.93263888888888891</v>
      </c>
      <c r="F11" s="6">
        <v>0.2722222222222222</v>
      </c>
      <c r="G11" s="6">
        <v>0.33888888888888891</v>
      </c>
      <c r="H11" s="4"/>
      <c r="I11" s="4"/>
      <c r="J11" s="4"/>
      <c r="K11" s="4"/>
      <c r="L11" s="7"/>
      <c r="M11" t="str">
        <f>IF(VLOOKUP(C11,code!$A$2:$B$82,2,FALSE)="Leave","Leave",IF(VLOOKUP(C11,code!$A$2:$B$82,2,FALSE)="Weekoff","Weekoff",IF(C11="","",IF(E11&gt;VLOOKUP(C11,code!$A$2:$B$82,2,FALSE),"Late","On time"))))</f>
        <v>Late</v>
      </c>
      <c r="O11" s="1" t="s">
        <v>0</v>
      </c>
      <c r="P11" s="1" t="str">
        <f>TEXT(A3,"mmmm")</f>
        <v>January</v>
      </c>
    </row>
    <row r="12" spans="1:16" x14ac:dyDescent="0.3">
      <c r="A12" s="8">
        <v>45301</v>
      </c>
      <c r="B12" s="9" t="s">
        <v>6</v>
      </c>
      <c r="C12" s="10" t="s">
        <v>12</v>
      </c>
      <c r="D12" s="11" t="s">
        <v>12</v>
      </c>
      <c r="E12" s="12">
        <v>0.92291666666666672</v>
      </c>
      <c r="F12" s="12">
        <v>0.27986111111111112</v>
      </c>
      <c r="G12" s="12">
        <v>0.35625000000000001</v>
      </c>
      <c r="H12" s="10"/>
      <c r="I12" s="10"/>
      <c r="J12" s="10"/>
      <c r="K12" s="10"/>
      <c r="L12" s="13"/>
      <c r="M12" t="str">
        <f>IF(VLOOKUP(C12,code!$A$2:$B$82,2,FALSE)="Leave","Leave",IF(VLOOKUP(C12,code!$A$2:$B$82,2,FALSE)="Weekoff","Weekoff",IF(C12="","",IF(E12&gt;VLOOKUP(C12,code!$A$2:$B$82,2,FALSE),"Late","On time"))))</f>
        <v>Late</v>
      </c>
      <c r="O12" t="s">
        <v>49</v>
      </c>
      <c r="P12">
        <f>SUM(P13,P14)</f>
        <v>22</v>
      </c>
    </row>
    <row r="13" spans="1:16" x14ac:dyDescent="0.3">
      <c r="A13" s="2">
        <v>45302</v>
      </c>
      <c r="B13" s="3" t="s">
        <v>7</v>
      </c>
      <c r="C13" s="4" t="s">
        <v>12</v>
      </c>
      <c r="D13" s="5" t="s">
        <v>12</v>
      </c>
      <c r="E13" s="6">
        <v>0.90625</v>
      </c>
      <c r="F13" s="6">
        <v>0.27569444444444446</v>
      </c>
      <c r="G13" s="6">
        <v>0.36944444444444446</v>
      </c>
      <c r="H13" s="4"/>
      <c r="I13" s="4"/>
      <c r="J13" s="4"/>
      <c r="K13" s="4"/>
      <c r="L13" s="7"/>
      <c r="M13" t="str">
        <f>IF(VLOOKUP(C13,code!$A$2:$B$82,2,FALSE)="Leave","Leave",IF(VLOOKUP(C13,code!$A$2:$B$82,2,FALSE)="Weekoff","Weekoff",IF(C13="","",IF(E13&gt;VLOOKUP(C13,code!$A$2:$B$82,2,FALSE),"Late","On time"))))</f>
        <v>Late</v>
      </c>
      <c r="O13" t="s">
        <v>52</v>
      </c>
      <c r="P13">
        <f>SUM(P15,P16)</f>
        <v>18</v>
      </c>
    </row>
    <row r="14" spans="1:16" x14ac:dyDescent="0.3">
      <c r="A14" s="8">
        <v>45303</v>
      </c>
      <c r="B14" s="9" t="s">
        <v>8</v>
      </c>
      <c r="C14" s="10" t="s">
        <v>12</v>
      </c>
      <c r="D14" s="11" t="s">
        <v>12</v>
      </c>
      <c r="E14" s="12">
        <v>0.8979166666666667</v>
      </c>
      <c r="F14" s="12">
        <v>0.28263888888888888</v>
      </c>
      <c r="G14" s="12">
        <v>0.38472222222222224</v>
      </c>
      <c r="H14" s="10"/>
      <c r="I14" s="10"/>
      <c r="J14" s="10"/>
      <c r="K14" s="10"/>
      <c r="L14" s="13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14">
        <v>45304</v>
      </c>
      <c r="B15" s="15" t="s">
        <v>9</v>
      </c>
      <c r="C15" s="4" t="s">
        <v>12</v>
      </c>
      <c r="D15" s="5" t="s">
        <v>12</v>
      </c>
      <c r="E15" s="6">
        <v>0.89652777777777781</v>
      </c>
      <c r="F15" s="6">
        <v>0.28263888888888888</v>
      </c>
      <c r="G15" s="6">
        <v>0.38611111111111113</v>
      </c>
      <c r="H15" s="4"/>
      <c r="I15" s="4"/>
      <c r="J15" s="4"/>
      <c r="K15" s="4"/>
      <c r="L15" s="7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9</v>
      </c>
    </row>
    <row r="16" spans="1:16" x14ac:dyDescent="0.3">
      <c r="A16" s="14">
        <v>45305</v>
      </c>
      <c r="B16" s="15" t="s">
        <v>11</v>
      </c>
      <c r="C16" s="16" t="s">
        <v>10</v>
      </c>
      <c r="D16" s="17" t="s">
        <v>10</v>
      </c>
      <c r="E16" s="10"/>
      <c r="F16" s="10"/>
      <c r="G16" s="10"/>
      <c r="H16" s="10"/>
      <c r="I16" s="10"/>
      <c r="J16" s="10"/>
      <c r="K16" s="10"/>
      <c r="L16" s="13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9</v>
      </c>
    </row>
    <row r="17" spans="1:16" x14ac:dyDescent="0.3">
      <c r="A17" s="2">
        <v>45306</v>
      </c>
      <c r="B17" s="3" t="s">
        <v>3</v>
      </c>
      <c r="C17" s="4" t="s">
        <v>13</v>
      </c>
      <c r="D17" s="5" t="s">
        <v>13</v>
      </c>
      <c r="E17" s="4"/>
      <c r="F17" s="4"/>
      <c r="G17" s="4"/>
      <c r="H17" s="4"/>
      <c r="I17" s="4"/>
      <c r="J17" s="4"/>
      <c r="K17" s="4"/>
      <c r="L17" s="7"/>
      <c r="M17" t="str">
        <f>IF(VLOOKUP(C17,code!$A$2:$B$82,2,FALSE)="Leave","Leave",IF(VLOOKUP(C17,code!$A$2:$B$82,2,FALSE)="Weekoff","Weekoff",IF(C17="","",IF(E17&gt;VLOOKUP(C17,code!$A$2:$B$82,2,FALSE),"Late","On time"))))</f>
        <v>Leave</v>
      </c>
      <c r="O17" t="s">
        <v>50</v>
      </c>
      <c r="P17">
        <f>COUNTIF(C3:C33,"W")</f>
        <v>7</v>
      </c>
    </row>
    <row r="18" spans="1:16" x14ac:dyDescent="0.3">
      <c r="A18" s="8">
        <v>45307</v>
      </c>
      <c r="B18" s="9" t="s">
        <v>5</v>
      </c>
      <c r="C18" s="10" t="s">
        <v>14</v>
      </c>
      <c r="D18" s="11" t="s">
        <v>14</v>
      </c>
      <c r="E18" s="10"/>
      <c r="F18" s="10"/>
      <c r="G18" s="10"/>
      <c r="H18" s="10"/>
      <c r="I18" s="10"/>
      <c r="J18" s="10"/>
      <c r="K18" s="10"/>
      <c r="L18" s="13"/>
      <c r="M18" t="str">
        <f>IF(VLOOKUP(C18,code!$A$2:$B$82,2,FALSE)="Leave","Leave",IF(VLOOKUP(C18,code!$A$2:$B$82,2,FALSE)="Weekoff","Weekoff",IF(C18="","",IF(E18&gt;VLOOKUP(C18,code!$A$2:$B$82,2,FALSE),"Late","On time"))))</f>
        <v>Leave</v>
      </c>
      <c r="O18" t="s">
        <v>1</v>
      </c>
      <c r="P18" s="59">
        <f>(P12-P14)/P12%</f>
        <v>81.818181818181813</v>
      </c>
    </row>
    <row r="19" spans="1:16" x14ac:dyDescent="0.3">
      <c r="A19" s="2">
        <v>45308</v>
      </c>
      <c r="B19" s="3" t="s">
        <v>6</v>
      </c>
      <c r="C19" s="16" t="s">
        <v>10</v>
      </c>
      <c r="D19" s="17" t="s">
        <v>10</v>
      </c>
      <c r="E19" s="4"/>
      <c r="F19" s="4"/>
      <c r="G19" s="4"/>
      <c r="H19" s="4"/>
      <c r="I19" s="4"/>
      <c r="J19" s="4"/>
      <c r="K19" s="4"/>
      <c r="L19" s="7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50</v>
      </c>
    </row>
    <row r="20" spans="1:16" x14ac:dyDescent="0.3">
      <c r="A20" s="8">
        <v>45309</v>
      </c>
      <c r="B20" s="9" t="s">
        <v>7</v>
      </c>
      <c r="C20" s="10" t="s">
        <v>15</v>
      </c>
      <c r="D20" s="11" t="s">
        <v>15</v>
      </c>
      <c r="E20" s="10"/>
      <c r="F20" s="10"/>
      <c r="G20" s="10"/>
      <c r="H20" s="10"/>
      <c r="I20" s="10"/>
      <c r="J20" s="10"/>
      <c r="K20" s="10"/>
      <c r="L20" s="13"/>
      <c r="M20" t="str">
        <f>IF(VLOOKUP(C20,code!$A$2:$B$82,2,FALSE)="Leave","Leave",IF(VLOOKUP(C20,code!$A$2:$B$82,2,FALSE)="Weekoff","Weekoff",IF(C20="","",IF(E20&gt;VLOOKUP(C20,code!$A$2:$B$82,2,FALSE),"Late","On time"))))</f>
        <v>Leave</v>
      </c>
    </row>
    <row r="21" spans="1:16" x14ac:dyDescent="0.3">
      <c r="A21" s="2">
        <v>45310</v>
      </c>
      <c r="B21" s="3" t="s">
        <v>8</v>
      </c>
      <c r="C21" s="4" t="s">
        <v>15</v>
      </c>
      <c r="D21" s="5" t="s">
        <v>15</v>
      </c>
      <c r="E21" s="4"/>
      <c r="F21" s="4"/>
      <c r="G21" s="4"/>
      <c r="H21" s="4"/>
      <c r="I21" s="4"/>
      <c r="J21" s="4"/>
      <c r="K21" s="4"/>
      <c r="L21" s="7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14">
        <v>45311</v>
      </c>
      <c r="B22" s="15" t="s">
        <v>9</v>
      </c>
      <c r="C22" s="16" t="s">
        <v>10</v>
      </c>
      <c r="D22" s="17" t="s">
        <v>10</v>
      </c>
      <c r="E22" s="10"/>
      <c r="F22" s="10"/>
      <c r="G22" s="10"/>
      <c r="H22" s="10"/>
      <c r="I22" s="10"/>
      <c r="J22" s="10"/>
      <c r="K22" s="10"/>
      <c r="L22" s="13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14">
        <v>45312</v>
      </c>
      <c r="B23" s="15" t="s">
        <v>11</v>
      </c>
      <c r="C23" s="4" t="s">
        <v>12</v>
      </c>
      <c r="D23" s="5" t="s">
        <v>12</v>
      </c>
      <c r="E23" s="6">
        <v>0.89652777777777781</v>
      </c>
      <c r="F23" s="6">
        <v>0.27083333333333331</v>
      </c>
      <c r="G23" s="6">
        <v>0.37361111111111112</v>
      </c>
      <c r="H23" s="4"/>
      <c r="I23" s="4"/>
      <c r="J23" s="4"/>
      <c r="K23" s="4"/>
      <c r="L23" s="7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8">
        <v>45313</v>
      </c>
      <c r="B24" s="9" t="s">
        <v>3</v>
      </c>
      <c r="C24" s="10" t="s">
        <v>12</v>
      </c>
      <c r="D24" s="11" t="s">
        <v>12</v>
      </c>
      <c r="E24" s="12">
        <v>0.90694444444444444</v>
      </c>
      <c r="F24" s="12">
        <v>0.28472222222222221</v>
      </c>
      <c r="G24" s="12">
        <v>0.37708333333333333</v>
      </c>
      <c r="H24" s="10"/>
      <c r="I24" s="10"/>
      <c r="J24" s="10"/>
      <c r="K24" s="10"/>
      <c r="L24" s="13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2">
        <v>45314</v>
      </c>
      <c r="B25" s="3" t="s">
        <v>5</v>
      </c>
      <c r="C25" s="4" t="s">
        <v>12</v>
      </c>
      <c r="D25" s="5" t="s">
        <v>12</v>
      </c>
      <c r="E25" s="6">
        <v>0.89861111111111114</v>
      </c>
      <c r="F25" s="6">
        <v>0.29722222222222222</v>
      </c>
      <c r="G25" s="6">
        <v>0.39861111111111114</v>
      </c>
      <c r="H25" s="4"/>
      <c r="I25" s="4"/>
      <c r="J25" s="4"/>
      <c r="K25" s="4"/>
      <c r="L25" s="7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8">
        <v>45315</v>
      </c>
      <c r="B26" s="9" t="s">
        <v>6</v>
      </c>
      <c r="C26" s="10" t="s">
        <v>12</v>
      </c>
      <c r="D26" s="11" t="s">
        <v>12</v>
      </c>
      <c r="E26" s="12">
        <v>0.90208333333333335</v>
      </c>
      <c r="F26" s="12">
        <v>0.27638888888888891</v>
      </c>
      <c r="G26" s="12">
        <v>0.37430555555555556</v>
      </c>
      <c r="H26" s="10"/>
      <c r="I26" s="10"/>
      <c r="J26" s="10"/>
      <c r="K26" s="10"/>
      <c r="L26" s="13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2">
        <v>45316</v>
      </c>
      <c r="B27" s="3" t="s">
        <v>7</v>
      </c>
      <c r="C27" s="4" t="s">
        <v>12</v>
      </c>
      <c r="D27" s="5" t="s">
        <v>12</v>
      </c>
      <c r="E27" s="6">
        <v>0.91180555555555554</v>
      </c>
      <c r="F27" s="6">
        <v>0.27847222222222223</v>
      </c>
      <c r="G27" s="6">
        <v>0.36666666666666664</v>
      </c>
      <c r="H27" s="4"/>
      <c r="I27" s="4"/>
      <c r="J27" s="4"/>
      <c r="K27" s="4"/>
      <c r="L27" s="7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8">
        <v>45317</v>
      </c>
      <c r="B28" s="9" t="s">
        <v>8</v>
      </c>
      <c r="C28" s="10" t="s">
        <v>12</v>
      </c>
      <c r="D28" s="11" t="s">
        <v>12</v>
      </c>
      <c r="E28" s="12">
        <v>0.91805555555555551</v>
      </c>
      <c r="F28" s="12">
        <v>0.29930555555555555</v>
      </c>
      <c r="G28" s="12">
        <v>0.38055555555555554</v>
      </c>
      <c r="H28" s="10"/>
      <c r="I28" s="10"/>
      <c r="J28" s="10"/>
      <c r="K28" s="10"/>
      <c r="L28" s="13"/>
      <c r="M28" t="str">
        <f>IF(VLOOKUP(C28,code!$A$2:$B$82,2,FALSE)="Leave","Leave",IF(VLOOKUP(C28,code!$A$2:$B$82,2,FALSE)="Weekoff","Weekoff",IF(C28="","",IF(E28&gt;VLOOKUP(C28,code!$A$2:$B$82,2,FALSE),"Late","On time"))))</f>
        <v>Late</v>
      </c>
    </row>
    <row r="29" spans="1:16" x14ac:dyDescent="0.3">
      <c r="A29" s="14">
        <v>45318</v>
      </c>
      <c r="B29" s="15" t="s">
        <v>9</v>
      </c>
      <c r="C29" s="16" t="s">
        <v>10</v>
      </c>
      <c r="D29" s="17" t="s">
        <v>10</v>
      </c>
      <c r="E29" s="4"/>
      <c r="F29" s="4"/>
      <c r="G29" s="4"/>
      <c r="H29" s="4"/>
      <c r="I29" s="4"/>
      <c r="J29" s="4"/>
      <c r="K29" s="4"/>
      <c r="L29" s="7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14">
        <v>45319</v>
      </c>
      <c r="B30" s="15" t="s">
        <v>11</v>
      </c>
      <c r="C30" s="16" t="s">
        <v>10</v>
      </c>
      <c r="D30" s="17" t="s">
        <v>10</v>
      </c>
      <c r="E30" s="10"/>
      <c r="F30" s="10"/>
      <c r="G30" s="10"/>
      <c r="H30" s="10"/>
      <c r="I30" s="10"/>
      <c r="J30" s="10"/>
      <c r="K30" s="10"/>
      <c r="L30" s="13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2">
        <v>45320</v>
      </c>
      <c r="B31" s="3" t="s">
        <v>3</v>
      </c>
      <c r="C31" s="4" t="s">
        <v>15</v>
      </c>
      <c r="D31" s="5" t="s">
        <v>15</v>
      </c>
      <c r="E31" s="4"/>
      <c r="F31" s="4"/>
      <c r="G31" s="4"/>
      <c r="H31" s="4"/>
      <c r="I31" s="4"/>
      <c r="J31" s="4"/>
      <c r="K31" s="4"/>
      <c r="L31" s="7"/>
      <c r="M31" t="str">
        <f>IF(VLOOKUP(C31,code!$A$2:$B$82,2,FALSE)="Leave","Leave",IF(VLOOKUP(C31,code!$A$2:$B$82,2,FALSE)="Weekoff","Weekoff",IF(C31="","",IF(E31&gt;VLOOKUP(C31,code!$A$2:$B$82,2,FALSE),"Late","On time"))))</f>
        <v>Leave</v>
      </c>
    </row>
    <row r="32" spans="1:16" x14ac:dyDescent="0.3">
      <c r="A32" s="8">
        <v>45321</v>
      </c>
      <c r="B32" s="9" t="s">
        <v>5</v>
      </c>
      <c r="C32" s="10" t="s">
        <v>15</v>
      </c>
      <c r="D32" s="11" t="s">
        <v>15</v>
      </c>
      <c r="E32" s="10"/>
      <c r="F32" s="10"/>
      <c r="G32" s="10"/>
      <c r="H32" s="10"/>
      <c r="I32" s="10"/>
      <c r="J32" s="10"/>
      <c r="K32" s="10"/>
      <c r="L32" s="13"/>
      <c r="M32" t="str">
        <f>IF(VLOOKUP(C32,code!$A$2:$B$82,2,FALSE)="Leave","Leave",IF(VLOOKUP(C32,code!$A$2:$B$82,2,FALSE)="Weekoff","Weekoff",IF(C32="","",IF(E32&gt;VLOOKUP(C32,code!$A$2:$B$82,2,FALSE),"Late","On time"))))</f>
        <v>Leave</v>
      </c>
    </row>
    <row r="33" spans="1:13" x14ac:dyDescent="0.3">
      <c r="A33" s="2">
        <v>45322</v>
      </c>
      <c r="B33" s="3" t="s">
        <v>6</v>
      </c>
      <c r="C33" s="4" t="s">
        <v>12</v>
      </c>
      <c r="D33" s="5" t="s">
        <v>12</v>
      </c>
      <c r="E33" s="6">
        <v>0.90069444444444446</v>
      </c>
      <c r="F33" s="6">
        <v>0.27291666666666664</v>
      </c>
      <c r="G33" s="6">
        <v>0.37222222222222223</v>
      </c>
      <c r="H33" s="4"/>
      <c r="I33" s="4"/>
      <c r="J33" s="4"/>
      <c r="K33" s="4"/>
      <c r="L33" s="7"/>
      <c r="M33" t="str">
        <f>IF(VLOOKUP(C33,code!$A$2:$B$82,2,FALSE)="Leave","Leave",IF(VLOOKUP(C33,code!$A$2:$B$82,2,FALSE)="Weekoff","Weekoff",IF(C33="","",IF(E33&gt;VLOOKUP(C33,code!$A$2:$B$82,2,FALSE),"Late","On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B93B-A98F-4C2E-8DCC-D0A5B2A84571}">
  <dimension ref="A1:P31"/>
  <sheetViews>
    <sheetView zoomScaleNormal="100" workbookViewId="0">
      <selection activeCell="R15" sqref="R15"/>
    </sheetView>
  </sheetViews>
  <sheetFormatPr defaultRowHeight="14.4" x14ac:dyDescent="0.3"/>
  <cols>
    <col min="1" max="1" width="9.554687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1" t="s">
        <v>39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1" t="s">
        <v>40</v>
      </c>
    </row>
    <row r="3" spans="1:16" x14ac:dyDescent="0.3">
      <c r="A3" s="43">
        <v>45323</v>
      </c>
      <c r="B3" s="44" t="s">
        <v>7</v>
      </c>
      <c r="C3" s="36" t="s">
        <v>12</v>
      </c>
      <c r="D3" s="37" t="s">
        <v>12</v>
      </c>
      <c r="E3" s="38">
        <v>0.90208333333333335</v>
      </c>
      <c r="F3" s="38">
        <v>0.27430555555555558</v>
      </c>
      <c r="G3" s="38">
        <v>0.37152777777777779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45324</v>
      </c>
      <c r="B4" s="40" t="s">
        <v>8</v>
      </c>
      <c r="C4" s="35" t="s">
        <v>12</v>
      </c>
      <c r="D4" s="41" t="s">
        <v>12</v>
      </c>
      <c r="E4" s="42">
        <v>0.91527777777777775</v>
      </c>
      <c r="F4" s="42">
        <v>0.28194444444444444</v>
      </c>
      <c r="G4" s="42">
        <v>0.3659722222222222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31">
        <v>45325</v>
      </c>
      <c r="B5" s="32" t="s">
        <v>9</v>
      </c>
      <c r="C5" s="36" t="s">
        <v>12</v>
      </c>
      <c r="D5" s="37" t="s">
        <v>12</v>
      </c>
      <c r="E5" s="38">
        <v>0.92708333333333337</v>
      </c>
      <c r="F5" s="38">
        <v>0.27708333333333335</v>
      </c>
      <c r="G5" s="38">
        <v>0.34930555555555554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Late</v>
      </c>
    </row>
    <row r="6" spans="1:16" x14ac:dyDescent="0.3">
      <c r="A6" s="31">
        <v>45326</v>
      </c>
      <c r="B6" s="32" t="s">
        <v>11</v>
      </c>
      <c r="C6" s="35" t="s">
        <v>12</v>
      </c>
      <c r="D6" s="41" t="s">
        <v>12</v>
      </c>
      <c r="E6" s="42">
        <v>0.90555555555555556</v>
      </c>
      <c r="F6" s="42">
        <v>0.29652777777777778</v>
      </c>
      <c r="G6" s="42">
        <v>0.39027777777777778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43">
        <v>45327</v>
      </c>
      <c r="B7" s="44" t="s">
        <v>3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25">
        <v>45328</v>
      </c>
      <c r="B8" s="26" t="s">
        <v>5</v>
      </c>
      <c r="C8" s="27" t="s">
        <v>16</v>
      </c>
      <c r="D8" s="28" t="s">
        <v>16</v>
      </c>
      <c r="E8" s="29">
        <v>0.27569444444444446</v>
      </c>
      <c r="F8" s="29">
        <v>0.7270833333333333</v>
      </c>
      <c r="G8" s="29">
        <v>0.4513888888888889</v>
      </c>
      <c r="H8" s="30">
        <v>0.11831018518518518</v>
      </c>
      <c r="I8" s="27" t="s">
        <v>17</v>
      </c>
      <c r="J8" s="27" t="s">
        <v>18</v>
      </c>
      <c r="K8" s="27"/>
      <c r="L8" s="47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25">
        <v>45329</v>
      </c>
      <c r="B9" s="26" t="s">
        <v>6</v>
      </c>
      <c r="C9" s="27" t="s">
        <v>4</v>
      </c>
      <c r="D9" s="28" t="s">
        <v>4</v>
      </c>
      <c r="E9" s="29">
        <v>0.40902777777777777</v>
      </c>
      <c r="F9" s="29">
        <v>0.8979166666666667</v>
      </c>
      <c r="G9" s="29">
        <v>0.48888888888888887</v>
      </c>
      <c r="H9" s="30">
        <v>0.15569444444444444</v>
      </c>
      <c r="I9" s="27" t="s">
        <v>17</v>
      </c>
      <c r="J9" s="27" t="s">
        <v>18</v>
      </c>
      <c r="K9" s="27"/>
      <c r="L9" s="47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25">
        <v>45330</v>
      </c>
      <c r="B10" s="26" t="s">
        <v>7</v>
      </c>
      <c r="C10" s="27" t="s">
        <v>16</v>
      </c>
      <c r="D10" s="28" t="s">
        <v>16</v>
      </c>
      <c r="E10" s="29">
        <v>0.27430555555555558</v>
      </c>
      <c r="F10" s="29">
        <v>0.72569444444444442</v>
      </c>
      <c r="G10" s="29">
        <v>0.4513888888888889</v>
      </c>
      <c r="H10" s="30">
        <v>0.11824074074074074</v>
      </c>
      <c r="I10" s="27" t="s">
        <v>17</v>
      </c>
      <c r="J10" s="27" t="s">
        <v>18</v>
      </c>
      <c r="K10" s="27"/>
      <c r="L10" s="47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45331</v>
      </c>
      <c r="B11" s="44" t="s">
        <v>8</v>
      </c>
      <c r="C11" s="36" t="s">
        <v>16</v>
      </c>
      <c r="D11" s="37" t="s">
        <v>16</v>
      </c>
      <c r="E11" s="38">
        <v>0.27569444444444446</v>
      </c>
      <c r="F11" s="38">
        <v>0.60763888888888884</v>
      </c>
      <c r="G11" s="38">
        <v>0.33124999999999999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February</v>
      </c>
    </row>
    <row r="12" spans="1:16" x14ac:dyDescent="0.3">
      <c r="A12" s="31">
        <v>45332</v>
      </c>
      <c r="B12" s="32" t="s">
        <v>9</v>
      </c>
      <c r="C12" s="35" t="s">
        <v>16</v>
      </c>
      <c r="D12" s="41" t="s">
        <v>16</v>
      </c>
      <c r="E12" s="42">
        <v>0.27638888888888891</v>
      </c>
      <c r="F12" s="42">
        <v>0.60972222222222228</v>
      </c>
      <c r="G12" s="42">
        <v>0.33263888888888887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23</v>
      </c>
    </row>
    <row r="13" spans="1:16" x14ac:dyDescent="0.3">
      <c r="A13" s="31">
        <v>45333</v>
      </c>
      <c r="B13" s="32" t="s">
        <v>11</v>
      </c>
      <c r="C13" s="33" t="s">
        <v>10</v>
      </c>
      <c r="D13" s="34" t="s">
        <v>10</v>
      </c>
      <c r="E13" s="36"/>
      <c r="F13" s="36"/>
      <c r="G13" s="36"/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Weekoff</v>
      </c>
      <c r="O13" t="s">
        <v>52</v>
      </c>
      <c r="P13">
        <f>SUM(P15,P16)</f>
        <v>23</v>
      </c>
    </row>
    <row r="14" spans="1:16" x14ac:dyDescent="0.3">
      <c r="A14" s="39">
        <v>45334</v>
      </c>
      <c r="B14" s="40" t="s">
        <v>3</v>
      </c>
      <c r="C14" s="33" t="s">
        <v>10</v>
      </c>
      <c r="D14" s="34" t="s">
        <v>10</v>
      </c>
      <c r="E14" s="35"/>
      <c r="F14" s="35"/>
      <c r="G14" s="35"/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Weekoff</v>
      </c>
      <c r="O14" t="s">
        <v>51</v>
      </c>
      <c r="P14">
        <f>COUNTIF(M3:M33,"Leave")-(COUNTIF(C3:C33,"H")+COUNTIF(C3:C33,"RH"))</f>
        <v>0</v>
      </c>
    </row>
    <row r="15" spans="1:16" x14ac:dyDescent="0.3">
      <c r="A15" s="25">
        <v>45335</v>
      </c>
      <c r="B15" s="26" t="s">
        <v>5</v>
      </c>
      <c r="C15" s="27" t="s">
        <v>16</v>
      </c>
      <c r="D15" s="28" t="s">
        <v>16</v>
      </c>
      <c r="E15" s="29">
        <v>0.28055555555555556</v>
      </c>
      <c r="F15" s="29">
        <v>0.82222222222222219</v>
      </c>
      <c r="G15" s="29">
        <v>0.54166666666666663</v>
      </c>
      <c r="H15" s="30">
        <v>0.2083912037037037</v>
      </c>
      <c r="I15" s="27" t="s">
        <v>17</v>
      </c>
      <c r="J15" s="27" t="s">
        <v>18</v>
      </c>
      <c r="K15" s="27"/>
      <c r="L15" s="47"/>
      <c r="M15" t="str">
        <f>IF(VLOOKUP(C15,code!$A$2:$B$82,2,FALSE)="Leave","Leave",IF(VLOOKUP(C15,code!$A$2:$B$82,2,FALSE)="Weekoff","Weekoff",IF(C15="","",IF(E15&gt;VLOOKUP(C15,code!$A$2:$B$82,2,FALSE),"Late","On time"))))</f>
        <v>Late</v>
      </c>
      <c r="O15" t="s">
        <v>48</v>
      </c>
      <c r="P15">
        <f>COUNTIF(M3:M33,"On time")</f>
        <v>12</v>
      </c>
    </row>
    <row r="16" spans="1:16" x14ac:dyDescent="0.3">
      <c r="A16" s="25">
        <v>45336</v>
      </c>
      <c r="B16" s="26" t="s">
        <v>6</v>
      </c>
      <c r="C16" s="27" t="s">
        <v>16</v>
      </c>
      <c r="D16" s="28" t="s">
        <v>16</v>
      </c>
      <c r="E16" s="29">
        <v>0.27638888888888891</v>
      </c>
      <c r="F16" s="29">
        <v>0.78611111111111109</v>
      </c>
      <c r="G16" s="29">
        <v>0.50902777777777775</v>
      </c>
      <c r="H16" s="30">
        <v>0.17605324074074075</v>
      </c>
      <c r="I16" s="27" t="s">
        <v>17</v>
      </c>
      <c r="J16" s="27" t="s">
        <v>18</v>
      </c>
      <c r="K16" s="27"/>
      <c r="L16" s="47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11</v>
      </c>
    </row>
    <row r="17" spans="1:16" x14ac:dyDescent="0.3">
      <c r="A17" s="43">
        <v>45337</v>
      </c>
      <c r="B17" s="44" t="s">
        <v>7</v>
      </c>
      <c r="C17" s="36" t="s">
        <v>16</v>
      </c>
      <c r="D17" s="37" t="s">
        <v>16</v>
      </c>
      <c r="E17" s="38">
        <v>0.27569444444444446</v>
      </c>
      <c r="F17" s="38">
        <v>0.60416666666666663</v>
      </c>
      <c r="G17" s="38">
        <v>0.32847222222222222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45338</v>
      </c>
      <c r="B18" s="40" t="s">
        <v>8</v>
      </c>
      <c r="C18" s="35" t="s">
        <v>16</v>
      </c>
      <c r="D18" s="41" t="s">
        <v>16</v>
      </c>
      <c r="E18" s="42">
        <v>0.27708333333333335</v>
      </c>
      <c r="F18" s="42">
        <v>0.60624999999999996</v>
      </c>
      <c r="G18" s="42">
        <v>0.32916666666666666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100</v>
      </c>
    </row>
    <row r="19" spans="1:16" x14ac:dyDescent="0.3">
      <c r="A19" s="31">
        <v>45339</v>
      </c>
      <c r="B19" s="32" t="s">
        <v>9</v>
      </c>
      <c r="C19" s="36" t="s">
        <v>16</v>
      </c>
      <c r="D19" s="37" t="s">
        <v>16</v>
      </c>
      <c r="E19" s="38">
        <v>0.28263888888888888</v>
      </c>
      <c r="F19" s="38">
        <v>0.60416666666666663</v>
      </c>
      <c r="G19" s="38">
        <v>0.3215277777777778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Late</v>
      </c>
      <c r="O19" t="s">
        <v>2</v>
      </c>
      <c r="P19" s="59">
        <f>(P13-P16)/P13%</f>
        <v>52.173913043478258</v>
      </c>
    </row>
    <row r="20" spans="1:16" x14ac:dyDescent="0.3">
      <c r="A20" s="31">
        <v>45340</v>
      </c>
      <c r="B20" s="32" t="s">
        <v>11</v>
      </c>
      <c r="C20" s="35" t="s">
        <v>16</v>
      </c>
      <c r="D20" s="41" t="s">
        <v>16</v>
      </c>
      <c r="E20" s="42">
        <v>0.27569444444444446</v>
      </c>
      <c r="F20" s="42">
        <v>0.60486111111111107</v>
      </c>
      <c r="G20" s="42">
        <v>0.32916666666666666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45341</v>
      </c>
      <c r="B21" s="44" t="s">
        <v>3</v>
      </c>
      <c r="C21" s="33" t="s">
        <v>10</v>
      </c>
      <c r="D21" s="34" t="s">
        <v>10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Weekoff</v>
      </c>
    </row>
    <row r="22" spans="1:16" x14ac:dyDescent="0.3">
      <c r="A22" s="39">
        <v>45342</v>
      </c>
      <c r="B22" s="40" t="s">
        <v>5</v>
      </c>
      <c r="C22" s="35" t="s">
        <v>16</v>
      </c>
      <c r="D22" s="41" t="s">
        <v>16</v>
      </c>
      <c r="E22" s="42">
        <v>0.28125</v>
      </c>
      <c r="F22" s="42">
        <v>0.61041666666666672</v>
      </c>
      <c r="G22" s="42">
        <v>0.32847222222222222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Late</v>
      </c>
    </row>
    <row r="23" spans="1:16" x14ac:dyDescent="0.3">
      <c r="A23" s="43">
        <v>45343</v>
      </c>
      <c r="B23" s="44" t="s">
        <v>6</v>
      </c>
      <c r="C23" s="36" t="s">
        <v>16</v>
      </c>
      <c r="D23" s="37" t="s">
        <v>16</v>
      </c>
      <c r="E23" s="38">
        <v>0.27638888888888891</v>
      </c>
      <c r="F23" s="38">
        <v>0.60624999999999996</v>
      </c>
      <c r="G23" s="38">
        <v>0.32916666666666666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45344</v>
      </c>
      <c r="B24" s="40" t="s">
        <v>7</v>
      </c>
      <c r="C24" s="35" t="s">
        <v>16</v>
      </c>
      <c r="D24" s="41" t="s">
        <v>16</v>
      </c>
      <c r="E24" s="42">
        <v>0.29166666666666669</v>
      </c>
      <c r="F24" s="42">
        <v>0.60555555555555551</v>
      </c>
      <c r="G24" s="42">
        <v>0.31319444444444444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43">
        <v>45345</v>
      </c>
      <c r="B25" s="44" t="s">
        <v>8</v>
      </c>
      <c r="C25" s="36" t="s">
        <v>16</v>
      </c>
      <c r="D25" s="37" t="s">
        <v>16</v>
      </c>
      <c r="E25" s="38">
        <v>0.28541666666666665</v>
      </c>
      <c r="F25" s="38">
        <v>0.61458333333333337</v>
      </c>
      <c r="G25" s="38">
        <v>0.32916666666666666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Late</v>
      </c>
    </row>
    <row r="26" spans="1:16" x14ac:dyDescent="0.3">
      <c r="A26" s="25">
        <v>45346</v>
      </c>
      <c r="B26" s="26" t="s">
        <v>9</v>
      </c>
      <c r="C26" s="27" t="s">
        <v>16</v>
      </c>
      <c r="D26" s="28" t="s">
        <v>16</v>
      </c>
      <c r="E26" s="29">
        <v>0.2902777777777778</v>
      </c>
      <c r="F26" s="29">
        <v>0.81736111111111109</v>
      </c>
      <c r="G26" s="29">
        <v>0.52708333333333335</v>
      </c>
      <c r="H26" s="30">
        <v>0.19390046296296296</v>
      </c>
      <c r="I26" s="27" t="s">
        <v>17</v>
      </c>
      <c r="J26" s="27" t="s">
        <v>18</v>
      </c>
      <c r="K26" s="27"/>
      <c r="L26" s="47"/>
      <c r="M26" t="str">
        <f>IF(VLOOKUP(C26,code!$A$2:$B$82,2,FALSE)="Leave","Leave",IF(VLOOKUP(C26,code!$A$2:$B$82,2,FALSE)="Weekoff","Weekoff",IF(C26="","",IF(E26&gt;VLOOKUP(C26,code!$A$2:$B$82,2,FALSE),"Late","On time"))))</f>
        <v>Late</v>
      </c>
    </row>
    <row r="27" spans="1:16" x14ac:dyDescent="0.3">
      <c r="A27" s="31">
        <v>45347</v>
      </c>
      <c r="B27" s="32" t="s">
        <v>11</v>
      </c>
      <c r="C27" s="33" t="s">
        <v>10</v>
      </c>
      <c r="D27" s="34" t="s">
        <v>10</v>
      </c>
      <c r="E27" s="36"/>
      <c r="F27" s="36"/>
      <c r="G27" s="36"/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Weekoff</v>
      </c>
    </row>
    <row r="28" spans="1:16" x14ac:dyDescent="0.3">
      <c r="A28" s="39">
        <v>45348</v>
      </c>
      <c r="B28" s="40" t="s">
        <v>3</v>
      </c>
      <c r="C28" s="33" t="s">
        <v>10</v>
      </c>
      <c r="D28" s="34" t="s">
        <v>10</v>
      </c>
      <c r="E28" s="35"/>
      <c r="F28" s="35"/>
      <c r="G28" s="35"/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Weekoff</v>
      </c>
    </row>
    <row r="29" spans="1:16" x14ac:dyDescent="0.3">
      <c r="A29" s="43">
        <v>45349</v>
      </c>
      <c r="B29" s="44" t="s">
        <v>5</v>
      </c>
      <c r="C29" s="36" t="s">
        <v>41</v>
      </c>
      <c r="D29" s="37" t="s">
        <v>41</v>
      </c>
      <c r="E29" s="38">
        <v>0.42708333333333331</v>
      </c>
      <c r="F29" s="38">
        <v>0.76875000000000004</v>
      </c>
      <c r="G29" s="38">
        <v>0.34097222222222223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Late</v>
      </c>
    </row>
    <row r="30" spans="1:16" x14ac:dyDescent="0.3">
      <c r="A30" s="39">
        <v>45350</v>
      </c>
      <c r="B30" s="40" t="s">
        <v>6</v>
      </c>
      <c r="C30" s="35" t="s">
        <v>16</v>
      </c>
      <c r="D30" s="41" t="s">
        <v>16</v>
      </c>
      <c r="E30" s="42">
        <v>0.29583333333333334</v>
      </c>
      <c r="F30" s="42">
        <v>0.60624999999999996</v>
      </c>
      <c r="G30" s="42">
        <v>0.30972222222222223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Late</v>
      </c>
    </row>
    <row r="31" spans="1:16" x14ac:dyDescent="0.3">
      <c r="A31" s="25">
        <v>45351</v>
      </c>
      <c r="B31" s="26" t="s">
        <v>7</v>
      </c>
      <c r="C31" s="27" t="s">
        <v>16</v>
      </c>
      <c r="D31" s="28" t="s">
        <v>16</v>
      </c>
      <c r="E31" s="29">
        <v>0.27708333333333335</v>
      </c>
      <c r="F31" s="29">
        <v>0.78819444444444442</v>
      </c>
      <c r="G31" s="29">
        <v>0.51111111111111107</v>
      </c>
      <c r="H31" s="30">
        <v>0.17792824074074073</v>
      </c>
      <c r="I31" s="27" t="s">
        <v>17</v>
      </c>
      <c r="J31" s="27" t="s">
        <v>18</v>
      </c>
      <c r="K31" s="27"/>
      <c r="L31" s="47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</sheetData>
  <mergeCells count="9">
    <mergeCell ref="G1:G2"/>
    <mergeCell ref="J1:J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25B8-6CBE-47B3-899B-BC864BAF21CC}">
  <dimension ref="A1:P33"/>
  <sheetViews>
    <sheetView zoomScaleNormal="100" workbookViewId="0">
      <selection activeCell="W12" sqref="W12"/>
    </sheetView>
  </sheetViews>
  <sheetFormatPr defaultRowHeight="14.4" x14ac:dyDescent="0.3"/>
  <cols>
    <col min="1" max="1" width="9.8867187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18">
        <v>45352</v>
      </c>
      <c r="B3" s="19" t="s">
        <v>8</v>
      </c>
      <c r="C3" s="20" t="s">
        <v>35</v>
      </c>
      <c r="D3" s="21" t="s">
        <v>35</v>
      </c>
      <c r="E3" s="22">
        <v>0.29583333333333334</v>
      </c>
      <c r="F3" s="22">
        <v>0.77430555555555558</v>
      </c>
      <c r="G3" s="22">
        <v>0.4777777777777778</v>
      </c>
      <c r="H3" s="23">
        <v>0.14465277777777777</v>
      </c>
      <c r="I3" s="20" t="s">
        <v>17</v>
      </c>
      <c r="J3" s="20" t="s">
        <v>18</v>
      </c>
      <c r="K3" s="20"/>
      <c r="L3" s="24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14">
        <v>45353</v>
      </c>
      <c r="B4" s="15" t="s">
        <v>9</v>
      </c>
      <c r="C4" s="16" t="s">
        <v>10</v>
      </c>
      <c r="D4" s="17" t="s">
        <v>10</v>
      </c>
      <c r="E4" s="10"/>
      <c r="F4" s="10"/>
      <c r="G4" s="10"/>
      <c r="H4" s="10"/>
      <c r="I4" s="10"/>
      <c r="J4" s="10"/>
      <c r="K4" s="10"/>
      <c r="L4" s="13"/>
      <c r="M4" t="str">
        <f>IF(VLOOKUP(C4,code!$A$2:$B$82,2,FALSE)="Leave","Leave",IF(VLOOKUP(C4,code!$A$2:$B$82,2,FALSE)="Weekoff","Weekoff",IF(C4="","",IF(E4&gt;VLOOKUP(C4,code!$A$2:$B$82,2,FALSE),"Late","On time"))))</f>
        <v>Weekoff</v>
      </c>
    </row>
    <row r="5" spans="1:16" x14ac:dyDescent="0.3">
      <c r="A5" s="14">
        <v>45354</v>
      </c>
      <c r="B5" s="15" t="s">
        <v>11</v>
      </c>
      <c r="C5" s="4" t="s">
        <v>16</v>
      </c>
      <c r="D5" s="5" t="s">
        <v>16</v>
      </c>
      <c r="E5" s="6">
        <v>0.27569444444444446</v>
      </c>
      <c r="F5" s="6">
        <v>0.6118055555555556</v>
      </c>
      <c r="G5" s="6">
        <v>0.33541666666666664</v>
      </c>
      <c r="H5" s="4"/>
      <c r="I5" s="4"/>
      <c r="J5" s="4"/>
      <c r="K5" s="4"/>
      <c r="L5" s="7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8">
        <v>45355</v>
      </c>
      <c r="B6" s="9" t="s">
        <v>3</v>
      </c>
      <c r="C6" s="10" t="s">
        <v>4</v>
      </c>
      <c r="D6" s="11" t="s">
        <v>4</v>
      </c>
      <c r="E6" s="12">
        <v>0.58125000000000004</v>
      </c>
      <c r="F6" s="12">
        <v>0.90069444444444446</v>
      </c>
      <c r="G6" s="12">
        <v>0.31874999999999998</v>
      </c>
      <c r="H6" s="10"/>
      <c r="I6" s="10"/>
      <c r="J6" s="10"/>
      <c r="K6" s="10"/>
      <c r="L6" s="13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2">
        <v>45356</v>
      </c>
      <c r="B7" s="3" t="s">
        <v>5</v>
      </c>
      <c r="C7" s="4" t="s">
        <v>4</v>
      </c>
      <c r="D7" s="5" t="s">
        <v>4</v>
      </c>
      <c r="E7" s="6">
        <v>0.57847222222222228</v>
      </c>
      <c r="F7" s="6">
        <v>0.90138888888888891</v>
      </c>
      <c r="G7" s="6">
        <v>0.32291666666666669</v>
      </c>
      <c r="H7" s="4"/>
      <c r="I7" s="4"/>
      <c r="J7" s="4"/>
      <c r="K7" s="4"/>
      <c r="L7" s="7"/>
      <c r="M7" t="str">
        <f>IF(VLOOKUP(C7,code!$A$2:$B$82,2,FALSE)="Leave","Leave",IF(VLOOKUP(C7,code!$A$2:$B$82,2,FALSE)="Weekoff","Weekoff",IF(C7="","",IF(E7&gt;VLOOKUP(C7,code!$A$2:$B$82,2,FALSE),"Late","On time"))))</f>
        <v>Late</v>
      </c>
    </row>
    <row r="8" spans="1:16" x14ac:dyDescent="0.3">
      <c r="A8" s="8">
        <v>45357</v>
      </c>
      <c r="B8" s="9" t="s">
        <v>6</v>
      </c>
      <c r="C8" s="10" t="s">
        <v>4</v>
      </c>
      <c r="D8" s="11" t="s">
        <v>4</v>
      </c>
      <c r="E8" s="12">
        <v>0.57291666666666663</v>
      </c>
      <c r="F8" s="12">
        <v>0.89930555555555558</v>
      </c>
      <c r="G8" s="12">
        <v>0.32569444444444445</v>
      </c>
      <c r="H8" s="10"/>
      <c r="I8" s="10"/>
      <c r="J8" s="10"/>
      <c r="K8" s="10"/>
      <c r="L8" s="13"/>
      <c r="M8" t="str">
        <f>IF(VLOOKUP(C8,code!$A$2:$B$82,2,FALSE)="Leave","Leave",IF(VLOOKUP(C8,code!$A$2:$B$82,2,FALSE)="Weekoff","Weekoff",IF(C8="","",IF(E8&gt;VLOOKUP(C8,code!$A$2:$B$82,2,FALSE),"Late","On time"))))</f>
        <v>Late</v>
      </c>
    </row>
    <row r="9" spans="1:16" x14ac:dyDescent="0.3">
      <c r="A9" s="2">
        <v>45358</v>
      </c>
      <c r="B9" s="3" t="s">
        <v>7</v>
      </c>
      <c r="C9" s="4" t="s">
        <v>4</v>
      </c>
      <c r="D9" s="5" t="s">
        <v>4</v>
      </c>
      <c r="E9" s="6">
        <v>0.58750000000000002</v>
      </c>
      <c r="F9" s="6">
        <v>0.89583333333333337</v>
      </c>
      <c r="G9" s="6">
        <v>0.30833333333333335</v>
      </c>
      <c r="H9" s="4"/>
      <c r="I9" s="4"/>
      <c r="J9" s="4"/>
      <c r="K9" s="4"/>
      <c r="L9" s="7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8">
        <v>45359</v>
      </c>
      <c r="B10" s="9" t="s">
        <v>8</v>
      </c>
      <c r="C10" s="16" t="s">
        <v>10</v>
      </c>
      <c r="D10" s="17" t="s">
        <v>10</v>
      </c>
      <c r="E10" s="10"/>
      <c r="F10" s="10"/>
      <c r="G10" s="10"/>
      <c r="H10" s="10"/>
      <c r="I10" s="10"/>
      <c r="J10" s="10"/>
      <c r="K10" s="10"/>
      <c r="L10" s="13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14">
        <v>45360</v>
      </c>
      <c r="B11" s="15" t="s">
        <v>9</v>
      </c>
      <c r="C11" s="16" t="s">
        <v>10</v>
      </c>
      <c r="D11" s="17" t="s">
        <v>10</v>
      </c>
      <c r="E11" s="4"/>
      <c r="F11" s="4"/>
      <c r="G11" s="4"/>
      <c r="H11" s="4"/>
      <c r="I11" s="4"/>
      <c r="J11" s="4"/>
      <c r="K11" s="4"/>
      <c r="L11" s="7"/>
      <c r="M11" t="str">
        <f>IF(VLOOKUP(C11,code!$A$2:$B$82,2,FALSE)="Leave","Leave",IF(VLOOKUP(C11,code!$A$2:$B$82,2,FALSE)="Weekoff","Weekoff",IF(C11="","",IF(E11&gt;VLOOKUP(C11,code!$A$2:$B$82,2,FALSE),"Late","On time"))))</f>
        <v>Weekoff</v>
      </c>
      <c r="O11" s="1" t="s">
        <v>0</v>
      </c>
      <c r="P11" s="1" t="str">
        <f>TEXT(A3,"mmmm")</f>
        <v>March</v>
      </c>
    </row>
    <row r="12" spans="1:16" x14ac:dyDescent="0.3">
      <c r="A12" s="14">
        <v>45361</v>
      </c>
      <c r="B12" s="15" t="s">
        <v>11</v>
      </c>
      <c r="C12" s="10" t="s">
        <v>4</v>
      </c>
      <c r="D12" s="11" t="s">
        <v>4</v>
      </c>
      <c r="E12" s="12">
        <v>0.57708333333333328</v>
      </c>
      <c r="F12" s="12">
        <v>0.89722222222222225</v>
      </c>
      <c r="G12" s="12">
        <v>0.31944444444444442</v>
      </c>
      <c r="H12" s="10"/>
      <c r="I12" s="10"/>
      <c r="J12" s="10"/>
      <c r="K12" s="10"/>
      <c r="L12" s="13"/>
      <c r="M12" t="str">
        <f>IF(VLOOKUP(C12,code!$A$2:$B$82,2,FALSE)="Leave","Leave",IF(VLOOKUP(C12,code!$A$2:$B$82,2,FALSE)="Weekoff","Weekoff",IF(C12="","",IF(E12&gt;VLOOKUP(C12,code!$A$2:$B$82,2,FALSE),"Late","On time"))))</f>
        <v>Late</v>
      </c>
      <c r="O12" t="s">
        <v>49</v>
      </c>
      <c r="P12">
        <f>SUM(P13,P14)</f>
        <v>24</v>
      </c>
    </row>
    <row r="13" spans="1:16" x14ac:dyDescent="0.3">
      <c r="A13" s="2">
        <v>45362</v>
      </c>
      <c r="B13" s="3" t="s">
        <v>3</v>
      </c>
      <c r="C13" s="4" t="s">
        <v>4</v>
      </c>
      <c r="D13" s="5" t="s">
        <v>4</v>
      </c>
      <c r="E13" s="6">
        <v>0.57708333333333328</v>
      </c>
      <c r="F13" s="6">
        <v>0.90277777777777779</v>
      </c>
      <c r="G13" s="6">
        <v>0.32569444444444445</v>
      </c>
      <c r="H13" s="4"/>
      <c r="I13" s="4"/>
      <c r="J13" s="4"/>
      <c r="K13" s="4"/>
      <c r="L13" s="7"/>
      <c r="M13" t="str">
        <f>IF(VLOOKUP(C13,code!$A$2:$B$82,2,FALSE)="Leave","Leave",IF(VLOOKUP(C13,code!$A$2:$B$82,2,FALSE)="Weekoff","Weekoff",IF(C13="","",IF(E13&gt;VLOOKUP(C13,code!$A$2:$B$82,2,FALSE),"Late","On time"))))</f>
        <v>Late</v>
      </c>
      <c r="O13" t="s">
        <v>52</v>
      </c>
      <c r="P13">
        <f>SUM(P15,P16)</f>
        <v>23</v>
      </c>
    </row>
    <row r="14" spans="1:16" x14ac:dyDescent="0.3">
      <c r="A14" s="8">
        <v>45363</v>
      </c>
      <c r="B14" s="9" t="s">
        <v>5</v>
      </c>
      <c r="C14" s="10" t="s">
        <v>4</v>
      </c>
      <c r="D14" s="11" t="s">
        <v>4</v>
      </c>
      <c r="E14" s="12">
        <v>0.56874999999999998</v>
      </c>
      <c r="F14" s="12">
        <v>0.9145833333333333</v>
      </c>
      <c r="G14" s="12">
        <v>0.34513888888888888</v>
      </c>
      <c r="H14" s="10"/>
      <c r="I14" s="10"/>
      <c r="J14" s="10"/>
      <c r="K14" s="10"/>
      <c r="L14" s="13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1</v>
      </c>
    </row>
    <row r="15" spans="1:16" x14ac:dyDescent="0.3">
      <c r="A15" s="2">
        <v>45364</v>
      </c>
      <c r="B15" s="3" t="s">
        <v>6</v>
      </c>
      <c r="C15" s="4" t="s">
        <v>4</v>
      </c>
      <c r="D15" s="5" t="s">
        <v>4</v>
      </c>
      <c r="E15" s="6">
        <v>0.56597222222222221</v>
      </c>
      <c r="F15" s="6">
        <v>0.90694444444444444</v>
      </c>
      <c r="G15" s="6">
        <v>0.34097222222222223</v>
      </c>
      <c r="H15" s="4"/>
      <c r="I15" s="4"/>
      <c r="J15" s="4"/>
      <c r="K15" s="4"/>
      <c r="L15" s="7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14</v>
      </c>
    </row>
    <row r="16" spans="1:16" x14ac:dyDescent="0.3">
      <c r="A16" s="8">
        <v>45365</v>
      </c>
      <c r="B16" s="9" t="s">
        <v>7</v>
      </c>
      <c r="C16" s="10" t="s">
        <v>36</v>
      </c>
      <c r="D16" s="11" t="s">
        <v>36</v>
      </c>
      <c r="E16" s="10"/>
      <c r="F16" s="10"/>
      <c r="G16" s="10"/>
      <c r="H16" s="10"/>
      <c r="I16" s="10"/>
      <c r="J16" s="10"/>
      <c r="K16" s="10"/>
      <c r="L16" s="13"/>
      <c r="M16" t="str">
        <f>IF(VLOOKUP(C16,code!$A$2:$B$82,2,FALSE)="Leave","Leave",IF(VLOOKUP(C16,code!$A$2:$B$82,2,FALSE)="Weekoff","Weekoff",IF(C16="","",IF(E16&gt;VLOOKUP(C16,code!$A$2:$B$82,2,FALSE),"Late","On time"))))</f>
        <v>Leave</v>
      </c>
      <c r="O16" t="s">
        <v>38</v>
      </c>
      <c r="P16">
        <f>COUNTIF(M3:M33,"late")</f>
        <v>9</v>
      </c>
    </row>
    <row r="17" spans="1:16" x14ac:dyDescent="0.3">
      <c r="A17" s="2">
        <v>45366</v>
      </c>
      <c r="B17" s="3" t="s">
        <v>8</v>
      </c>
      <c r="C17" s="4" t="s">
        <v>4</v>
      </c>
      <c r="D17" s="5" t="s">
        <v>4</v>
      </c>
      <c r="E17" s="6">
        <v>0.56805555555555554</v>
      </c>
      <c r="F17" s="6">
        <v>0.90069444444444446</v>
      </c>
      <c r="G17" s="6">
        <v>0.33263888888888887</v>
      </c>
      <c r="H17" s="4"/>
      <c r="I17" s="4"/>
      <c r="J17" s="4"/>
      <c r="K17" s="4"/>
      <c r="L17" s="7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7</v>
      </c>
    </row>
    <row r="18" spans="1:16" x14ac:dyDescent="0.3">
      <c r="A18" s="14">
        <v>45367</v>
      </c>
      <c r="B18" s="15" t="s">
        <v>9</v>
      </c>
      <c r="C18" s="10" t="s">
        <v>4</v>
      </c>
      <c r="D18" s="11" t="s">
        <v>4</v>
      </c>
      <c r="E18" s="12">
        <v>0.56736111111111109</v>
      </c>
      <c r="F18" s="12">
        <v>0.90277777777777779</v>
      </c>
      <c r="G18" s="12">
        <v>0.33541666666666664</v>
      </c>
      <c r="H18" s="10"/>
      <c r="I18" s="10"/>
      <c r="J18" s="10"/>
      <c r="K18" s="10"/>
      <c r="L18" s="13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95.833333333333343</v>
      </c>
    </row>
    <row r="19" spans="1:16" x14ac:dyDescent="0.3">
      <c r="A19" s="14">
        <v>45368</v>
      </c>
      <c r="B19" s="15" t="s">
        <v>11</v>
      </c>
      <c r="C19" s="16" t="s">
        <v>10</v>
      </c>
      <c r="D19" s="17" t="s">
        <v>10</v>
      </c>
      <c r="E19" s="4"/>
      <c r="F19" s="4"/>
      <c r="G19" s="4"/>
      <c r="H19" s="4"/>
      <c r="I19" s="4"/>
      <c r="J19" s="4"/>
      <c r="K19" s="4"/>
      <c r="L19" s="7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60.869565217391305</v>
      </c>
    </row>
    <row r="20" spans="1:16" x14ac:dyDescent="0.3">
      <c r="A20" s="8">
        <v>45369</v>
      </c>
      <c r="B20" s="9" t="s">
        <v>3</v>
      </c>
      <c r="C20" s="10" t="s">
        <v>4</v>
      </c>
      <c r="D20" s="11" t="s">
        <v>4</v>
      </c>
      <c r="E20" s="12">
        <v>0.57430555555555551</v>
      </c>
      <c r="F20" s="12">
        <v>0.90138888888888891</v>
      </c>
      <c r="G20" s="12">
        <v>0.32708333333333334</v>
      </c>
      <c r="H20" s="10"/>
      <c r="I20" s="10"/>
      <c r="J20" s="10"/>
      <c r="K20" s="10"/>
      <c r="L20" s="13"/>
      <c r="M20" t="str">
        <f>IF(VLOOKUP(C20,code!$A$2:$B$82,2,FALSE)="Leave","Leave",IF(VLOOKUP(C20,code!$A$2:$B$82,2,FALSE)="Weekoff","Weekoff",IF(C20="","",IF(E20&gt;VLOOKUP(C20,code!$A$2:$B$82,2,FALSE),"Late","On time"))))</f>
        <v>Late</v>
      </c>
    </row>
    <row r="21" spans="1:16" x14ac:dyDescent="0.3">
      <c r="A21" s="18">
        <v>45370</v>
      </c>
      <c r="B21" s="19" t="s">
        <v>5</v>
      </c>
      <c r="C21" s="20" t="s">
        <v>4</v>
      </c>
      <c r="D21" s="21" t="s">
        <v>4</v>
      </c>
      <c r="E21" s="22">
        <v>0.50416666666666665</v>
      </c>
      <c r="F21" s="22">
        <v>0.90555555555555556</v>
      </c>
      <c r="G21" s="22">
        <v>0.40069444444444446</v>
      </c>
      <c r="H21" s="23">
        <v>6.7719907407407409E-2</v>
      </c>
      <c r="I21" s="20" t="s">
        <v>37</v>
      </c>
      <c r="J21" s="20" t="s">
        <v>18</v>
      </c>
      <c r="K21" s="20"/>
      <c r="L21" s="24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18">
        <v>45371</v>
      </c>
      <c r="B22" s="19" t="s">
        <v>6</v>
      </c>
      <c r="C22" s="20" t="s">
        <v>4</v>
      </c>
      <c r="D22" s="21" t="s">
        <v>4</v>
      </c>
      <c r="E22" s="22">
        <v>0.46180555555555558</v>
      </c>
      <c r="F22" s="22">
        <v>0.92222222222222228</v>
      </c>
      <c r="G22" s="22">
        <v>0.46041666666666664</v>
      </c>
      <c r="H22" s="23">
        <v>0.12721064814814814</v>
      </c>
      <c r="I22" s="20" t="s">
        <v>17</v>
      </c>
      <c r="J22" s="20" t="s">
        <v>18</v>
      </c>
      <c r="K22" s="20"/>
      <c r="L22" s="24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18">
        <v>45372</v>
      </c>
      <c r="B23" s="19" t="s">
        <v>7</v>
      </c>
      <c r="C23" s="20" t="s">
        <v>4</v>
      </c>
      <c r="D23" s="21" t="s">
        <v>4</v>
      </c>
      <c r="E23" s="22">
        <v>0.44444444444444442</v>
      </c>
      <c r="F23" s="22">
        <v>0.90347222222222223</v>
      </c>
      <c r="G23" s="22">
        <v>0.45902777777777776</v>
      </c>
      <c r="H23" s="23">
        <v>0.12582175925925926</v>
      </c>
      <c r="I23" s="20" t="s">
        <v>17</v>
      </c>
      <c r="J23" s="20" t="s">
        <v>18</v>
      </c>
      <c r="K23" s="20"/>
      <c r="L23" s="24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8">
        <v>45373</v>
      </c>
      <c r="B24" s="9" t="s">
        <v>8</v>
      </c>
      <c r="C24" s="10" t="s">
        <v>4</v>
      </c>
      <c r="D24" s="11" t="s">
        <v>4</v>
      </c>
      <c r="E24" s="12">
        <v>0.58819444444444446</v>
      </c>
      <c r="F24" s="12">
        <v>0.90902777777777777</v>
      </c>
      <c r="G24" s="12">
        <v>0.32013888888888886</v>
      </c>
      <c r="H24" s="10"/>
      <c r="I24" s="10"/>
      <c r="J24" s="10"/>
      <c r="K24" s="10"/>
      <c r="L24" s="13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14">
        <v>45374</v>
      </c>
      <c r="B25" s="15" t="s">
        <v>9</v>
      </c>
      <c r="C25" s="16" t="s">
        <v>10</v>
      </c>
      <c r="D25" s="17" t="s">
        <v>10</v>
      </c>
      <c r="E25" s="4"/>
      <c r="F25" s="4"/>
      <c r="G25" s="4"/>
      <c r="H25" s="4"/>
      <c r="I25" s="4"/>
      <c r="J25" s="4"/>
      <c r="K25" s="4"/>
      <c r="L25" s="7"/>
      <c r="M25" t="str">
        <f>IF(VLOOKUP(C25,code!$A$2:$B$82,2,FALSE)="Leave","Leave",IF(VLOOKUP(C25,code!$A$2:$B$82,2,FALSE)="Weekoff","Weekoff",IF(C25="","",IF(E25&gt;VLOOKUP(C25,code!$A$2:$B$82,2,FALSE),"Late","On time"))))</f>
        <v>Weekoff</v>
      </c>
    </row>
    <row r="26" spans="1:16" x14ac:dyDescent="0.3">
      <c r="A26" s="14">
        <v>45375</v>
      </c>
      <c r="B26" s="15" t="s">
        <v>11</v>
      </c>
      <c r="C26" s="16" t="s">
        <v>10</v>
      </c>
      <c r="D26" s="17" t="s">
        <v>10</v>
      </c>
      <c r="E26" s="10"/>
      <c r="F26" s="10"/>
      <c r="G26" s="10"/>
      <c r="H26" s="10"/>
      <c r="I26" s="10"/>
      <c r="J26" s="10"/>
      <c r="K26" s="10"/>
      <c r="L26" s="13"/>
      <c r="M26" t="str">
        <f>IF(VLOOKUP(C26,code!$A$2:$B$82,2,FALSE)="Leave","Leave",IF(VLOOKUP(C26,code!$A$2:$B$82,2,FALSE)="Weekoff","Weekoff",IF(C26="","",IF(E26&gt;VLOOKUP(C26,code!$A$2:$B$82,2,FALSE),"Late","On time"))))</f>
        <v>Weekoff</v>
      </c>
    </row>
    <row r="27" spans="1:16" x14ac:dyDescent="0.3">
      <c r="A27" s="2">
        <v>45376</v>
      </c>
      <c r="B27" s="3" t="s">
        <v>3</v>
      </c>
      <c r="C27" s="4" t="s">
        <v>12</v>
      </c>
      <c r="D27" s="5" t="s">
        <v>12</v>
      </c>
      <c r="E27" s="6">
        <v>0.90833333333333333</v>
      </c>
      <c r="F27" s="6">
        <v>0.11944444444444445</v>
      </c>
      <c r="G27" s="6">
        <v>0.21111111111111111</v>
      </c>
      <c r="H27" s="4"/>
      <c r="I27" s="4"/>
      <c r="J27" s="4"/>
      <c r="K27" s="4"/>
      <c r="L27" s="7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8">
        <v>45377</v>
      </c>
      <c r="B28" s="9" t="s">
        <v>5</v>
      </c>
      <c r="C28" s="10" t="s">
        <v>12</v>
      </c>
      <c r="D28" s="11" t="s">
        <v>12</v>
      </c>
      <c r="E28" s="12">
        <v>0.89444444444444449</v>
      </c>
      <c r="F28" s="12">
        <v>0.27708333333333335</v>
      </c>
      <c r="G28" s="12">
        <v>0.38194444444444442</v>
      </c>
      <c r="H28" s="10"/>
      <c r="I28" s="10"/>
      <c r="J28" s="10"/>
      <c r="K28" s="10"/>
      <c r="L28" s="13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2">
        <v>45378</v>
      </c>
      <c r="B29" s="3" t="s">
        <v>6</v>
      </c>
      <c r="C29" s="4" t="s">
        <v>12</v>
      </c>
      <c r="D29" s="5" t="s">
        <v>12</v>
      </c>
      <c r="E29" s="6">
        <v>0.8930555555555556</v>
      </c>
      <c r="F29" s="6">
        <v>0.28958333333333336</v>
      </c>
      <c r="G29" s="6">
        <v>0.39652777777777776</v>
      </c>
      <c r="H29" s="4"/>
      <c r="I29" s="4"/>
      <c r="J29" s="4"/>
      <c r="K29" s="4"/>
      <c r="L29" s="7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8">
        <v>45379</v>
      </c>
      <c r="B30" s="9" t="s">
        <v>7</v>
      </c>
      <c r="C30" s="10" t="s">
        <v>12</v>
      </c>
      <c r="D30" s="11" t="s">
        <v>12</v>
      </c>
      <c r="E30" s="12">
        <v>0.89236111111111116</v>
      </c>
      <c r="F30" s="12">
        <v>0.28194444444444444</v>
      </c>
      <c r="G30" s="12">
        <v>0.3888888888888889</v>
      </c>
      <c r="H30" s="10"/>
      <c r="I30" s="10"/>
      <c r="J30" s="10"/>
      <c r="K30" s="10"/>
      <c r="L30" s="13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2">
        <v>45380</v>
      </c>
      <c r="B31" s="3" t="s">
        <v>8</v>
      </c>
      <c r="C31" s="4" t="s">
        <v>12</v>
      </c>
      <c r="D31" s="5" t="s">
        <v>12</v>
      </c>
      <c r="E31" s="6">
        <v>0.89583333333333337</v>
      </c>
      <c r="F31" s="6">
        <v>0.28680555555555554</v>
      </c>
      <c r="G31" s="6">
        <v>0.39027777777777778</v>
      </c>
      <c r="H31" s="4"/>
      <c r="I31" s="4"/>
      <c r="J31" s="4"/>
      <c r="K31" s="4"/>
      <c r="L31" s="7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14">
        <v>45381</v>
      </c>
      <c r="B32" s="15" t="s">
        <v>9</v>
      </c>
      <c r="C32" s="10" t="s">
        <v>12</v>
      </c>
      <c r="D32" s="11" t="s">
        <v>12</v>
      </c>
      <c r="E32" s="12">
        <v>0.89722222222222225</v>
      </c>
      <c r="F32" s="12">
        <v>0.27361111111111114</v>
      </c>
      <c r="G32" s="12">
        <v>0.37569444444444444</v>
      </c>
      <c r="H32" s="10"/>
      <c r="I32" s="10"/>
      <c r="J32" s="10"/>
      <c r="K32" s="10"/>
      <c r="L32" s="13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14">
        <v>45382</v>
      </c>
      <c r="B33" s="15" t="s">
        <v>11</v>
      </c>
      <c r="C33" s="16" t="s">
        <v>10</v>
      </c>
      <c r="D33" s="17" t="s">
        <v>10</v>
      </c>
      <c r="E33" s="4"/>
      <c r="F33" s="4"/>
      <c r="G33" s="4"/>
      <c r="H33" s="4"/>
      <c r="I33" s="4"/>
      <c r="J33" s="4"/>
      <c r="K33" s="4"/>
      <c r="L33" s="7"/>
      <c r="M33" t="str">
        <f>IF(VLOOKUP(C33,code!$A$2:$B$82,2,FALSE)="Leave","Leave",IF(VLOOKUP(C33,code!$A$2:$B$82,2,FALSE)="Weekoff","Weekoff",IF(C33="","",IF(E33&gt;VLOOKUP(C33,code!$A$2:$B$82,2,FALSE),"Late","On time"))))</f>
        <v>Weekoff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C79-BBF8-48E6-88D0-9213AFC10E04}">
  <dimension ref="A1:P32"/>
  <sheetViews>
    <sheetView zoomScaleNormal="100" workbookViewId="0">
      <selection activeCell="F6" sqref="F6"/>
    </sheetView>
  </sheetViews>
  <sheetFormatPr defaultRowHeight="14.4" x14ac:dyDescent="0.3"/>
  <cols>
    <col min="1" max="1" width="9.554687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45383</v>
      </c>
      <c r="B3" s="44" t="s">
        <v>3</v>
      </c>
      <c r="C3" s="36" t="s">
        <v>12</v>
      </c>
      <c r="D3" s="37" t="s">
        <v>12</v>
      </c>
      <c r="E3" s="38">
        <v>0.90138888888888891</v>
      </c>
      <c r="F3" s="38">
        <v>0.27986111111111112</v>
      </c>
      <c r="G3" s="38">
        <v>0.37847222222222221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45384</v>
      </c>
      <c r="B4" s="40" t="s">
        <v>5</v>
      </c>
      <c r="C4" s="35" t="s">
        <v>12</v>
      </c>
      <c r="D4" s="41" t="s">
        <v>12</v>
      </c>
      <c r="E4" s="42">
        <v>0.90208333333333335</v>
      </c>
      <c r="F4" s="42">
        <v>0.28472222222222221</v>
      </c>
      <c r="G4" s="42">
        <v>0.38263888888888886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43">
        <v>45385</v>
      </c>
      <c r="B5" s="44" t="s">
        <v>6</v>
      </c>
      <c r="C5" s="36" t="s">
        <v>12</v>
      </c>
      <c r="D5" s="37" t="s">
        <v>12</v>
      </c>
      <c r="E5" s="38">
        <v>0.90138888888888891</v>
      </c>
      <c r="F5" s="38">
        <v>0.27361111111111114</v>
      </c>
      <c r="G5" s="38">
        <v>0.37222222222222223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45386</v>
      </c>
      <c r="B6" s="40" t="s">
        <v>7</v>
      </c>
      <c r="C6" s="35" t="s">
        <v>12</v>
      </c>
      <c r="D6" s="41" t="s">
        <v>12</v>
      </c>
      <c r="E6" s="42">
        <v>0.90138888888888891</v>
      </c>
      <c r="F6" s="42">
        <v>0.31944444444444442</v>
      </c>
      <c r="G6" s="42">
        <v>0.41736111111111113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45387</v>
      </c>
      <c r="B7" s="44" t="s">
        <v>8</v>
      </c>
      <c r="C7" s="36" t="s">
        <v>12</v>
      </c>
      <c r="D7" s="37" t="s">
        <v>12</v>
      </c>
      <c r="E7" s="38">
        <v>0.89930555555555558</v>
      </c>
      <c r="F7" s="38">
        <v>0.24652777777777779</v>
      </c>
      <c r="G7" s="38">
        <v>0.34652777777777777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1">
        <v>45388</v>
      </c>
      <c r="B8" s="32" t="s">
        <v>9</v>
      </c>
      <c r="C8" s="33" t="s">
        <v>10</v>
      </c>
      <c r="D8" s="34" t="s">
        <v>10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31">
        <v>45389</v>
      </c>
      <c r="B9" s="32" t="s">
        <v>11</v>
      </c>
      <c r="C9" s="33" t="s">
        <v>10</v>
      </c>
      <c r="D9" s="34" t="s">
        <v>10</v>
      </c>
      <c r="E9" s="36"/>
      <c r="F9" s="36"/>
      <c r="G9" s="36"/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Weekoff</v>
      </c>
    </row>
    <row r="10" spans="1:16" x14ac:dyDescent="0.3">
      <c r="A10" s="39">
        <v>45390</v>
      </c>
      <c r="B10" s="40" t="s">
        <v>3</v>
      </c>
      <c r="C10" s="35" t="s">
        <v>36</v>
      </c>
      <c r="D10" s="41" t="s">
        <v>36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Leave</v>
      </c>
    </row>
    <row r="11" spans="1:16" x14ac:dyDescent="0.3">
      <c r="A11" s="43">
        <v>45391</v>
      </c>
      <c r="B11" s="44" t="s">
        <v>5</v>
      </c>
      <c r="C11" s="36" t="s">
        <v>12</v>
      </c>
      <c r="D11" s="37" t="s">
        <v>12</v>
      </c>
      <c r="E11" s="38">
        <v>0.91180555555555554</v>
      </c>
      <c r="F11" s="38">
        <v>0.27083333333333331</v>
      </c>
      <c r="G11" s="38">
        <v>0.35902777777777778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Late</v>
      </c>
      <c r="O11" s="1" t="s">
        <v>0</v>
      </c>
      <c r="P11" s="1" t="str">
        <f>TEXT(A3,"mmmm")</f>
        <v>April</v>
      </c>
    </row>
    <row r="12" spans="1:16" x14ac:dyDescent="0.3">
      <c r="A12" s="39">
        <v>45392</v>
      </c>
      <c r="B12" s="40" t="s">
        <v>6</v>
      </c>
      <c r="C12" s="35" t="s">
        <v>12</v>
      </c>
      <c r="D12" s="41" t="s">
        <v>12</v>
      </c>
      <c r="E12" s="42">
        <v>0.91597222222222219</v>
      </c>
      <c r="F12" s="42">
        <v>0.27708333333333335</v>
      </c>
      <c r="G12" s="42">
        <v>0.3611111111111111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Late</v>
      </c>
      <c r="O12" t="s">
        <v>49</v>
      </c>
      <c r="P12">
        <f>SUM(P13,P14)</f>
        <v>23</v>
      </c>
    </row>
    <row r="13" spans="1:16" x14ac:dyDescent="0.3">
      <c r="A13" s="43">
        <v>45393</v>
      </c>
      <c r="B13" s="44" t="s">
        <v>7</v>
      </c>
      <c r="C13" s="36" t="s">
        <v>12</v>
      </c>
      <c r="D13" s="37" t="s">
        <v>12</v>
      </c>
      <c r="E13" s="38">
        <v>0.91388888888888886</v>
      </c>
      <c r="F13" s="38">
        <v>0.27708333333333335</v>
      </c>
      <c r="G13" s="38">
        <v>0.36249999999999999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Late</v>
      </c>
      <c r="O13" t="s">
        <v>52</v>
      </c>
      <c r="P13">
        <f>SUM(P15,P16)</f>
        <v>19</v>
      </c>
    </row>
    <row r="14" spans="1:16" x14ac:dyDescent="0.3">
      <c r="A14" s="39">
        <v>45394</v>
      </c>
      <c r="B14" s="40" t="s">
        <v>8</v>
      </c>
      <c r="C14" s="35" t="s">
        <v>12</v>
      </c>
      <c r="D14" s="41" t="s">
        <v>12</v>
      </c>
      <c r="E14" s="42">
        <v>0.91319444444444442</v>
      </c>
      <c r="F14" s="42">
        <v>0.29305555555555557</v>
      </c>
      <c r="G14" s="42">
        <v>0.37916666666666665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Late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31">
        <v>45395</v>
      </c>
      <c r="B15" s="32" t="s">
        <v>9</v>
      </c>
      <c r="C15" s="36" t="s">
        <v>42</v>
      </c>
      <c r="D15" s="37" t="s">
        <v>42</v>
      </c>
      <c r="E15" s="38">
        <v>0.91041666666666665</v>
      </c>
      <c r="F15" s="38">
        <v>0.28402777777777777</v>
      </c>
      <c r="G15" s="38">
        <v>0.37361111111111112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Late</v>
      </c>
      <c r="O15" t="s">
        <v>48</v>
      </c>
      <c r="P15">
        <f>COUNTIF(M3:M33,"On time")</f>
        <v>11</v>
      </c>
    </row>
    <row r="16" spans="1:16" x14ac:dyDescent="0.3">
      <c r="A16" s="31">
        <v>45396</v>
      </c>
      <c r="B16" s="32" t="s">
        <v>11</v>
      </c>
      <c r="C16" s="33" t="s">
        <v>10</v>
      </c>
      <c r="D16" s="34" t="s">
        <v>10</v>
      </c>
      <c r="E16" s="35"/>
      <c r="F16" s="35"/>
      <c r="G16" s="35"/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8</v>
      </c>
    </row>
    <row r="17" spans="1:16" x14ac:dyDescent="0.3">
      <c r="A17" s="43">
        <v>45397</v>
      </c>
      <c r="B17" s="44" t="s">
        <v>3</v>
      </c>
      <c r="C17" s="36" t="s">
        <v>43</v>
      </c>
      <c r="D17" s="37" t="s">
        <v>43</v>
      </c>
      <c r="E17" s="38">
        <v>0.89722222222222225</v>
      </c>
      <c r="F17" s="38">
        <v>0.27847222222222223</v>
      </c>
      <c r="G17" s="38">
        <v>0.38055555555555554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45398</v>
      </c>
      <c r="B18" s="40" t="s">
        <v>5</v>
      </c>
      <c r="C18" s="35" t="s">
        <v>15</v>
      </c>
      <c r="D18" s="41" t="s">
        <v>15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Leave</v>
      </c>
      <c r="O18" t="s">
        <v>1</v>
      </c>
      <c r="P18" s="59">
        <f>(P12-P14)/P12%</f>
        <v>82.608695652173907</v>
      </c>
    </row>
    <row r="19" spans="1:16" x14ac:dyDescent="0.3">
      <c r="A19" s="43">
        <v>45399</v>
      </c>
      <c r="B19" s="44" t="s">
        <v>6</v>
      </c>
      <c r="C19" s="36" t="s">
        <v>15</v>
      </c>
      <c r="D19" s="37" t="s">
        <v>15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Leave</v>
      </c>
      <c r="O19" t="s">
        <v>2</v>
      </c>
      <c r="P19" s="59">
        <f>(P13-P16)/P13%</f>
        <v>57.89473684210526</v>
      </c>
    </row>
    <row r="20" spans="1:16" x14ac:dyDescent="0.3">
      <c r="A20" s="39">
        <v>45400</v>
      </c>
      <c r="B20" s="40" t="s">
        <v>7</v>
      </c>
      <c r="C20" s="33" t="s">
        <v>10</v>
      </c>
      <c r="D20" s="34" t="s">
        <v>10</v>
      </c>
      <c r="E20" s="35"/>
      <c r="F20" s="35"/>
      <c r="G20" s="35"/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Weekoff</v>
      </c>
    </row>
    <row r="21" spans="1:16" x14ac:dyDescent="0.3">
      <c r="A21" s="43">
        <v>45401</v>
      </c>
      <c r="B21" s="44" t="s">
        <v>8</v>
      </c>
      <c r="C21" s="36" t="s">
        <v>13</v>
      </c>
      <c r="D21" s="37" t="s">
        <v>13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31">
        <v>45402</v>
      </c>
      <c r="B22" s="32" t="s">
        <v>9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31">
        <v>45403</v>
      </c>
      <c r="B23" s="32" t="s">
        <v>11</v>
      </c>
      <c r="C23" s="36" t="s">
        <v>12</v>
      </c>
      <c r="D23" s="37" t="s">
        <v>12</v>
      </c>
      <c r="E23" s="38">
        <v>0.9</v>
      </c>
      <c r="F23" s="38">
        <v>0.27361111111111114</v>
      </c>
      <c r="G23" s="38">
        <v>0.37291666666666667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45404</v>
      </c>
      <c r="B24" s="40" t="s">
        <v>3</v>
      </c>
      <c r="C24" s="35" t="s">
        <v>12</v>
      </c>
      <c r="D24" s="41" t="s">
        <v>12</v>
      </c>
      <c r="E24" s="42">
        <v>0.91111111111111109</v>
      </c>
      <c r="F24" s="42">
        <v>0.27847222222222223</v>
      </c>
      <c r="G24" s="42">
        <v>0.36666666666666664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43">
        <v>45405</v>
      </c>
      <c r="B25" s="44" t="s">
        <v>5</v>
      </c>
      <c r="C25" s="36" t="s">
        <v>12</v>
      </c>
      <c r="D25" s="37" t="s">
        <v>12</v>
      </c>
      <c r="E25" s="38">
        <v>0.91249999999999998</v>
      </c>
      <c r="F25" s="38">
        <v>0.27777777777777779</v>
      </c>
      <c r="G25" s="38">
        <v>0.36458333333333331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Late</v>
      </c>
    </row>
    <row r="26" spans="1:16" x14ac:dyDescent="0.3">
      <c r="A26" s="39">
        <v>45406</v>
      </c>
      <c r="B26" s="40" t="s">
        <v>6</v>
      </c>
      <c r="C26" s="35" t="s">
        <v>12</v>
      </c>
      <c r="D26" s="41" t="s">
        <v>12</v>
      </c>
      <c r="E26" s="42">
        <v>0.90138888888888891</v>
      </c>
      <c r="F26" s="42">
        <v>0.30416666666666664</v>
      </c>
      <c r="G26" s="42">
        <v>0.40208333333333335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45407</v>
      </c>
      <c r="B27" s="44" t="s">
        <v>7</v>
      </c>
      <c r="C27" s="36" t="s">
        <v>12</v>
      </c>
      <c r="D27" s="37" t="s">
        <v>12</v>
      </c>
      <c r="E27" s="38">
        <v>0.90208333333333335</v>
      </c>
      <c r="F27" s="38">
        <v>0.26319444444444445</v>
      </c>
      <c r="G27" s="38">
        <v>0.36041666666666666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45408</v>
      </c>
      <c r="B28" s="40" t="s">
        <v>8</v>
      </c>
      <c r="C28" s="35" t="s">
        <v>12</v>
      </c>
      <c r="D28" s="41" t="s">
        <v>12</v>
      </c>
      <c r="E28" s="42">
        <v>0.90208333333333335</v>
      </c>
      <c r="F28" s="42">
        <v>0.3034722222222222</v>
      </c>
      <c r="G28" s="42">
        <v>0.40069444444444446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31">
        <v>45409</v>
      </c>
      <c r="B29" s="32" t="s">
        <v>9</v>
      </c>
      <c r="C29" s="36" t="s">
        <v>12</v>
      </c>
      <c r="D29" s="37" t="s">
        <v>12</v>
      </c>
      <c r="E29" s="38">
        <v>0.90069444444444446</v>
      </c>
      <c r="F29" s="38">
        <v>0.27638888888888891</v>
      </c>
      <c r="G29" s="38">
        <v>0.375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1">
        <v>45410</v>
      </c>
      <c r="B30" s="32" t="s">
        <v>11</v>
      </c>
      <c r="C30" s="35" t="s">
        <v>12</v>
      </c>
      <c r="D30" s="41" t="s">
        <v>12</v>
      </c>
      <c r="E30" s="42">
        <v>0.91874999999999996</v>
      </c>
      <c r="F30" s="42">
        <v>0.28125</v>
      </c>
      <c r="G30" s="42">
        <v>0.36180555555555555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Late</v>
      </c>
    </row>
    <row r="31" spans="1:16" x14ac:dyDescent="0.3">
      <c r="A31" s="43">
        <v>45411</v>
      </c>
      <c r="B31" s="44" t="s">
        <v>3</v>
      </c>
      <c r="C31" s="33" t="s">
        <v>10</v>
      </c>
      <c r="D31" s="34" t="s">
        <v>10</v>
      </c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Weekoff</v>
      </c>
    </row>
    <row r="32" spans="1:16" x14ac:dyDescent="0.3">
      <c r="A32" s="39">
        <v>45412</v>
      </c>
      <c r="B32" s="40" t="s">
        <v>5</v>
      </c>
      <c r="C32" s="35" t="s">
        <v>36</v>
      </c>
      <c r="D32" s="41" t="s">
        <v>36</v>
      </c>
      <c r="E32" s="35"/>
      <c r="F32" s="35"/>
      <c r="G32" s="35"/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Leave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8E28-EBC7-40E7-AE8A-C7CC13095C63}">
  <dimension ref="A1:P33"/>
  <sheetViews>
    <sheetView zoomScaleNormal="100" workbookViewId="0">
      <selection activeCell="F18" sqref="F18"/>
    </sheetView>
  </sheetViews>
  <sheetFormatPr defaultRowHeight="14.4" x14ac:dyDescent="0.3"/>
  <cols>
    <col min="1" max="1" width="9.664062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45413</v>
      </c>
      <c r="B3" s="44" t="s">
        <v>6</v>
      </c>
      <c r="C3" s="36" t="s">
        <v>16</v>
      </c>
      <c r="D3" s="37" t="s">
        <v>16</v>
      </c>
      <c r="E3" s="38">
        <v>0.28194444444444444</v>
      </c>
      <c r="F3" s="38">
        <v>0.60416666666666663</v>
      </c>
      <c r="G3" s="38">
        <v>0.3215277777777778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Late</v>
      </c>
    </row>
    <row r="4" spans="1:16" x14ac:dyDescent="0.3">
      <c r="A4" s="39">
        <v>45414</v>
      </c>
      <c r="B4" s="40" t="s">
        <v>7</v>
      </c>
      <c r="C4" s="35" t="s">
        <v>16</v>
      </c>
      <c r="D4" s="41" t="s">
        <v>16</v>
      </c>
      <c r="E4" s="42">
        <v>0.28680555555555554</v>
      </c>
      <c r="F4" s="42">
        <v>0.6118055555555556</v>
      </c>
      <c r="G4" s="42">
        <v>0.32500000000000001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43">
        <v>45415</v>
      </c>
      <c r="B5" s="44" t="s">
        <v>8</v>
      </c>
      <c r="C5" s="36" t="s">
        <v>16</v>
      </c>
      <c r="D5" s="37" t="s">
        <v>16</v>
      </c>
      <c r="E5" s="38">
        <v>0.28125</v>
      </c>
      <c r="F5" s="38">
        <v>0.65138888888888891</v>
      </c>
      <c r="G5" s="38">
        <v>0.36944444444444446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Late</v>
      </c>
    </row>
    <row r="6" spans="1:16" x14ac:dyDescent="0.3">
      <c r="A6" s="31">
        <v>45416</v>
      </c>
      <c r="B6" s="32" t="s">
        <v>9</v>
      </c>
      <c r="C6" s="35" t="s">
        <v>16</v>
      </c>
      <c r="D6" s="41" t="s">
        <v>16</v>
      </c>
      <c r="E6" s="42">
        <v>0.27152777777777776</v>
      </c>
      <c r="F6" s="42">
        <v>0.64861111111111114</v>
      </c>
      <c r="G6" s="42">
        <v>0.37708333333333333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31">
        <v>45417</v>
      </c>
      <c r="B7" s="32" t="s">
        <v>11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39">
        <v>45418</v>
      </c>
      <c r="B8" s="40" t="s">
        <v>3</v>
      </c>
      <c r="C8" s="33" t="s">
        <v>10</v>
      </c>
      <c r="D8" s="34" t="s">
        <v>10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25">
        <v>45419</v>
      </c>
      <c r="B9" s="26" t="s">
        <v>5</v>
      </c>
      <c r="C9" s="27" t="s">
        <v>16</v>
      </c>
      <c r="D9" s="28" t="s">
        <v>16</v>
      </c>
      <c r="E9" s="29">
        <v>0.28749999999999998</v>
      </c>
      <c r="F9" s="29">
        <v>0.76041666666666663</v>
      </c>
      <c r="G9" s="29">
        <v>0.47222222222222221</v>
      </c>
      <c r="H9" s="30">
        <v>0.139375</v>
      </c>
      <c r="I9" s="27" t="s">
        <v>17</v>
      </c>
      <c r="J9" s="27" t="s">
        <v>18</v>
      </c>
      <c r="K9" s="27"/>
      <c r="L9" s="47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39">
        <v>45420</v>
      </c>
      <c r="B10" s="40" t="s">
        <v>6</v>
      </c>
      <c r="C10" s="35" t="s">
        <v>16</v>
      </c>
      <c r="D10" s="41" t="s">
        <v>16</v>
      </c>
      <c r="E10" s="42">
        <v>0.27638888888888891</v>
      </c>
      <c r="F10" s="42">
        <v>0.6118055555555556</v>
      </c>
      <c r="G10" s="42">
        <v>0.33541666666666664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45421</v>
      </c>
      <c r="B11" s="44" t="s">
        <v>7</v>
      </c>
      <c r="C11" s="36" t="s">
        <v>16</v>
      </c>
      <c r="D11" s="37" t="s">
        <v>16</v>
      </c>
      <c r="E11" s="38">
        <v>0.27638888888888891</v>
      </c>
      <c r="F11" s="38">
        <v>0.60763888888888884</v>
      </c>
      <c r="G11" s="38">
        <v>0.33055555555555555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May</v>
      </c>
    </row>
    <row r="12" spans="1:16" x14ac:dyDescent="0.3">
      <c r="A12" s="39">
        <v>45422</v>
      </c>
      <c r="B12" s="40" t="s">
        <v>8</v>
      </c>
      <c r="C12" s="35" t="s">
        <v>16</v>
      </c>
      <c r="D12" s="41" t="s">
        <v>16</v>
      </c>
      <c r="E12" s="42">
        <v>0.27638888888888891</v>
      </c>
      <c r="F12" s="42">
        <v>0.60486111111111107</v>
      </c>
      <c r="G12" s="42">
        <v>0.32777777777777778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25</v>
      </c>
    </row>
    <row r="13" spans="1:16" x14ac:dyDescent="0.3">
      <c r="A13" s="31">
        <v>45423</v>
      </c>
      <c r="B13" s="32" t="s">
        <v>9</v>
      </c>
      <c r="C13" s="36" t="s">
        <v>16</v>
      </c>
      <c r="D13" s="37" t="s">
        <v>16</v>
      </c>
      <c r="E13" s="38">
        <v>0.27569444444444446</v>
      </c>
      <c r="F13" s="38">
        <v>0.6069444444444444</v>
      </c>
      <c r="G13" s="38">
        <v>0.33124999999999999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25</v>
      </c>
    </row>
    <row r="14" spans="1:16" x14ac:dyDescent="0.3">
      <c r="A14" s="31">
        <v>45424</v>
      </c>
      <c r="B14" s="32" t="s">
        <v>11</v>
      </c>
      <c r="C14" s="35" t="s">
        <v>16</v>
      </c>
      <c r="D14" s="41" t="s">
        <v>16</v>
      </c>
      <c r="E14" s="42">
        <v>0.27708333333333335</v>
      </c>
      <c r="F14" s="42">
        <v>0.60416666666666663</v>
      </c>
      <c r="G14" s="42">
        <v>0.32708333333333334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0</v>
      </c>
    </row>
    <row r="15" spans="1:16" x14ac:dyDescent="0.3">
      <c r="A15" s="43">
        <v>45425</v>
      </c>
      <c r="B15" s="44" t="s">
        <v>3</v>
      </c>
      <c r="C15" s="36" t="s">
        <v>16</v>
      </c>
      <c r="D15" s="37" t="s">
        <v>16</v>
      </c>
      <c r="E15" s="38">
        <v>0.27638888888888891</v>
      </c>
      <c r="F15" s="38">
        <v>0.61388888888888893</v>
      </c>
      <c r="G15" s="38">
        <v>0.33680555555555558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18</v>
      </c>
    </row>
    <row r="16" spans="1:16" x14ac:dyDescent="0.3">
      <c r="A16" s="39">
        <v>45426</v>
      </c>
      <c r="B16" s="40" t="s">
        <v>5</v>
      </c>
      <c r="C16" s="33" t="s">
        <v>10</v>
      </c>
      <c r="D16" s="34" t="s">
        <v>10</v>
      </c>
      <c r="E16" s="35"/>
      <c r="F16" s="35"/>
      <c r="G16" s="35"/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7</v>
      </c>
    </row>
    <row r="17" spans="1:16" x14ac:dyDescent="0.3">
      <c r="A17" s="43">
        <v>45427</v>
      </c>
      <c r="B17" s="44" t="s">
        <v>6</v>
      </c>
      <c r="C17" s="36" t="s">
        <v>16</v>
      </c>
      <c r="D17" s="37" t="s">
        <v>16</v>
      </c>
      <c r="E17" s="38">
        <v>0.28749999999999998</v>
      </c>
      <c r="F17" s="38">
        <v>0.60486111111111107</v>
      </c>
      <c r="G17" s="38">
        <v>0.31736111111111109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Late</v>
      </c>
      <c r="O17" t="s">
        <v>50</v>
      </c>
      <c r="P17">
        <f>COUNTIF(C3:C33,"W")</f>
        <v>6</v>
      </c>
    </row>
    <row r="18" spans="1:16" x14ac:dyDescent="0.3">
      <c r="A18" s="39">
        <v>45428</v>
      </c>
      <c r="B18" s="40" t="s">
        <v>7</v>
      </c>
      <c r="C18" s="35" t="s">
        <v>16</v>
      </c>
      <c r="D18" s="41" t="s">
        <v>16</v>
      </c>
      <c r="E18" s="42">
        <v>0.27638888888888891</v>
      </c>
      <c r="F18" s="42">
        <v>0.61111111111111116</v>
      </c>
      <c r="G18" s="42">
        <v>0.33402777777777776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100</v>
      </c>
    </row>
    <row r="19" spans="1:16" x14ac:dyDescent="0.3">
      <c r="A19" s="43">
        <v>45429</v>
      </c>
      <c r="B19" s="44" t="s">
        <v>8</v>
      </c>
      <c r="C19" s="36" t="s">
        <v>16</v>
      </c>
      <c r="D19" s="37" t="s">
        <v>16</v>
      </c>
      <c r="E19" s="38">
        <v>0.27500000000000002</v>
      </c>
      <c r="F19" s="38">
        <v>0.60972222222222228</v>
      </c>
      <c r="G19" s="38">
        <v>0.33402777777777776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72</v>
      </c>
    </row>
    <row r="20" spans="1:16" x14ac:dyDescent="0.3">
      <c r="A20" s="31">
        <v>45430</v>
      </c>
      <c r="B20" s="32" t="s">
        <v>9</v>
      </c>
      <c r="C20" s="35" t="s">
        <v>16</v>
      </c>
      <c r="D20" s="41" t="s">
        <v>16</v>
      </c>
      <c r="E20" s="42">
        <v>0.27638888888888891</v>
      </c>
      <c r="F20" s="42">
        <v>0.60416666666666663</v>
      </c>
      <c r="G20" s="42">
        <v>0.32777777777777778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31">
        <v>45431</v>
      </c>
      <c r="B21" s="32" t="s">
        <v>11</v>
      </c>
      <c r="C21" s="33" t="s">
        <v>10</v>
      </c>
      <c r="D21" s="34" t="s">
        <v>10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Weekoff</v>
      </c>
    </row>
    <row r="22" spans="1:16" x14ac:dyDescent="0.3">
      <c r="A22" s="39">
        <v>45432</v>
      </c>
      <c r="B22" s="40" t="s">
        <v>3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43">
        <v>45433</v>
      </c>
      <c r="B23" s="44" t="s">
        <v>5</v>
      </c>
      <c r="C23" s="36" t="s">
        <v>16</v>
      </c>
      <c r="D23" s="37" t="s">
        <v>16</v>
      </c>
      <c r="E23" s="38">
        <v>0.27638888888888891</v>
      </c>
      <c r="F23" s="38">
        <v>0.60763888888888884</v>
      </c>
      <c r="G23" s="38">
        <v>0.33124999999999999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45434</v>
      </c>
      <c r="B24" s="40" t="s">
        <v>6</v>
      </c>
      <c r="C24" s="35" t="s">
        <v>16</v>
      </c>
      <c r="D24" s="41" t="s">
        <v>16</v>
      </c>
      <c r="E24" s="42">
        <v>0.27638888888888891</v>
      </c>
      <c r="F24" s="42">
        <v>0.6166666666666667</v>
      </c>
      <c r="G24" s="42">
        <v>0.33958333333333335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45435</v>
      </c>
      <c r="B25" s="44" t="s">
        <v>7</v>
      </c>
      <c r="C25" s="36" t="s">
        <v>16</v>
      </c>
      <c r="D25" s="37" t="s">
        <v>16</v>
      </c>
      <c r="E25" s="38">
        <v>0.26597222222222222</v>
      </c>
      <c r="F25" s="38">
        <v>0.62291666666666667</v>
      </c>
      <c r="G25" s="38">
        <v>0.35625000000000001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45436</v>
      </c>
      <c r="B26" s="40" t="s">
        <v>8</v>
      </c>
      <c r="C26" s="35" t="s">
        <v>16</v>
      </c>
      <c r="D26" s="41" t="s">
        <v>16</v>
      </c>
      <c r="E26" s="42">
        <v>0.27638888888888891</v>
      </c>
      <c r="F26" s="42">
        <v>0.62291666666666667</v>
      </c>
      <c r="G26" s="42">
        <v>0.34652777777777777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31">
        <v>45437</v>
      </c>
      <c r="B27" s="32" t="s">
        <v>9</v>
      </c>
      <c r="C27" s="36" t="s">
        <v>16</v>
      </c>
      <c r="D27" s="37" t="s">
        <v>16</v>
      </c>
      <c r="E27" s="38">
        <v>0.2951388888888889</v>
      </c>
      <c r="F27" s="38">
        <v>0.60486111111111107</v>
      </c>
      <c r="G27" s="38">
        <v>0.30972222222222223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31">
        <v>45438</v>
      </c>
      <c r="B28" s="32" t="s">
        <v>11</v>
      </c>
      <c r="C28" s="33" t="s">
        <v>10</v>
      </c>
      <c r="D28" s="34" t="s">
        <v>10</v>
      </c>
      <c r="E28" s="35"/>
      <c r="F28" s="35"/>
      <c r="G28" s="35"/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Weekoff</v>
      </c>
    </row>
    <row r="29" spans="1:16" x14ac:dyDescent="0.3">
      <c r="A29" s="43">
        <v>45439</v>
      </c>
      <c r="B29" s="44" t="s">
        <v>3</v>
      </c>
      <c r="C29" s="36" t="s">
        <v>12</v>
      </c>
      <c r="D29" s="37" t="s">
        <v>12</v>
      </c>
      <c r="E29" s="38">
        <v>0.8881944444444444</v>
      </c>
      <c r="F29" s="38">
        <v>0.27083333333333331</v>
      </c>
      <c r="G29" s="38">
        <v>0.38194444444444442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45440</v>
      </c>
      <c r="B30" s="40" t="s">
        <v>5</v>
      </c>
      <c r="C30" s="35" t="s">
        <v>12</v>
      </c>
      <c r="D30" s="41" t="s">
        <v>12</v>
      </c>
      <c r="E30" s="42">
        <v>0.8930555555555556</v>
      </c>
      <c r="F30" s="42">
        <v>0.2722222222222222</v>
      </c>
      <c r="G30" s="42">
        <v>0.37916666666666665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43">
        <v>45441</v>
      </c>
      <c r="B31" s="44" t="s">
        <v>6</v>
      </c>
      <c r="C31" s="36" t="s">
        <v>12</v>
      </c>
      <c r="D31" s="37" t="s">
        <v>12</v>
      </c>
      <c r="E31" s="38">
        <v>0.88541666666666663</v>
      </c>
      <c r="F31" s="38">
        <v>0.27500000000000002</v>
      </c>
      <c r="G31" s="38">
        <v>0.3888888888888889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9">
        <v>45442</v>
      </c>
      <c r="B32" s="40" t="s">
        <v>7</v>
      </c>
      <c r="C32" s="35" t="s">
        <v>12</v>
      </c>
      <c r="D32" s="41" t="s">
        <v>12</v>
      </c>
      <c r="E32" s="42">
        <v>0.89930555555555558</v>
      </c>
      <c r="F32" s="42">
        <v>0.27083333333333331</v>
      </c>
      <c r="G32" s="42">
        <v>0.37083333333333335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43">
        <v>45443</v>
      </c>
      <c r="B33" s="44" t="s">
        <v>8</v>
      </c>
      <c r="C33" s="36" t="s">
        <v>12</v>
      </c>
      <c r="D33" s="37" t="s">
        <v>12</v>
      </c>
      <c r="E33" s="38">
        <v>0.90347222222222223</v>
      </c>
      <c r="F33" s="38">
        <v>0.28749999999999998</v>
      </c>
      <c r="G33" s="38">
        <v>0.3840277777777778</v>
      </c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Late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F4D-F59D-4C63-B9BB-297D7868228E}">
  <dimension ref="A1:P32"/>
  <sheetViews>
    <sheetView workbookViewId="0">
      <selection activeCell="F14" sqref="F14"/>
    </sheetView>
  </sheetViews>
  <sheetFormatPr defaultRowHeight="14.4" x14ac:dyDescent="0.3"/>
  <cols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31">
        <v>45444</v>
      </c>
      <c r="B3" s="32" t="s">
        <v>9</v>
      </c>
      <c r="C3" s="33" t="s">
        <v>10</v>
      </c>
      <c r="D3" s="34" t="s">
        <v>10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Weekoff</v>
      </c>
    </row>
    <row r="4" spans="1:16" x14ac:dyDescent="0.3">
      <c r="A4" s="31">
        <v>45445</v>
      </c>
      <c r="B4" s="32" t="s">
        <v>11</v>
      </c>
      <c r="C4" s="33" t="s">
        <v>10</v>
      </c>
      <c r="D4" s="34" t="s">
        <v>10</v>
      </c>
      <c r="E4" s="35"/>
      <c r="F4" s="35"/>
      <c r="G4" s="35"/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Weekoff</v>
      </c>
    </row>
    <row r="5" spans="1:16" x14ac:dyDescent="0.3">
      <c r="A5" s="43">
        <v>45446</v>
      </c>
      <c r="B5" s="44" t="s">
        <v>3</v>
      </c>
      <c r="C5" s="36" t="s">
        <v>12</v>
      </c>
      <c r="D5" s="37" t="s">
        <v>12</v>
      </c>
      <c r="E5" s="38">
        <v>0.90138888888888891</v>
      </c>
      <c r="F5" s="38">
        <v>0.27916666666666667</v>
      </c>
      <c r="G5" s="38">
        <v>0.37777777777777777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45447</v>
      </c>
      <c r="B6" s="40" t="s">
        <v>5</v>
      </c>
      <c r="C6" s="35" t="s">
        <v>12</v>
      </c>
      <c r="D6" s="41" t="s">
        <v>12</v>
      </c>
      <c r="E6" s="42">
        <v>0.89861111111111114</v>
      </c>
      <c r="F6" s="42">
        <v>0.27152777777777776</v>
      </c>
      <c r="G6" s="42">
        <v>0.37291666666666667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45448</v>
      </c>
      <c r="B7" s="44" t="s">
        <v>6</v>
      </c>
      <c r="C7" s="36" t="s">
        <v>12</v>
      </c>
      <c r="D7" s="37" t="s">
        <v>12</v>
      </c>
      <c r="E7" s="38">
        <v>0.89513888888888893</v>
      </c>
      <c r="F7" s="38">
        <v>0.27847222222222223</v>
      </c>
      <c r="G7" s="38">
        <v>0.38333333333333336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45449</v>
      </c>
      <c r="B8" s="40" t="s">
        <v>7</v>
      </c>
      <c r="C8" s="35" t="s">
        <v>12</v>
      </c>
      <c r="D8" s="41" t="s">
        <v>12</v>
      </c>
      <c r="E8" s="42">
        <v>0.90972222222222221</v>
      </c>
      <c r="F8" s="42">
        <v>0.27500000000000002</v>
      </c>
      <c r="G8" s="42">
        <v>0.36458333333333331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Late</v>
      </c>
    </row>
    <row r="9" spans="1:16" x14ac:dyDescent="0.3">
      <c r="A9" s="43">
        <v>45450</v>
      </c>
      <c r="B9" s="44" t="s">
        <v>8</v>
      </c>
      <c r="C9" s="36" t="s">
        <v>12</v>
      </c>
      <c r="D9" s="37" t="s">
        <v>12</v>
      </c>
      <c r="E9" s="38">
        <v>0.92638888888888893</v>
      </c>
      <c r="F9" s="38">
        <v>0.27361111111111114</v>
      </c>
      <c r="G9" s="38">
        <v>0.34722222222222221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31">
        <v>45451</v>
      </c>
      <c r="B10" s="32" t="s">
        <v>9</v>
      </c>
      <c r="C10" s="35" t="s">
        <v>15</v>
      </c>
      <c r="D10" s="41" t="s">
        <v>15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Leave</v>
      </c>
    </row>
    <row r="11" spans="1:16" x14ac:dyDescent="0.3">
      <c r="A11" s="31">
        <v>45452</v>
      </c>
      <c r="B11" s="32" t="s">
        <v>11</v>
      </c>
      <c r="C11" s="33" t="s">
        <v>10</v>
      </c>
      <c r="D11" s="34" t="s">
        <v>10</v>
      </c>
      <c r="E11" s="36"/>
      <c r="F11" s="36"/>
      <c r="G11" s="36"/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Weekoff</v>
      </c>
      <c r="O11" s="1" t="s">
        <v>0</v>
      </c>
      <c r="P11" s="1" t="str">
        <f>TEXT(A3,"mmmm")</f>
        <v>June</v>
      </c>
    </row>
    <row r="12" spans="1:16" x14ac:dyDescent="0.3">
      <c r="A12" s="39">
        <v>45453</v>
      </c>
      <c r="B12" s="40" t="s">
        <v>3</v>
      </c>
      <c r="C12" s="35" t="s">
        <v>12</v>
      </c>
      <c r="D12" s="41" t="s">
        <v>12</v>
      </c>
      <c r="E12" s="42">
        <v>0.89513888888888893</v>
      </c>
      <c r="F12" s="42">
        <v>0.27569444444444446</v>
      </c>
      <c r="G12" s="42">
        <v>0.37986111111111109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21</v>
      </c>
    </row>
    <row r="13" spans="1:16" x14ac:dyDescent="0.3">
      <c r="A13" s="43">
        <v>45454</v>
      </c>
      <c r="B13" s="44" t="s">
        <v>5</v>
      </c>
      <c r="C13" s="36" t="s">
        <v>12</v>
      </c>
      <c r="D13" s="37" t="s">
        <v>12</v>
      </c>
      <c r="E13" s="38">
        <v>0.89722222222222225</v>
      </c>
      <c r="F13" s="38">
        <v>0.27430555555555558</v>
      </c>
      <c r="G13" s="38">
        <v>0.37708333333333333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19</v>
      </c>
    </row>
    <row r="14" spans="1:16" x14ac:dyDescent="0.3">
      <c r="A14" s="39">
        <v>45455</v>
      </c>
      <c r="B14" s="40" t="s">
        <v>6</v>
      </c>
      <c r="C14" s="35" t="s">
        <v>12</v>
      </c>
      <c r="D14" s="41" t="s">
        <v>12</v>
      </c>
      <c r="E14" s="42">
        <v>0.90347222222222223</v>
      </c>
      <c r="F14" s="42">
        <v>0.27777777777777779</v>
      </c>
      <c r="G14" s="42">
        <v>0.37430555555555556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Late</v>
      </c>
      <c r="O14" t="s">
        <v>51</v>
      </c>
      <c r="P14">
        <f>COUNTIF(M3:M33,"Leave")-(COUNTIF(C3:C33,"H")+COUNTIF(C3:C33,"RH"))</f>
        <v>2</v>
      </c>
    </row>
    <row r="15" spans="1:16" x14ac:dyDescent="0.3">
      <c r="A15" s="43">
        <v>45456</v>
      </c>
      <c r="B15" s="44" t="s">
        <v>7</v>
      </c>
      <c r="C15" s="36" t="s">
        <v>12</v>
      </c>
      <c r="D15" s="37" t="s">
        <v>12</v>
      </c>
      <c r="E15" s="38">
        <v>0.91736111111111107</v>
      </c>
      <c r="F15" s="38">
        <v>0.27638888888888891</v>
      </c>
      <c r="G15" s="38">
        <v>0.35833333333333334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Late</v>
      </c>
      <c r="O15" t="s">
        <v>48</v>
      </c>
      <c r="P15">
        <f>COUNTIF(M3:M33,"On time")</f>
        <v>14</v>
      </c>
    </row>
    <row r="16" spans="1:16" x14ac:dyDescent="0.3">
      <c r="A16" s="39">
        <v>45457</v>
      </c>
      <c r="B16" s="40" t="s">
        <v>8</v>
      </c>
      <c r="C16" s="35" t="s">
        <v>12</v>
      </c>
      <c r="D16" s="41" t="s">
        <v>12</v>
      </c>
      <c r="E16" s="42">
        <v>0.8979166666666667</v>
      </c>
      <c r="F16" s="42">
        <v>0.27986111111111112</v>
      </c>
      <c r="G16" s="42">
        <v>0.38194444444444442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5</v>
      </c>
    </row>
    <row r="17" spans="1:16" x14ac:dyDescent="0.3">
      <c r="A17" s="31">
        <v>45458</v>
      </c>
      <c r="B17" s="32" t="s">
        <v>9</v>
      </c>
      <c r="C17" s="33" t="s">
        <v>10</v>
      </c>
      <c r="D17" s="34" t="s">
        <v>10</v>
      </c>
      <c r="E17" s="36"/>
      <c r="F17" s="36"/>
      <c r="G17" s="36"/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Weekoff</v>
      </c>
      <c r="O17" t="s">
        <v>50</v>
      </c>
      <c r="P17">
        <f>COUNTIF(C3:C33,"W")</f>
        <v>8</v>
      </c>
    </row>
    <row r="18" spans="1:16" x14ac:dyDescent="0.3">
      <c r="A18" s="31">
        <v>45459</v>
      </c>
      <c r="B18" s="32" t="s">
        <v>11</v>
      </c>
      <c r="C18" s="33" t="s">
        <v>10</v>
      </c>
      <c r="D18" s="34" t="s">
        <v>10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Weekoff</v>
      </c>
      <c r="O18" t="s">
        <v>1</v>
      </c>
      <c r="P18" s="59">
        <f>(P12-P14)/P12%</f>
        <v>90.476190476190482</v>
      </c>
    </row>
    <row r="19" spans="1:16" x14ac:dyDescent="0.3">
      <c r="A19" s="43">
        <v>45460</v>
      </c>
      <c r="B19" s="44" t="s">
        <v>3</v>
      </c>
      <c r="C19" s="36" t="s">
        <v>13</v>
      </c>
      <c r="D19" s="37" t="s">
        <v>13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Leave</v>
      </c>
      <c r="O19" t="s">
        <v>2</v>
      </c>
      <c r="P19" s="59">
        <f>(P13-P16)/P13%</f>
        <v>73.684210526315795</v>
      </c>
    </row>
    <row r="20" spans="1:16" x14ac:dyDescent="0.3">
      <c r="A20" s="39">
        <v>45461</v>
      </c>
      <c r="B20" s="40" t="s">
        <v>5</v>
      </c>
      <c r="C20" s="35" t="s">
        <v>12</v>
      </c>
      <c r="D20" s="41" t="s">
        <v>12</v>
      </c>
      <c r="E20" s="42">
        <v>0.90208333333333335</v>
      </c>
      <c r="F20" s="42">
        <v>0.27152777777777776</v>
      </c>
      <c r="G20" s="42">
        <v>0.36944444444444446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45462</v>
      </c>
      <c r="B21" s="44" t="s">
        <v>6</v>
      </c>
      <c r="C21" s="36" t="s">
        <v>36</v>
      </c>
      <c r="D21" s="37" t="s">
        <v>36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39">
        <v>45463</v>
      </c>
      <c r="B22" s="40" t="s">
        <v>7</v>
      </c>
      <c r="C22" s="35" t="s">
        <v>12</v>
      </c>
      <c r="D22" s="41" t="s">
        <v>12</v>
      </c>
      <c r="E22" s="42">
        <v>0.89652777777777781</v>
      </c>
      <c r="F22" s="42">
        <v>0.27569444444444446</v>
      </c>
      <c r="G22" s="42">
        <v>0.37916666666666665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43">
        <v>45464</v>
      </c>
      <c r="B23" s="44" t="s">
        <v>8</v>
      </c>
      <c r="C23" s="36" t="s">
        <v>12</v>
      </c>
      <c r="D23" s="37" t="s">
        <v>12</v>
      </c>
      <c r="E23" s="38">
        <v>0.89513888888888893</v>
      </c>
      <c r="F23" s="38">
        <v>0.27986111111111112</v>
      </c>
      <c r="G23" s="38">
        <v>0.3840277777777778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1">
        <v>45465</v>
      </c>
      <c r="B24" s="32" t="s">
        <v>9</v>
      </c>
      <c r="C24" s="35" t="s">
        <v>12</v>
      </c>
      <c r="D24" s="41" t="s">
        <v>12</v>
      </c>
      <c r="E24" s="42">
        <v>0.89722222222222225</v>
      </c>
      <c r="F24" s="42">
        <v>0.28402777777777777</v>
      </c>
      <c r="G24" s="42">
        <v>0.38611111111111113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31">
        <v>45466</v>
      </c>
      <c r="B25" s="32" t="s">
        <v>11</v>
      </c>
      <c r="C25" s="36" t="s">
        <v>12</v>
      </c>
      <c r="D25" s="37" t="s">
        <v>12</v>
      </c>
      <c r="E25" s="38">
        <v>0.92638888888888893</v>
      </c>
      <c r="F25" s="38">
        <v>0.2722222222222222</v>
      </c>
      <c r="G25" s="38">
        <v>0.34513888888888888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Late</v>
      </c>
    </row>
    <row r="26" spans="1:16" x14ac:dyDescent="0.3">
      <c r="A26" s="39">
        <v>45467</v>
      </c>
      <c r="B26" s="40" t="s">
        <v>3</v>
      </c>
      <c r="C26" s="33" t="s">
        <v>10</v>
      </c>
      <c r="D26" s="34" t="s">
        <v>10</v>
      </c>
      <c r="E26" s="35"/>
      <c r="F26" s="35"/>
      <c r="G26" s="35"/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Weekoff</v>
      </c>
    </row>
    <row r="27" spans="1:16" x14ac:dyDescent="0.3">
      <c r="A27" s="43">
        <v>45468</v>
      </c>
      <c r="B27" s="44" t="s">
        <v>5</v>
      </c>
      <c r="C27" s="36" t="s">
        <v>16</v>
      </c>
      <c r="D27" s="37" t="s">
        <v>16</v>
      </c>
      <c r="E27" s="38">
        <v>0.27361111111111114</v>
      </c>
      <c r="F27" s="38">
        <v>0.60763888888888884</v>
      </c>
      <c r="G27" s="38">
        <v>0.33402777777777776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45469</v>
      </c>
      <c r="B28" s="40" t="s">
        <v>6</v>
      </c>
      <c r="C28" s="35" t="s">
        <v>16</v>
      </c>
      <c r="D28" s="41" t="s">
        <v>16</v>
      </c>
      <c r="E28" s="42">
        <v>0.27638888888888891</v>
      </c>
      <c r="F28" s="42">
        <v>0.61041666666666672</v>
      </c>
      <c r="G28" s="42">
        <v>0.33402777777777776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45470</v>
      </c>
      <c r="B29" s="44" t="s">
        <v>7</v>
      </c>
      <c r="C29" s="36" t="s">
        <v>16</v>
      </c>
      <c r="D29" s="37" t="s">
        <v>16</v>
      </c>
      <c r="E29" s="38">
        <v>0.27013888888888887</v>
      </c>
      <c r="F29" s="38">
        <v>0.6430555555555556</v>
      </c>
      <c r="G29" s="38">
        <v>0.37291666666666667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45471</v>
      </c>
      <c r="B30" s="40" t="s">
        <v>8</v>
      </c>
      <c r="C30" s="35" t="s">
        <v>16</v>
      </c>
      <c r="D30" s="41" t="s">
        <v>16</v>
      </c>
      <c r="E30" s="42">
        <v>0.27361111111111114</v>
      </c>
      <c r="F30" s="42">
        <v>0.60972222222222228</v>
      </c>
      <c r="G30" s="42">
        <v>0.33541666666666664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31">
        <v>45472</v>
      </c>
      <c r="B31" s="32" t="s">
        <v>9</v>
      </c>
      <c r="C31" s="33" t="s">
        <v>10</v>
      </c>
      <c r="D31" s="34" t="s">
        <v>10</v>
      </c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Weekoff</v>
      </c>
    </row>
    <row r="32" spans="1:16" x14ac:dyDescent="0.3">
      <c r="A32" s="31">
        <v>45473</v>
      </c>
      <c r="B32" s="32" t="s">
        <v>11</v>
      </c>
      <c r="C32" s="33" t="s">
        <v>10</v>
      </c>
      <c r="D32" s="34" t="s">
        <v>10</v>
      </c>
      <c r="E32" s="35"/>
      <c r="F32" s="35"/>
      <c r="G32" s="35"/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Weekoff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ABBC-95D3-410C-86CF-B346C727C06E}">
  <dimension ref="A1:P33"/>
  <sheetViews>
    <sheetView workbookViewId="0">
      <selection activeCell="O30" sqref="O30"/>
    </sheetView>
  </sheetViews>
  <sheetFormatPr defaultRowHeight="14.4" x14ac:dyDescent="0.3"/>
  <cols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45474</v>
      </c>
      <c r="B3" s="44" t="s">
        <v>3</v>
      </c>
      <c r="C3" s="36" t="s">
        <v>36</v>
      </c>
      <c r="D3" s="37" t="s">
        <v>36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Leave</v>
      </c>
    </row>
    <row r="4" spans="1:16" x14ac:dyDescent="0.3">
      <c r="A4" s="39">
        <v>45475</v>
      </c>
      <c r="B4" s="40" t="s">
        <v>5</v>
      </c>
      <c r="C4" s="35" t="s">
        <v>36</v>
      </c>
      <c r="D4" s="41" t="s">
        <v>36</v>
      </c>
      <c r="E4" s="35"/>
      <c r="F4" s="35"/>
      <c r="G4" s="35"/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Leave</v>
      </c>
    </row>
    <row r="5" spans="1:16" x14ac:dyDescent="0.3">
      <c r="A5" s="43">
        <v>45476</v>
      </c>
      <c r="B5" s="44" t="s">
        <v>6</v>
      </c>
      <c r="C5" s="36" t="s">
        <v>16</v>
      </c>
      <c r="D5" s="37" t="s">
        <v>16</v>
      </c>
      <c r="E5" s="38">
        <v>0.27500000000000002</v>
      </c>
      <c r="F5" s="38">
        <v>0.60277777777777775</v>
      </c>
      <c r="G5" s="38">
        <v>0.32777777777777778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45477</v>
      </c>
      <c r="B6" s="40" t="s">
        <v>7</v>
      </c>
      <c r="C6" s="35" t="s">
        <v>16</v>
      </c>
      <c r="D6" s="41" t="s">
        <v>16</v>
      </c>
      <c r="E6" s="42">
        <v>0.27361111111111114</v>
      </c>
      <c r="F6" s="42">
        <v>0.60416666666666663</v>
      </c>
      <c r="G6" s="42">
        <v>0.3298611111111111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45478</v>
      </c>
      <c r="B7" s="44" t="s">
        <v>8</v>
      </c>
      <c r="C7" s="36" t="s">
        <v>16</v>
      </c>
      <c r="D7" s="37" t="s">
        <v>16</v>
      </c>
      <c r="E7" s="38">
        <v>0.27986111111111112</v>
      </c>
      <c r="F7" s="38">
        <v>0.57708333333333328</v>
      </c>
      <c r="G7" s="38">
        <v>0.29652777777777778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Late</v>
      </c>
    </row>
    <row r="8" spans="1:16" x14ac:dyDescent="0.3">
      <c r="A8" s="31">
        <v>45479</v>
      </c>
      <c r="B8" s="32" t="s">
        <v>9</v>
      </c>
      <c r="C8" s="35" t="s">
        <v>15</v>
      </c>
      <c r="D8" s="41" t="s">
        <v>15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Leave</v>
      </c>
    </row>
    <row r="9" spans="1:16" x14ac:dyDescent="0.3">
      <c r="A9" s="31">
        <v>45480</v>
      </c>
      <c r="B9" s="32" t="s">
        <v>11</v>
      </c>
      <c r="C9" s="36" t="s">
        <v>15</v>
      </c>
      <c r="D9" s="37" t="s">
        <v>15</v>
      </c>
      <c r="E9" s="36"/>
      <c r="F9" s="36"/>
      <c r="G9" s="36"/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Leave</v>
      </c>
    </row>
    <row r="10" spans="1:16" x14ac:dyDescent="0.3">
      <c r="A10" s="39">
        <v>45481</v>
      </c>
      <c r="B10" s="40" t="s">
        <v>3</v>
      </c>
      <c r="C10" s="33" t="s">
        <v>10</v>
      </c>
      <c r="D10" s="34" t="s">
        <v>10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43">
        <v>45482</v>
      </c>
      <c r="B11" s="44" t="s">
        <v>5</v>
      </c>
      <c r="C11" s="36" t="s">
        <v>44</v>
      </c>
      <c r="D11" s="37" t="s">
        <v>44</v>
      </c>
      <c r="E11" s="38">
        <v>0.33958333333333335</v>
      </c>
      <c r="F11" s="38">
        <v>0.66249999999999998</v>
      </c>
      <c r="G11" s="38">
        <v>0.32291666666666669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July</v>
      </c>
    </row>
    <row r="12" spans="1:16" x14ac:dyDescent="0.3">
      <c r="A12" s="39">
        <v>45483</v>
      </c>
      <c r="B12" s="40" t="s">
        <v>6</v>
      </c>
      <c r="C12" s="35" t="s">
        <v>16</v>
      </c>
      <c r="D12" s="41" t="s">
        <v>16</v>
      </c>
      <c r="E12" s="42">
        <v>0.27500000000000002</v>
      </c>
      <c r="F12" s="42">
        <v>0.60972222222222228</v>
      </c>
      <c r="G12" s="42">
        <v>0.3347222222222222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25</v>
      </c>
    </row>
    <row r="13" spans="1:16" x14ac:dyDescent="0.3">
      <c r="A13" s="43">
        <v>45484</v>
      </c>
      <c r="B13" s="44" t="s">
        <v>7</v>
      </c>
      <c r="C13" s="36" t="s">
        <v>16</v>
      </c>
      <c r="D13" s="37" t="s">
        <v>16</v>
      </c>
      <c r="E13" s="38">
        <v>0.27569444444444446</v>
      </c>
      <c r="F13" s="38">
        <v>0.60902777777777772</v>
      </c>
      <c r="G13" s="38">
        <v>0.33263888888888887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21</v>
      </c>
    </row>
    <row r="14" spans="1:16" x14ac:dyDescent="0.3">
      <c r="A14" s="39">
        <v>45485</v>
      </c>
      <c r="B14" s="40" t="s">
        <v>8</v>
      </c>
      <c r="C14" s="35" t="s">
        <v>16</v>
      </c>
      <c r="D14" s="41" t="s">
        <v>16</v>
      </c>
      <c r="E14" s="42">
        <v>0.27569444444444446</v>
      </c>
      <c r="F14" s="42">
        <v>0.6118055555555556</v>
      </c>
      <c r="G14" s="42">
        <v>0.33611111111111114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31">
        <v>45486</v>
      </c>
      <c r="B15" s="32" t="s">
        <v>9</v>
      </c>
      <c r="C15" s="33" t="s">
        <v>10</v>
      </c>
      <c r="D15" s="34" t="s">
        <v>10</v>
      </c>
      <c r="E15" s="36"/>
      <c r="F15" s="36"/>
      <c r="G15" s="36"/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Weekoff</v>
      </c>
      <c r="O15" t="s">
        <v>48</v>
      </c>
      <c r="P15">
        <f>COUNTIF(M3:M33,"On time")</f>
        <v>20</v>
      </c>
    </row>
    <row r="16" spans="1:16" x14ac:dyDescent="0.3">
      <c r="A16" s="31">
        <v>45487</v>
      </c>
      <c r="B16" s="32" t="s">
        <v>11</v>
      </c>
      <c r="C16" s="35" t="s">
        <v>16</v>
      </c>
      <c r="D16" s="41" t="s">
        <v>16</v>
      </c>
      <c r="E16" s="42">
        <v>0.27708333333333335</v>
      </c>
      <c r="F16" s="42">
        <v>0.6069444444444444</v>
      </c>
      <c r="G16" s="42">
        <v>0.32916666666666666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1</v>
      </c>
    </row>
    <row r="17" spans="1:16" x14ac:dyDescent="0.3">
      <c r="A17" s="43">
        <v>45488</v>
      </c>
      <c r="B17" s="44" t="s">
        <v>3</v>
      </c>
      <c r="C17" s="33" t="s">
        <v>10</v>
      </c>
      <c r="D17" s="34" t="s">
        <v>10</v>
      </c>
      <c r="E17" s="36"/>
      <c r="F17" s="36"/>
      <c r="G17" s="36"/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Weekoff</v>
      </c>
      <c r="O17" t="s">
        <v>50</v>
      </c>
      <c r="P17">
        <f>COUNTIF(C3:C33,"W")</f>
        <v>6</v>
      </c>
    </row>
    <row r="18" spans="1:16" x14ac:dyDescent="0.3">
      <c r="A18" s="39">
        <v>45489</v>
      </c>
      <c r="B18" s="40" t="s">
        <v>5</v>
      </c>
      <c r="C18" s="35" t="s">
        <v>16</v>
      </c>
      <c r="D18" s="41" t="s">
        <v>16</v>
      </c>
      <c r="E18" s="42">
        <v>0.27500000000000002</v>
      </c>
      <c r="F18" s="42">
        <v>0.60902777777777772</v>
      </c>
      <c r="G18" s="42">
        <v>0.33333333333333331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84</v>
      </c>
    </row>
    <row r="19" spans="1:16" x14ac:dyDescent="0.3">
      <c r="A19" s="25">
        <v>45490</v>
      </c>
      <c r="B19" s="26" t="s">
        <v>6</v>
      </c>
      <c r="C19" s="27" t="s">
        <v>16</v>
      </c>
      <c r="D19" s="28" t="s">
        <v>16</v>
      </c>
      <c r="E19" s="29">
        <v>0.27638888888888891</v>
      </c>
      <c r="F19" s="29">
        <v>0.73888888888888893</v>
      </c>
      <c r="G19" s="29">
        <v>0.46250000000000002</v>
      </c>
      <c r="H19" s="30">
        <v>0.12917824074074075</v>
      </c>
      <c r="I19" s="27" t="s">
        <v>17</v>
      </c>
      <c r="J19" s="27" t="s">
        <v>18</v>
      </c>
      <c r="K19" s="27"/>
      <c r="L19" s="47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95.238095238095241</v>
      </c>
    </row>
    <row r="20" spans="1:16" x14ac:dyDescent="0.3">
      <c r="A20" s="39">
        <v>45491</v>
      </c>
      <c r="B20" s="40" t="s">
        <v>7</v>
      </c>
      <c r="C20" s="35" t="s">
        <v>16</v>
      </c>
      <c r="D20" s="41" t="s">
        <v>16</v>
      </c>
      <c r="E20" s="42">
        <v>0.27569444444444446</v>
      </c>
      <c r="F20" s="42">
        <v>0.60624999999999996</v>
      </c>
      <c r="G20" s="42">
        <v>0.3298611111111111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45492</v>
      </c>
      <c r="B21" s="44" t="s">
        <v>8</v>
      </c>
      <c r="C21" s="36" t="s">
        <v>16</v>
      </c>
      <c r="D21" s="37" t="s">
        <v>16</v>
      </c>
      <c r="E21" s="38">
        <v>0.27708333333333335</v>
      </c>
      <c r="F21" s="38">
        <v>0.61250000000000004</v>
      </c>
      <c r="G21" s="38">
        <v>0.33541666666666664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1">
        <v>45493</v>
      </c>
      <c r="B22" s="32" t="s">
        <v>9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31">
        <v>45494</v>
      </c>
      <c r="B23" s="32" t="s">
        <v>11</v>
      </c>
      <c r="C23" s="36" t="s">
        <v>16</v>
      </c>
      <c r="D23" s="37" t="s">
        <v>16</v>
      </c>
      <c r="E23" s="38">
        <v>0.27291666666666664</v>
      </c>
      <c r="F23" s="38">
        <v>0.6069444444444444</v>
      </c>
      <c r="G23" s="38">
        <v>0.33402777777777776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45495</v>
      </c>
      <c r="B24" s="40" t="s">
        <v>3</v>
      </c>
      <c r="C24" s="35" t="s">
        <v>4</v>
      </c>
      <c r="D24" s="41" t="s">
        <v>4</v>
      </c>
      <c r="E24" s="42">
        <v>0.56805555555555554</v>
      </c>
      <c r="F24" s="42">
        <v>0.90138888888888891</v>
      </c>
      <c r="G24" s="42">
        <v>0.33333333333333331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45496</v>
      </c>
      <c r="B25" s="44" t="s">
        <v>5</v>
      </c>
      <c r="C25" s="36" t="s">
        <v>4</v>
      </c>
      <c r="D25" s="37" t="s">
        <v>4</v>
      </c>
      <c r="E25" s="38">
        <v>0.56319444444444444</v>
      </c>
      <c r="F25" s="38">
        <v>0.91041666666666665</v>
      </c>
      <c r="G25" s="38">
        <v>0.34652777777777777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45497</v>
      </c>
      <c r="B26" s="40" t="s">
        <v>6</v>
      </c>
      <c r="C26" s="35" t="s">
        <v>4</v>
      </c>
      <c r="D26" s="41" t="s">
        <v>4</v>
      </c>
      <c r="E26" s="42">
        <v>0.56666666666666665</v>
      </c>
      <c r="F26" s="42">
        <v>0.90069444444444446</v>
      </c>
      <c r="G26" s="42">
        <v>0.33333333333333331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45498</v>
      </c>
      <c r="B27" s="44" t="s">
        <v>7</v>
      </c>
      <c r="C27" s="36" t="s">
        <v>4</v>
      </c>
      <c r="D27" s="37" t="s">
        <v>4</v>
      </c>
      <c r="E27" s="38">
        <v>0.56458333333333333</v>
      </c>
      <c r="F27" s="38">
        <v>0.90486111111111112</v>
      </c>
      <c r="G27" s="38">
        <v>0.34027777777777779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45499</v>
      </c>
      <c r="B28" s="40" t="s">
        <v>8</v>
      </c>
      <c r="C28" s="35" t="s">
        <v>4</v>
      </c>
      <c r="D28" s="41" t="s">
        <v>4</v>
      </c>
      <c r="E28" s="42">
        <v>0.56805555555555554</v>
      </c>
      <c r="F28" s="42">
        <v>0.90486111111111112</v>
      </c>
      <c r="G28" s="42">
        <v>0.33611111111111114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31">
        <v>45500</v>
      </c>
      <c r="B29" s="32" t="s">
        <v>9</v>
      </c>
      <c r="C29" s="33" t="s">
        <v>10</v>
      </c>
      <c r="D29" s="34" t="s">
        <v>10</v>
      </c>
      <c r="E29" s="36"/>
      <c r="F29" s="36"/>
      <c r="G29" s="36"/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31">
        <v>45501</v>
      </c>
      <c r="B30" s="32" t="s">
        <v>11</v>
      </c>
      <c r="C30" s="33" t="s">
        <v>10</v>
      </c>
      <c r="D30" s="34" t="s">
        <v>10</v>
      </c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43">
        <v>45502</v>
      </c>
      <c r="B31" s="44" t="s">
        <v>3</v>
      </c>
      <c r="C31" s="36" t="s">
        <v>4</v>
      </c>
      <c r="D31" s="37" t="s">
        <v>4</v>
      </c>
      <c r="E31" s="38">
        <v>0.56805555555555554</v>
      </c>
      <c r="F31" s="38">
        <v>0.89583333333333337</v>
      </c>
      <c r="G31" s="38">
        <v>0.32777777777777778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25">
        <v>45503</v>
      </c>
      <c r="B32" s="26" t="s">
        <v>5</v>
      </c>
      <c r="C32" s="27" t="s">
        <v>4</v>
      </c>
      <c r="D32" s="28" t="s">
        <v>4</v>
      </c>
      <c r="E32" s="29">
        <v>0.43819444444444444</v>
      </c>
      <c r="F32" s="29">
        <v>0.91736111111111107</v>
      </c>
      <c r="G32" s="29">
        <v>0.47916666666666669</v>
      </c>
      <c r="H32" s="30">
        <v>0.1459375</v>
      </c>
      <c r="I32" s="27" t="s">
        <v>17</v>
      </c>
      <c r="J32" s="27" t="s">
        <v>18</v>
      </c>
      <c r="K32" s="27"/>
      <c r="L32" s="47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43">
        <v>45504</v>
      </c>
      <c r="B33" s="44" t="s">
        <v>6</v>
      </c>
      <c r="C33" s="36" t="s">
        <v>4</v>
      </c>
      <c r="D33" s="37" t="s">
        <v>4</v>
      </c>
      <c r="E33" s="38">
        <v>0.56736111111111109</v>
      </c>
      <c r="F33" s="38">
        <v>0.88472222222222219</v>
      </c>
      <c r="G33" s="38">
        <v>0.31666666666666665</v>
      </c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B6AF-349E-4524-BB42-E0BDFDBBF3CF}">
  <dimension ref="A1:P33"/>
  <sheetViews>
    <sheetView workbookViewId="0">
      <selection activeCell="F4" sqref="F4"/>
    </sheetView>
  </sheetViews>
  <sheetFormatPr defaultRowHeight="14.4" x14ac:dyDescent="0.3"/>
  <cols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45505</v>
      </c>
      <c r="B3" s="44" t="s">
        <v>7</v>
      </c>
      <c r="C3" s="36" t="s">
        <v>4</v>
      </c>
      <c r="D3" s="37" t="s">
        <v>4</v>
      </c>
      <c r="E3" s="38">
        <v>0.56874999999999998</v>
      </c>
      <c r="F3" s="38">
        <v>0.90486111111111112</v>
      </c>
      <c r="G3" s="38">
        <v>0.33611111111111114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45506</v>
      </c>
      <c r="B4" s="40" t="s">
        <v>8</v>
      </c>
      <c r="C4" s="35" t="s">
        <v>4</v>
      </c>
      <c r="D4" s="41" t="s">
        <v>4</v>
      </c>
      <c r="E4" s="42">
        <v>0.56666666666666665</v>
      </c>
      <c r="F4" s="42">
        <v>0.90277777777777779</v>
      </c>
      <c r="G4" s="42">
        <v>0.33541666666666664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31">
        <v>45507</v>
      </c>
      <c r="B5" s="32" t="s">
        <v>9</v>
      </c>
      <c r="C5" s="33" t="s">
        <v>10</v>
      </c>
      <c r="D5" s="34" t="s">
        <v>10</v>
      </c>
      <c r="E5" s="36"/>
      <c r="F5" s="36"/>
      <c r="G5" s="36"/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Weekoff</v>
      </c>
    </row>
    <row r="6" spans="1:16" x14ac:dyDescent="0.3">
      <c r="A6" s="31">
        <v>45508</v>
      </c>
      <c r="B6" s="32" t="s">
        <v>11</v>
      </c>
      <c r="C6" s="35" t="s">
        <v>4</v>
      </c>
      <c r="D6" s="41" t="s">
        <v>4</v>
      </c>
      <c r="E6" s="42">
        <v>0.56666666666666665</v>
      </c>
      <c r="F6" s="42">
        <v>0.89722222222222225</v>
      </c>
      <c r="G6" s="42">
        <v>0.33055555555555555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45509</v>
      </c>
      <c r="B7" s="44" t="s">
        <v>3</v>
      </c>
      <c r="C7" s="36" t="s">
        <v>4</v>
      </c>
      <c r="D7" s="37" t="s">
        <v>4</v>
      </c>
      <c r="E7" s="38">
        <v>0.56805555555555554</v>
      </c>
      <c r="F7" s="38">
        <v>0.89583333333333337</v>
      </c>
      <c r="G7" s="38">
        <v>0.32708333333333334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45510</v>
      </c>
      <c r="B8" s="40" t="s">
        <v>5</v>
      </c>
      <c r="C8" s="35" t="s">
        <v>4</v>
      </c>
      <c r="D8" s="41" t="s">
        <v>4</v>
      </c>
      <c r="E8" s="42">
        <v>0.56666666666666665</v>
      </c>
      <c r="F8" s="42">
        <v>0.89861111111111114</v>
      </c>
      <c r="G8" s="42">
        <v>0.33124999999999999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43">
        <v>45511</v>
      </c>
      <c r="B9" s="44" t="s">
        <v>6</v>
      </c>
      <c r="C9" s="36" t="s">
        <v>4</v>
      </c>
      <c r="D9" s="37" t="s">
        <v>4</v>
      </c>
      <c r="E9" s="38">
        <v>0.56458333333333333</v>
      </c>
      <c r="F9" s="38">
        <v>0.90138888888888891</v>
      </c>
      <c r="G9" s="38">
        <v>0.33680555555555558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9">
        <v>45512</v>
      </c>
      <c r="B10" s="40" t="s">
        <v>7</v>
      </c>
      <c r="C10" s="35" t="s">
        <v>4</v>
      </c>
      <c r="D10" s="41" t="s">
        <v>4</v>
      </c>
      <c r="E10" s="42">
        <v>0.56805555555555554</v>
      </c>
      <c r="F10" s="42">
        <v>0.91180555555555554</v>
      </c>
      <c r="G10" s="42">
        <v>0.34305555555555556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45513</v>
      </c>
      <c r="B11" s="44" t="s">
        <v>8</v>
      </c>
      <c r="C11" s="36" t="s">
        <v>36</v>
      </c>
      <c r="D11" s="37" t="s">
        <v>36</v>
      </c>
      <c r="E11" s="36"/>
      <c r="F11" s="36"/>
      <c r="G11" s="36"/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Leave</v>
      </c>
      <c r="O11" s="1" t="s">
        <v>0</v>
      </c>
      <c r="P11" s="1" t="str">
        <f>TEXT(A3,"mmmm")</f>
        <v>August</v>
      </c>
    </row>
    <row r="12" spans="1:16" x14ac:dyDescent="0.3">
      <c r="A12" s="31">
        <v>45514</v>
      </c>
      <c r="B12" s="32" t="s">
        <v>9</v>
      </c>
      <c r="C12" s="33" t="s">
        <v>10</v>
      </c>
      <c r="D12" s="34" t="s">
        <v>10</v>
      </c>
      <c r="E12" s="35"/>
      <c r="F12" s="35"/>
      <c r="G12" s="35"/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Weekoff</v>
      </c>
      <c r="O12" t="s">
        <v>49</v>
      </c>
      <c r="P12">
        <f>SUM(P13,P14)</f>
        <v>24</v>
      </c>
    </row>
    <row r="13" spans="1:16" x14ac:dyDescent="0.3">
      <c r="A13" s="31">
        <v>45515</v>
      </c>
      <c r="B13" s="32" t="s">
        <v>11</v>
      </c>
      <c r="C13" s="33" t="s">
        <v>10</v>
      </c>
      <c r="D13" s="34" t="s">
        <v>10</v>
      </c>
      <c r="E13" s="36"/>
      <c r="F13" s="36"/>
      <c r="G13" s="36"/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Weekoff</v>
      </c>
      <c r="O13" t="s">
        <v>52</v>
      </c>
      <c r="P13">
        <f>SUM(P15,P16)</f>
        <v>20</v>
      </c>
    </row>
    <row r="14" spans="1:16" x14ac:dyDescent="0.3">
      <c r="A14" s="39">
        <v>45516</v>
      </c>
      <c r="B14" s="40" t="s">
        <v>3</v>
      </c>
      <c r="C14" s="35" t="s">
        <v>15</v>
      </c>
      <c r="D14" s="41" t="s">
        <v>15</v>
      </c>
      <c r="E14" s="35"/>
      <c r="F14" s="35"/>
      <c r="G14" s="35"/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Leave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43">
        <v>45517</v>
      </c>
      <c r="B15" s="44" t="s">
        <v>5</v>
      </c>
      <c r="C15" s="36" t="s">
        <v>4</v>
      </c>
      <c r="D15" s="37" t="s">
        <v>4</v>
      </c>
      <c r="E15" s="38">
        <v>0.56805555555555554</v>
      </c>
      <c r="F15" s="38">
        <v>0.90555555555555556</v>
      </c>
      <c r="G15" s="38">
        <v>0.33680555555555558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20</v>
      </c>
    </row>
    <row r="16" spans="1:16" x14ac:dyDescent="0.3">
      <c r="A16" s="39">
        <v>45518</v>
      </c>
      <c r="B16" s="40" t="s">
        <v>6</v>
      </c>
      <c r="C16" s="35" t="s">
        <v>4</v>
      </c>
      <c r="D16" s="41" t="s">
        <v>4</v>
      </c>
      <c r="E16" s="42">
        <v>0.56805555555555554</v>
      </c>
      <c r="F16" s="42">
        <v>0.89652777777777781</v>
      </c>
      <c r="G16" s="42">
        <v>0.32847222222222222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0</v>
      </c>
    </row>
    <row r="17" spans="1:16" x14ac:dyDescent="0.3">
      <c r="A17" s="43">
        <v>45519</v>
      </c>
      <c r="B17" s="44" t="s">
        <v>7</v>
      </c>
      <c r="C17" s="36" t="s">
        <v>4</v>
      </c>
      <c r="D17" s="37" t="s">
        <v>4</v>
      </c>
      <c r="E17" s="38">
        <v>0.56666666666666665</v>
      </c>
      <c r="F17" s="38">
        <v>0.90138888888888891</v>
      </c>
      <c r="G17" s="38">
        <v>0.3347222222222222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7</v>
      </c>
    </row>
    <row r="18" spans="1:16" x14ac:dyDescent="0.3">
      <c r="A18" s="39">
        <v>45520</v>
      </c>
      <c r="B18" s="40" t="s">
        <v>8</v>
      </c>
      <c r="C18" s="35" t="s">
        <v>4</v>
      </c>
      <c r="D18" s="41" t="s">
        <v>4</v>
      </c>
      <c r="E18" s="42">
        <v>0.56666666666666665</v>
      </c>
      <c r="F18" s="42">
        <v>0.90763888888888888</v>
      </c>
      <c r="G18" s="42">
        <v>0.34097222222222223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83.333333333333343</v>
      </c>
    </row>
    <row r="19" spans="1:16" x14ac:dyDescent="0.3">
      <c r="A19" s="31">
        <v>45521</v>
      </c>
      <c r="B19" s="32" t="s">
        <v>9</v>
      </c>
      <c r="C19" s="33" t="s">
        <v>10</v>
      </c>
      <c r="D19" s="34" t="s">
        <v>10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100</v>
      </c>
    </row>
    <row r="20" spans="1:16" x14ac:dyDescent="0.3">
      <c r="A20" s="31">
        <v>45522</v>
      </c>
      <c r="B20" s="32" t="s">
        <v>11</v>
      </c>
      <c r="C20" s="35" t="s">
        <v>4</v>
      </c>
      <c r="D20" s="41" t="s">
        <v>4</v>
      </c>
      <c r="E20" s="42">
        <v>0.56805555555555554</v>
      </c>
      <c r="F20" s="42">
        <v>0.89652777777777781</v>
      </c>
      <c r="G20" s="42">
        <v>0.32777777777777778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45523</v>
      </c>
      <c r="B21" s="44" t="s">
        <v>3</v>
      </c>
      <c r="C21" s="36" t="s">
        <v>12</v>
      </c>
      <c r="D21" s="37" t="s">
        <v>12</v>
      </c>
      <c r="E21" s="38">
        <v>0.89375000000000004</v>
      </c>
      <c r="F21" s="38">
        <v>0.27430555555555558</v>
      </c>
      <c r="G21" s="38">
        <v>0.37986111111111109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9">
        <v>45524</v>
      </c>
      <c r="B22" s="40" t="s">
        <v>5</v>
      </c>
      <c r="C22" s="35" t="s">
        <v>12</v>
      </c>
      <c r="D22" s="41" t="s">
        <v>12</v>
      </c>
      <c r="E22" s="42">
        <v>0.89444444444444449</v>
      </c>
      <c r="F22" s="42">
        <v>0.27083333333333331</v>
      </c>
      <c r="G22" s="42">
        <v>0.37638888888888888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43">
        <v>45525</v>
      </c>
      <c r="B23" s="44" t="s">
        <v>6</v>
      </c>
      <c r="C23" s="36" t="s">
        <v>15</v>
      </c>
      <c r="D23" s="37" t="s">
        <v>15</v>
      </c>
      <c r="E23" s="36"/>
      <c r="F23" s="36"/>
      <c r="G23" s="36"/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Leave</v>
      </c>
    </row>
    <row r="24" spans="1:16" x14ac:dyDescent="0.3">
      <c r="A24" s="39">
        <v>45526</v>
      </c>
      <c r="B24" s="40" t="s">
        <v>7</v>
      </c>
      <c r="C24" s="35" t="s">
        <v>15</v>
      </c>
      <c r="D24" s="41" t="s">
        <v>15</v>
      </c>
      <c r="E24" s="35"/>
      <c r="F24" s="35"/>
      <c r="G24" s="35"/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Leave</v>
      </c>
    </row>
    <row r="25" spans="1:16" x14ac:dyDescent="0.3">
      <c r="A25" s="43">
        <v>45527</v>
      </c>
      <c r="B25" s="44" t="s">
        <v>8</v>
      </c>
      <c r="C25" s="33" t="s">
        <v>10</v>
      </c>
      <c r="D25" s="34" t="s">
        <v>10</v>
      </c>
      <c r="E25" s="36"/>
      <c r="F25" s="36"/>
      <c r="G25" s="36"/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Weekoff</v>
      </c>
    </row>
    <row r="26" spans="1:16" x14ac:dyDescent="0.3">
      <c r="A26" s="31">
        <v>45528</v>
      </c>
      <c r="B26" s="32" t="s">
        <v>9</v>
      </c>
      <c r="C26" s="33" t="s">
        <v>10</v>
      </c>
      <c r="D26" s="34" t="s">
        <v>10</v>
      </c>
      <c r="E26" s="35"/>
      <c r="F26" s="35"/>
      <c r="G26" s="35"/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Weekoff</v>
      </c>
    </row>
    <row r="27" spans="1:16" x14ac:dyDescent="0.3">
      <c r="A27" s="31">
        <v>45529</v>
      </c>
      <c r="B27" s="32" t="s">
        <v>11</v>
      </c>
      <c r="C27" s="36" t="s">
        <v>12</v>
      </c>
      <c r="D27" s="37" t="s">
        <v>12</v>
      </c>
      <c r="E27" s="38">
        <v>0.8930555555555556</v>
      </c>
      <c r="F27" s="38">
        <v>0.28263888888888888</v>
      </c>
      <c r="G27" s="38">
        <v>0.3888888888888889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45530</v>
      </c>
      <c r="B28" s="40" t="s">
        <v>3</v>
      </c>
      <c r="C28" s="35" t="s">
        <v>12</v>
      </c>
      <c r="D28" s="41" t="s">
        <v>12</v>
      </c>
      <c r="E28" s="42">
        <v>0.89861111111111114</v>
      </c>
      <c r="F28" s="42">
        <v>0.27152777777777776</v>
      </c>
      <c r="G28" s="42">
        <v>0.37291666666666667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45531</v>
      </c>
      <c r="B29" s="44" t="s">
        <v>5</v>
      </c>
      <c r="C29" s="36" t="s">
        <v>12</v>
      </c>
      <c r="D29" s="37" t="s">
        <v>12</v>
      </c>
      <c r="E29" s="38">
        <v>0.89930555555555558</v>
      </c>
      <c r="F29" s="38">
        <v>0.27152777777777776</v>
      </c>
      <c r="G29" s="38">
        <v>0.37222222222222223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45532</v>
      </c>
      <c r="B30" s="40" t="s">
        <v>6</v>
      </c>
      <c r="C30" s="35" t="s">
        <v>12</v>
      </c>
      <c r="D30" s="41" t="s">
        <v>12</v>
      </c>
      <c r="E30" s="42">
        <v>0.89861111111111114</v>
      </c>
      <c r="F30" s="42">
        <v>0.29652777777777778</v>
      </c>
      <c r="G30" s="42">
        <v>0.3972222222222222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43">
        <v>45533</v>
      </c>
      <c r="B31" s="44" t="s">
        <v>7</v>
      </c>
      <c r="C31" s="36" t="s">
        <v>12</v>
      </c>
      <c r="D31" s="37" t="s">
        <v>12</v>
      </c>
      <c r="E31" s="38">
        <v>0.8979166666666667</v>
      </c>
      <c r="F31" s="38">
        <v>0.30138888888888887</v>
      </c>
      <c r="G31" s="38">
        <v>0.40347222222222223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9">
        <v>45534</v>
      </c>
      <c r="B32" s="40" t="s">
        <v>8</v>
      </c>
      <c r="C32" s="35" t="s">
        <v>12</v>
      </c>
      <c r="D32" s="41" t="s">
        <v>12</v>
      </c>
      <c r="E32" s="42">
        <v>0.89861111111111114</v>
      </c>
      <c r="F32" s="42">
        <v>0.28402777777777777</v>
      </c>
      <c r="G32" s="42">
        <v>0.38472222222222224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31">
        <v>45535</v>
      </c>
      <c r="B33" s="32" t="s">
        <v>9</v>
      </c>
      <c r="C33" s="33" t="s">
        <v>10</v>
      </c>
      <c r="D33" s="34" t="s">
        <v>10</v>
      </c>
      <c r="E33" s="36"/>
      <c r="F33" s="36"/>
      <c r="G33" s="36"/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Weekoff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S x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Z L F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S x Y W S i K R 7 g O A A A A E Q A A A B M A H A B G b 3 J t d W x h c y 9 T Z W N 0 a W 9 u M S 5 t I K I Y A C i g F A A A A A A A A A A A A A A A A A A A A A A A A A A A A C t O T S 7 J z M 9 T C I b Q h t Y A U E s B A i 0 A F A A C A A g A W S x Y W U U E 8 i C j A A A A 9 g A A A B I A A A A A A A A A A A A A A A A A A A A A A E N v b m Z p Z y 9 Q Y W N r Y W d l L n h t b F B L A Q I t A B Q A A g A I A F k s W F k P y u m r p A A A A O k A A A A T A A A A A A A A A A A A A A A A A O 8 A A A B b Q 2 9 u d G V u d F 9 U e X B l c 1 0 u e G 1 s U E s B A i 0 A F A A C A A g A W S x Y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D u u V m / 8 F J K s B k a y f 0 I w r M A A A A A A g A A A A A A A 2 Y A A M A A A A A Q A A A A I v C L Z O + m S R j G f R M K 9 5 x t A g A A A A A E g A A A o A A A A B A A A A B k j 6 C d e T L 6 y X B k O o w o v h b C U A A A A G l d f 8 u L D y + t z 8 5 G F u m e P X E D X P + p c S 7 X C a R k q d Z t c 2 / S H D z w g w G O U 0 Q I C F m v a q C s j D e F a k h 0 i g + V w x 5 f l v O j 8 6 x + I s t M Z S P i d S h 9 0 d v i I 3 x B F A A A A I a k u 5 s T j D R p g X R K G n V V b N b 1 o Z Y O < / D a t a M a s h u p > 
</file>

<file path=customXml/itemProps1.xml><?xml version="1.0" encoding="utf-8"?>
<ds:datastoreItem xmlns:ds="http://schemas.openxmlformats.org/officeDocument/2006/customXml" ds:itemID="{EAB040BE-27C1-4F9D-87E8-E9FA8485A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code</vt:lpstr>
    </vt:vector>
  </TitlesOfParts>
  <Company>Toppan Merrill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Muthusundar</dc:creator>
  <cp:lastModifiedBy>Muthu Sundar</cp:lastModifiedBy>
  <dcterms:created xsi:type="dcterms:W3CDTF">2024-10-24T10:25:37Z</dcterms:created>
  <dcterms:modified xsi:type="dcterms:W3CDTF">2025-02-24T05:56:25Z</dcterms:modified>
</cp:coreProperties>
</file>