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O:\Production\DeptFiles-EDGAR\GoFiler CHE\Gofiler_CHE_Stick Insects\Muthusundar M\punctuality\template\"/>
    </mc:Choice>
  </mc:AlternateContent>
  <xr:revisionPtr revIDLastSave="0" documentId="13_ncr:1_{8C2F8B25-987C-47A2-A00F-F034F586443A}" xr6:coauthVersionLast="47" xr6:coauthVersionMax="47" xr10:uidLastSave="{00000000-0000-0000-0000-000000000000}"/>
  <workbookProtection workbookAlgorithmName="SHA-512" workbookHashValue="9aZJZU23Q4NoIoL+TleRcZKu7STpSByUNT/YRuxnm0DaqQAQ3I4EUISWdmwjR3uaEVZZeCiSF/GHV1dgdlk25A==" workbookSaltValue="kteT9RKYAvtqHVPMl2V0Ag==" workbookSpinCount="100000" lockStructure="1"/>
  <bookViews>
    <workbookView xWindow="28680" yWindow="-120" windowWidth="29040" windowHeight="15720" tabRatio="669" activeTab="1" xr2:uid="{44231A27-4F19-418A-836C-B027303D07F1}"/>
  </bookViews>
  <sheets>
    <sheet name="Overall" sheetId="16" r:id="rId1"/>
    <sheet name="Jan" sheetId="6" r:id="rId2"/>
    <sheet name="Feb" sheetId="8" r:id="rId3"/>
    <sheet name="Mar" sheetId="7" r:id="rId4"/>
    <sheet name="Apr" sheetId="9" r:id="rId5"/>
    <sheet name="May" sheetId="10" r:id="rId6"/>
    <sheet name="Jun" sheetId="11" r:id="rId7"/>
    <sheet name="Jul" sheetId="12" r:id="rId8"/>
    <sheet name="Aug" sheetId="13" r:id="rId9"/>
    <sheet name="Sep" sheetId="14" r:id="rId10"/>
    <sheet name="Oct" sheetId="15" r:id="rId11"/>
    <sheet name="Nov" sheetId="18" r:id="rId12"/>
    <sheet name="Dec" sheetId="19" r:id="rId13"/>
    <sheet name="code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8" l="1"/>
  <c r="M22" i="6"/>
  <c r="M23" i="19"/>
  <c r="M24" i="19"/>
  <c r="M25" i="19"/>
  <c r="M26" i="19"/>
  <c r="M27" i="19"/>
  <c r="M28" i="19"/>
  <c r="M29" i="19"/>
  <c r="M30" i="19"/>
  <c r="M31" i="19"/>
  <c r="M32" i="19"/>
  <c r="M33" i="19"/>
  <c r="M19" i="19"/>
  <c r="M20" i="19"/>
  <c r="M21" i="19"/>
  <c r="M22" i="19"/>
  <c r="P11" i="19"/>
  <c r="P11" i="18"/>
  <c r="P11" i="15"/>
  <c r="P11" i="14"/>
  <c r="P11" i="13"/>
  <c r="P11" i="12"/>
  <c r="P11" i="11"/>
  <c r="P11" i="10"/>
  <c r="P11" i="9"/>
  <c r="P11" i="7"/>
  <c r="P11" i="8"/>
  <c r="M10" i="19"/>
  <c r="M11" i="19"/>
  <c r="M12" i="19"/>
  <c r="M13" i="19"/>
  <c r="M14" i="19"/>
  <c r="M15" i="19"/>
  <c r="M16" i="19"/>
  <c r="M17" i="19"/>
  <c r="M18" i="19"/>
  <c r="M8" i="19"/>
  <c r="M9" i="19"/>
  <c r="M5" i="19"/>
  <c r="M6" i="19"/>
  <c r="M7" i="19"/>
  <c r="M4" i="19"/>
  <c r="M3" i="19"/>
  <c r="M30" i="18"/>
  <c r="M31" i="18"/>
  <c r="M32" i="18"/>
  <c r="M15" i="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" i="18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" i="15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" i="14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" i="13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" i="12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" i="1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" i="10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" i="9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" i="7"/>
  <c r="M4" i="8"/>
  <c r="M5" i="8"/>
  <c r="M6" i="8"/>
  <c r="M7" i="8"/>
  <c r="M8" i="8"/>
  <c r="M9" i="8"/>
  <c r="M10" i="8"/>
  <c r="M11" i="8"/>
  <c r="M12" i="8"/>
  <c r="M13" i="8"/>
  <c r="M14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" i="8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3" i="6"/>
  <c r="M24" i="6"/>
  <c r="M25" i="6"/>
  <c r="M26" i="6"/>
  <c r="M27" i="6"/>
  <c r="M28" i="6"/>
  <c r="M29" i="6"/>
  <c r="M30" i="6"/>
  <c r="M31" i="6"/>
  <c r="M32" i="6"/>
  <c r="M33" i="6"/>
  <c r="M3" i="6"/>
  <c r="P17" i="19" l="1"/>
  <c r="M7" i="16" s="1"/>
  <c r="P16" i="19"/>
  <c r="P15" i="19"/>
  <c r="M5" i="16" s="1"/>
  <c r="P14" i="19"/>
  <c r="M4" i="16" s="1"/>
  <c r="P17" i="18"/>
  <c r="L7" i="16" s="1"/>
  <c r="I7" i="16"/>
  <c r="E7" i="16"/>
  <c r="P17" i="15"/>
  <c r="K7" i="16" s="1"/>
  <c r="P16" i="15"/>
  <c r="K6" i="16" s="1"/>
  <c r="P15" i="15"/>
  <c r="P14" i="15"/>
  <c r="K4" i="16" s="1"/>
  <c r="P17" i="14"/>
  <c r="J7" i="16" s="1"/>
  <c r="P16" i="14"/>
  <c r="P15" i="14"/>
  <c r="J5" i="16" s="1"/>
  <c r="P14" i="14"/>
  <c r="J4" i="16" s="1"/>
  <c r="P17" i="13"/>
  <c r="P16" i="13"/>
  <c r="P15" i="13"/>
  <c r="I5" i="16" s="1"/>
  <c r="P14" i="13"/>
  <c r="I4" i="16" s="1"/>
  <c r="P17" i="12"/>
  <c r="H7" i="16" s="1"/>
  <c r="P16" i="12"/>
  <c r="P15" i="12"/>
  <c r="H5" i="16" s="1"/>
  <c r="P14" i="12"/>
  <c r="H4" i="16" s="1"/>
  <c r="P17" i="11"/>
  <c r="G7" i="16" s="1"/>
  <c r="P16" i="11"/>
  <c r="P15" i="11"/>
  <c r="G5" i="16" s="1"/>
  <c r="P14" i="11"/>
  <c r="G4" i="16" s="1"/>
  <c r="P17" i="10"/>
  <c r="F7" i="16" s="1"/>
  <c r="P16" i="10"/>
  <c r="P15" i="10"/>
  <c r="F5" i="16" s="1"/>
  <c r="P14" i="10"/>
  <c r="F4" i="16" s="1"/>
  <c r="P17" i="9"/>
  <c r="P16" i="9"/>
  <c r="P15" i="9"/>
  <c r="E5" i="16" s="1"/>
  <c r="P14" i="9"/>
  <c r="E4" i="16" s="1"/>
  <c r="P17" i="7"/>
  <c r="D7" i="16" s="1"/>
  <c r="P16" i="7"/>
  <c r="P15" i="7"/>
  <c r="D5" i="16" s="1"/>
  <c r="P14" i="7"/>
  <c r="D4" i="16" s="1"/>
  <c r="P17" i="8"/>
  <c r="C7" i="16" s="1"/>
  <c r="P16" i="8"/>
  <c r="C6" i="16" s="1"/>
  <c r="P15" i="8"/>
  <c r="P14" i="8"/>
  <c r="C4" i="16" s="1"/>
  <c r="P14" i="6"/>
  <c r="P15" i="6"/>
  <c r="B5" i="16" s="1"/>
  <c r="P11" i="6"/>
  <c r="P17" i="6"/>
  <c r="B7" i="16" s="1"/>
  <c r="P16" i="6"/>
  <c r="B6" i="16" s="1"/>
  <c r="P13" i="13" l="1"/>
  <c r="I3" i="16" s="1"/>
  <c r="P13" i="9"/>
  <c r="E3" i="16" s="1"/>
  <c r="P13" i="14"/>
  <c r="J3" i="16" s="1"/>
  <c r="P13" i="7"/>
  <c r="D3" i="16" s="1"/>
  <c r="P13" i="15"/>
  <c r="K3" i="16" s="1"/>
  <c r="P13" i="8"/>
  <c r="C3" i="16" s="1"/>
  <c r="P13" i="19"/>
  <c r="M3" i="16" s="1"/>
  <c r="C5" i="16"/>
  <c r="P13" i="6"/>
  <c r="P12" i="6" s="1"/>
  <c r="B4" i="16"/>
  <c r="K5" i="16"/>
  <c r="J6" i="16"/>
  <c r="I6" i="16"/>
  <c r="P13" i="12"/>
  <c r="H3" i="16" s="1"/>
  <c r="H6" i="16"/>
  <c r="P13" i="11"/>
  <c r="G3" i="16" s="1"/>
  <c r="G6" i="16"/>
  <c r="P13" i="10"/>
  <c r="F3" i="16" s="1"/>
  <c r="F6" i="16"/>
  <c r="E6" i="16"/>
  <c r="D6" i="16"/>
  <c r="M6" i="16"/>
  <c r="P15" i="18"/>
  <c r="L5" i="16" s="1"/>
  <c r="P16" i="18"/>
  <c r="L6" i="16" s="1"/>
  <c r="P14" i="18"/>
  <c r="L4" i="16" s="1"/>
  <c r="N7" i="16"/>
  <c r="P12" i="15"/>
  <c r="P19" i="13"/>
  <c r="I9" i="16" s="1"/>
  <c r="P12" i="13"/>
  <c r="P12" i="12"/>
  <c r="P19" i="9"/>
  <c r="E9" i="16" s="1"/>
  <c r="P12" i="9"/>
  <c r="P12" i="7" l="1"/>
  <c r="P19" i="7"/>
  <c r="D9" i="16" s="1"/>
  <c r="P19" i="15"/>
  <c r="K9" i="16" s="1"/>
  <c r="P12" i="14"/>
  <c r="P18" i="14" s="1"/>
  <c r="J8" i="16" s="1"/>
  <c r="P19" i="14"/>
  <c r="J9" i="16" s="1"/>
  <c r="P19" i="12"/>
  <c r="H9" i="16" s="1"/>
  <c r="P12" i="10"/>
  <c r="F2" i="16" s="1"/>
  <c r="P19" i="10"/>
  <c r="F9" i="16" s="1"/>
  <c r="P12" i="19"/>
  <c r="P18" i="19" s="1"/>
  <c r="M8" i="16" s="1"/>
  <c r="P12" i="11"/>
  <c r="P18" i="11" s="1"/>
  <c r="G8" i="16" s="1"/>
  <c r="P19" i="11"/>
  <c r="G9" i="16" s="1"/>
  <c r="N5" i="16"/>
  <c r="P12" i="8"/>
  <c r="P18" i="8" s="1"/>
  <c r="C8" i="16" s="1"/>
  <c r="P19" i="8"/>
  <c r="C9" i="16" s="1"/>
  <c r="P19" i="19"/>
  <c r="M9" i="16" s="1"/>
  <c r="N4" i="16"/>
  <c r="P18" i="6"/>
  <c r="B8" i="16" s="1"/>
  <c r="B2" i="16"/>
  <c r="P19" i="6"/>
  <c r="B9" i="16" s="1"/>
  <c r="B3" i="16"/>
  <c r="N10" i="16" s="1"/>
  <c r="P18" i="15"/>
  <c r="K8" i="16" s="1"/>
  <c r="K2" i="16"/>
  <c r="J2" i="16"/>
  <c r="P18" i="13"/>
  <c r="I8" i="16" s="1"/>
  <c r="I2" i="16"/>
  <c r="P18" i="12"/>
  <c r="H8" i="16" s="1"/>
  <c r="H2" i="16"/>
  <c r="P18" i="10"/>
  <c r="F8" i="16" s="1"/>
  <c r="P18" i="9"/>
  <c r="E8" i="16" s="1"/>
  <c r="E2" i="16"/>
  <c r="P18" i="7"/>
  <c r="D8" i="16" s="1"/>
  <c r="D2" i="16"/>
  <c r="N6" i="16"/>
  <c r="P13" i="18"/>
  <c r="C2" i="16" l="1"/>
  <c r="M2" i="16"/>
  <c r="G2" i="16"/>
  <c r="L3" i="16"/>
  <c r="N11" i="16" s="1"/>
  <c r="P12" i="18"/>
  <c r="P19" i="18"/>
  <c r="L9" i="16" s="1"/>
  <c r="N3" i="16" l="1"/>
  <c r="N9" i="16" s="1"/>
  <c r="L2" i="16"/>
  <c r="N2" i="16" s="1"/>
  <c r="N8" i="16" s="1"/>
  <c r="P18" i="18"/>
  <c r="L8" i="16" s="1"/>
</calcChain>
</file>

<file path=xl/sharedStrings.xml><?xml version="1.0" encoding="utf-8"?>
<sst xmlns="http://schemas.openxmlformats.org/spreadsheetml/2006/main" count="416" uniqueCount="126">
  <si>
    <t>Month</t>
  </si>
  <si>
    <t>Attendance</t>
  </si>
  <si>
    <t>Punctuality</t>
  </si>
  <si>
    <t>E7</t>
  </si>
  <si>
    <t>W</t>
  </si>
  <si>
    <t>N5</t>
  </si>
  <si>
    <t>H</t>
  </si>
  <si>
    <t>RH</t>
  </si>
  <si>
    <t>CL</t>
  </si>
  <si>
    <t>M6</t>
  </si>
  <si>
    <t>Date</t>
  </si>
  <si>
    <t>Day</t>
  </si>
  <si>
    <t>Shift</t>
  </si>
  <si>
    <t>Actual</t>
  </si>
  <si>
    <t>In Time</t>
  </si>
  <si>
    <t>Out Time</t>
  </si>
  <si>
    <t>Total Worked Hours</t>
  </si>
  <si>
    <t>Stayback</t>
  </si>
  <si>
    <t>Food</t>
  </si>
  <si>
    <t>Status</t>
  </si>
  <si>
    <t>Worked</t>
  </si>
  <si>
    <t>Remark</t>
  </si>
  <si>
    <t>Hours</t>
  </si>
  <si>
    <t>Allowance</t>
  </si>
  <si>
    <t>From</t>
  </si>
  <si>
    <t>Late /
On time</t>
  </si>
  <si>
    <t>M9</t>
  </si>
  <si>
    <t>SL</t>
  </si>
  <si>
    <t>Late</t>
  </si>
  <si>
    <t>Late/</t>
  </si>
  <si>
    <t>on time</t>
  </si>
  <si>
    <t>G7</t>
  </si>
  <si>
    <t>N6</t>
  </si>
  <si>
    <t>N5-H</t>
  </si>
  <si>
    <t>M5</t>
  </si>
  <si>
    <t>DEI</t>
  </si>
  <si>
    <t>L</t>
  </si>
  <si>
    <t>On time</t>
  </si>
  <si>
    <t>Working days</t>
  </si>
  <si>
    <t>Weekoffs</t>
  </si>
  <si>
    <t>Leave</t>
  </si>
  <si>
    <t>Worked days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</si>
  <si>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</si>
  <si>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</si>
  <si>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</si>
  <si>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</si>
  <si>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</si>
  <si>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</si>
  <si>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</si>
  <si>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</si>
  <si>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</si>
  <si>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</si>
  <si>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</si>
  <si>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</si>
  <si>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PL</t>
  </si>
  <si>
    <t>Jul to Dec</t>
  </si>
  <si>
    <t>Shift ID</t>
  </si>
  <si>
    <t>Gracetime</t>
  </si>
  <si>
    <t>E1</t>
  </si>
  <si>
    <t>E1-H</t>
  </si>
  <si>
    <t>E10</t>
  </si>
  <si>
    <t>E10-H</t>
  </si>
  <si>
    <t>E2</t>
  </si>
  <si>
    <t>E2-H</t>
  </si>
  <si>
    <t>E4</t>
  </si>
  <si>
    <t>E4-H</t>
  </si>
  <si>
    <t>E7-H</t>
  </si>
  <si>
    <t>E9</t>
  </si>
  <si>
    <t>E9-H</t>
  </si>
  <si>
    <t>G1</t>
  </si>
  <si>
    <t>G1-H</t>
  </si>
  <si>
    <t>G3</t>
  </si>
  <si>
    <t>G3-H</t>
  </si>
  <si>
    <t>G4</t>
  </si>
  <si>
    <t>G4-H</t>
  </si>
  <si>
    <t>G5</t>
  </si>
  <si>
    <t>G5-H</t>
  </si>
  <si>
    <t>G7-H</t>
  </si>
  <si>
    <t>G8</t>
  </si>
  <si>
    <t>G8-H</t>
  </si>
  <si>
    <t>OE1</t>
  </si>
  <si>
    <t>OE1-H</t>
  </si>
  <si>
    <t>OG1</t>
  </si>
  <si>
    <t>OG1-H</t>
  </si>
  <si>
    <t>ON1</t>
  </si>
  <si>
    <t>ON1-H</t>
  </si>
  <si>
    <t>ON10</t>
  </si>
  <si>
    <t>ON10-H</t>
  </si>
  <si>
    <t>ON2</t>
  </si>
  <si>
    <t>ON2-H</t>
  </si>
  <si>
    <t>ON3</t>
  </si>
  <si>
    <t>ON3-H</t>
  </si>
  <si>
    <t>ON9</t>
  </si>
  <si>
    <t>ON9-H</t>
  </si>
  <si>
    <t>WFH</t>
  </si>
  <si>
    <t>M1</t>
  </si>
  <si>
    <t>M1-H</t>
  </si>
  <si>
    <t>M5-H</t>
  </si>
  <si>
    <t>M6-H</t>
  </si>
  <si>
    <t>M7</t>
  </si>
  <si>
    <t>M7-H</t>
  </si>
  <si>
    <t>M8</t>
  </si>
  <si>
    <t>M8-H</t>
  </si>
  <si>
    <t>M9-H</t>
  </si>
  <si>
    <t>M10</t>
  </si>
  <si>
    <t>M10-H</t>
  </si>
  <si>
    <t>M11</t>
  </si>
  <si>
    <t>M11-H</t>
  </si>
  <si>
    <t>M12</t>
  </si>
  <si>
    <t>M12-H</t>
  </si>
  <si>
    <t>M13</t>
  </si>
  <si>
    <t>M13-H</t>
  </si>
  <si>
    <t>N10</t>
  </si>
  <si>
    <t>N10-H</t>
  </si>
  <si>
    <t>N11</t>
  </si>
  <si>
    <t>N11-H</t>
  </si>
  <si>
    <t>N3</t>
  </si>
  <si>
    <t>N3-H</t>
  </si>
  <si>
    <t>N6-H</t>
  </si>
  <si>
    <t>N7</t>
  </si>
  <si>
    <t>N7-H</t>
  </si>
  <si>
    <t>N9</t>
  </si>
  <si>
    <t>N9-H</t>
  </si>
  <si>
    <t>Weekoff</t>
  </si>
  <si>
    <t>if 29 feb</t>
  </si>
  <si>
    <t>Jan to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</si>
</sst>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FFCC0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FFCC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7E4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85858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2" fontId="0" fillId="0" borderId="0" xfId="0" applyNumberFormat="1"/>
    <xf numFmtId="0" fontId="0" fillId="6" borderId="0" xfId="0" applyFill="1"/>
    <xf numFmtId="2" fontId="0" fillId="6" borderId="0" xfId="0" applyNumberFormat="1" applyFill="1"/>
    <xf numFmtId="0" fontId="3" fillId="5" borderId="0" xfId="0" applyFont="1" applyFill="1" applyAlignment="1">
      <alignment horizontal="center" vertical="center"/>
    </xf>
    <xf numFmtId="0" fontId="3" fillId="4" borderId="0" xfId="0" applyFont="1" applyFill="1"/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2" fontId="3" fillId="9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0" fontId="2" fillId="2" borderId="0" xfId="0" applyNumberFormat="1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4E0"/>
      <color rgb="FFF79D85"/>
      <color rgb="FF585858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E21E-763B-475A-8DA0-647E74789CF8}">
  <dimension ref="A1:N11"/>
  <sheetViews>
    <sheetView zoomScale="160" zoomScaleNormal="160" workbookViewId="0">
      <selection activeCell="G16" sqref="G16"/>
    </sheetView>
  </sheetViews>
  <sheetFormatPr defaultColWidth="10.42578125" defaultRowHeight="15" x14ac:dyDescent="0.25"/>
  <cols>
    <col min="1" max="1" width="12.85546875" bestFit="1" customWidth="1"/>
    <col min="2" max="2" width="10.140625" customWidth="1"/>
    <col min="3" max="3" width="10.28515625" customWidth="1"/>
    <col min="4" max="4" width="9.7109375" customWidth="1"/>
    <col min="5" max="5" width="10" customWidth="1"/>
    <col min="6" max="6" width="10.140625" customWidth="1"/>
    <col min="7" max="7" width="10.28515625" customWidth="1"/>
    <col min="8" max="8" width="10.140625" customWidth="1"/>
    <col min="9" max="9" width="10.5703125" customWidth="1"/>
    <col min="10" max="10" width="11.140625" customWidth="1"/>
    <col min="11" max="11" width="11" customWidth="1"/>
    <col min="12" max="12" width="11.42578125" customWidth="1"/>
    <col min="13" max="13" width="11.5703125" customWidth="1"/>
    <col min="14" max="14" width="12" customWidth="1"/>
  </cols>
  <sheetData>
    <row r="1" spans="1:14" ht="21.75" customHeight="1" x14ac:dyDescent="0.25">
      <c r="A1" s="8" t="s">
        <v>0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</row>
    <row r="2" spans="1:14" x14ac:dyDescent="0.25">
      <c r="A2" s="8" t="s">
        <v>38</v>
      </c>
      <c r="B2" s="5">
        <f>Jan!$P12</f>
        <v>0</v>
      </c>
      <c r="C2" s="5">
        <f>Feb!$P12</f>
        <v>0</v>
      </c>
      <c r="D2" s="5">
        <f>Mar!$P12</f>
        <v>0</v>
      </c>
      <c r="E2" s="5">
        <f>Apr!$P12</f>
        <v>0</v>
      </c>
      <c r="F2" s="5">
        <f>May!$P12</f>
        <v>0</v>
      </c>
      <c r="G2" s="5">
        <f>Jun!$P12</f>
        <v>0</v>
      </c>
      <c r="H2" s="5">
        <f>Jul!$P12</f>
        <v>0</v>
      </c>
      <c r="I2" s="5">
        <f>Aug!$P12</f>
        <v>0</v>
      </c>
      <c r="J2" s="5">
        <f>Sep!$P12</f>
        <v>0</v>
      </c>
      <c r="K2" s="5">
        <f>Oct!$P12</f>
        <v>0</v>
      </c>
      <c r="L2" s="5">
        <f>Nov!$P12</f>
        <v>0</v>
      </c>
      <c r="M2" s="5">
        <f>Dec!$P12</f>
        <v>0</v>
      </c>
      <c r="N2" s="9">
        <f>SUM(B2:M2)</f>
        <v>0</v>
      </c>
    </row>
    <row r="3" spans="1:14" x14ac:dyDescent="0.25">
      <c r="A3" s="8" t="s">
        <v>41</v>
      </c>
      <c r="B3" s="5">
        <f>Jan!$P13</f>
        <v>0</v>
      </c>
      <c r="C3" s="5">
        <f>Feb!$P13</f>
        <v>0</v>
      </c>
      <c r="D3" s="5">
        <f>Mar!$P13</f>
        <v>0</v>
      </c>
      <c r="E3" s="5">
        <f>Apr!$P13</f>
        <v>0</v>
      </c>
      <c r="F3" s="5">
        <f>May!$P13</f>
        <v>0</v>
      </c>
      <c r="G3" s="5">
        <f>Jun!$P13</f>
        <v>0</v>
      </c>
      <c r="H3" s="5">
        <f>Jul!$P13</f>
        <v>0</v>
      </c>
      <c r="I3" s="5">
        <f>Aug!$P13</f>
        <v>0</v>
      </c>
      <c r="J3" s="5">
        <f>Sep!$P13</f>
        <v>0</v>
      </c>
      <c r="K3" s="5">
        <f>Oct!$P13</f>
        <v>0</v>
      </c>
      <c r="L3" s="5">
        <f>Nov!$P13</f>
        <v>0</v>
      </c>
      <c r="M3" s="5">
        <f>Dec!$P13</f>
        <v>0</v>
      </c>
      <c r="N3" s="9">
        <f>SUM(B3:M3)</f>
        <v>0</v>
      </c>
    </row>
    <row r="4" spans="1:14" x14ac:dyDescent="0.25">
      <c r="A4" s="8" t="s">
        <v>40</v>
      </c>
      <c r="B4" s="5">
        <f>Jan!$P14</f>
        <v>0</v>
      </c>
      <c r="C4" s="5">
        <f>Feb!$P14</f>
        <v>0</v>
      </c>
      <c r="D4" s="5">
        <f>Mar!$P14</f>
        <v>0</v>
      </c>
      <c r="E4" s="5">
        <f>Apr!$P14</f>
        <v>0</v>
      </c>
      <c r="F4" s="5">
        <f>May!$P14</f>
        <v>0</v>
      </c>
      <c r="G4" s="5">
        <f>Jun!$P14</f>
        <v>0</v>
      </c>
      <c r="H4" s="5">
        <f>Jul!$P14</f>
        <v>0</v>
      </c>
      <c r="I4" s="5">
        <f>Aug!$P14</f>
        <v>0</v>
      </c>
      <c r="J4" s="5">
        <f>Sep!$P14</f>
        <v>0</v>
      </c>
      <c r="K4" s="5">
        <f>Oct!$P14</f>
        <v>0</v>
      </c>
      <c r="L4" s="5">
        <f>Nov!$P14</f>
        <v>0</v>
      </c>
      <c r="M4" s="5">
        <f>Dec!$P14</f>
        <v>0</v>
      </c>
      <c r="N4" s="10">
        <f>SUM(B4:M4)</f>
        <v>0</v>
      </c>
    </row>
    <row r="5" spans="1:14" x14ac:dyDescent="0.25">
      <c r="A5" s="8" t="s">
        <v>37</v>
      </c>
      <c r="B5" s="5">
        <f>Jan!$P15</f>
        <v>0</v>
      </c>
      <c r="C5" s="5">
        <f>Feb!$P15</f>
        <v>0</v>
      </c>
      <c r="D5" s="5">
        <f>Mar!$P15</f>
        <v>0</v>
      </c>
      <c r="E5" s="5">
        <f>Apr!$P15</f>
        <v>0</v>
      </c>
      <c r="F5" s="5">
        <f>May!$P15</f>
        <v>0</v>
      </c>
      <c r="G5" s="5">
        <f>Jun!$P15</f>
        <v>0</v>
      </c>
      <c r="H5" s="5">
        <f>Jul!$P15</f>
        <v>0</v>
      </c>
      <c r="I5" s="5">
        <f>Aug!$P15</f>
        <v>0</v>
      </c>
      <c r="J5" s="5">
        <f>Sep!$P15</f>
        <v>0</v>
      </c>
      <c r="K5" s="5">
        <f>Oct!$P15</f>
        <v>0</v>
      </c>
      <c r="L5" s="5">
        <f>Nov!$P15</f>
        <v>0</v>
      </c>
      <c r="M5" s="5">
        <f>Dec!$P15</f>
        <v>0</v>
      </c>
      <c r="N5" s="9">
        <f>SUM(B5:M5)</f>
        <v>0</v>
      </c>
    </row>
    <row r="6" spans="1:14" x14ac:dyDescent="0.25">
      <c r="A6" s="8" t="s">
        <v>28</v>
      </c>
      <c r="B6" s="5">
        <f>Jan!$P16</f>
        <v>0</v>
      </c>
      <c r="C6" s="5">
        <f>Feb!$P16</f>
        <v>0</v>
      </c>
      <c r="D6" s="5">
        <f>Mar!$P16</f>
        <v>0</v>
      </c>
      <c r="E6" s="5">
        <f>Apr!$P16</f>
        <v>0</v>
      </c>
      <c r="F6" s="5">
        <f>May!$P16</f>
        <v>0</v>
      </c>
      <c r="G6" s="5">
        <f>Jun!$P16</f>
        <v>0</v>
      </c>
      <c r="H6" s="5">
        <f>Jul!$P16</f>
        <v>0</v>
      </c>
      <c r="I6" s="5">
        <f>Aug!$P16</f>
        <v>0</v>
      </c>
      <c r="J6" s="5">
        <f>Sep!$P16</f>
        <v>0</v>
      </c>
      <c r="K6" s="5">
        <f>Oct!$P16</f>
        <v>0</v>
      </c>
      <c r="L6" s="5">
        <f>Nov!$P16</f>
        <v>0</v>
      </c>
      <c r="M6" s="5">
        <f>Dec!$P16</f>
        <v>0</v>
      </c>
      <c r="N6" s="10">
        <f t="shared" ref="N6:N7" si="0">SUM(B6:M6)</f>
        <v>0</v>
      </c>
    </row>
    <row r="7" spans="1:14" x14ac:dyDescent="0.25">
      <c r="A7" s="8" t="s">
        <v>39</v>
      </c>
      <c r="B7" s="5">
        <f>Jan!$P17</f>
        <v>0</v>
      </c>
      <c r="C7" s="5">
        <f>Feb!$P17</f>
        <v>0</v>
      </c>
      <c r="D7" s="5">
        <f>Mar!$P17</f>
        <v>0</v>
      </c>
      <c r="E7" s="5">
        <f>Apr!$P17</f>
        <v>0</v>
      </c>
      <c r="F7" s="5">
        <f>May!$P17</f>
        <v>0</v>
      </c>
      <c r="G7" s="5">
        <f>Jun!$P17</f>
        <v>0</v>
      </c>
      <c r="H7" s="5">
        <f>Jul!$P17</f>
        <v>0</v>
      </c>
      <c r="I7" s="5">
        <f>Aug!$P17</f>
        <v>0</v>
      </c>
      <c r="J7" s="5">
        <f>Sep!$P17</f>
        <v>0</v>
      </c>
      <c r="K7" s="5">
        <f>Oct!$P17</f>
        <v>0</v>
      </c>
      <c r="L7" s="5">
        <f>Nov!$P17</f>
        <v>0</v>
      </c>
      <c r="M7" s="5">
        <f>Dec!$P17</f>
        <v>0</v>
      </c>
      <c r="N7" s="9">
        <f t="shared" si="0"/>
        <v>0</v>
      </c>
    </row>
    <row r="8" spans="1:14" x14ac:dyDescent="0.25">
      <c r="A8" s="8" t="s">
        <v>1</v>
      </c>
      <c r="B8" s="6" t="e">
        <f>Jan!$P18</f>
        <v>#DIV/0!</v>
      </c>
      <c r="C8" s="6" t="e">
        <f>Feb!$P18</f>
        <v>#DIV/0!</v>
      </c>
      <c r="D8" s="6" t="e">
        <f>Mar!$P18</f>
        <v>#DIV/0!</v>
      </c>
      <c r="E8" s="6" t="e">
        <f>Apr!$P18</f>
        <v>#DIV/0!</v>
      </c>
      <c r="F8" s="6" t="e">
        <f>May!$P18</f>
        <v>#DIV/0!</v>
      </c>
      <c r="G8" s="6" t="e">
        <f>Jun!$P18</f>
        <v>#DIV/0!</v>
      </c>
      <c r="H8" s="6" t="e">
        <f>Jul!$P18</f>
        <v>#DIV/0!</v>
      </c>
      <c r="I8" s="6" t="e">
        <f>Aug!$P18</f>
        <v>#DIV/0!</v>
      </c>
      <c r="J8" s="6" t="e">
        <f>Sep!$P18</f>
        <v>#DIV/0!</v>
      </c>
      <c r="K8" s="6" t="e">
        <f>Oct!$P18</f>
        <v>#DIV/0!</v>
      </c>
      <c r="L8" s="6" t="e">
        <f>Nov!$P18</f>
        <v>#DIV/0!</v>
      </c>
      <c r="M8" s="6" t="e">
        <f>Dec!$P18</f>
        <v>#DIV/0!</v>
      </c>
      <c r="N8" s="11" t="e">
        <f>(N2-N4)/N2%</f>
        <v>#DIV/0!</v>
      </c>
    </row>
    <row r="9" spans="1:14" x14ac:dyDescent="0.25">
      <c r="A9" s="8" t="s">
        <v>2</v>
      </c>
      <c r="B9" s="6" t="e">
        <f>Jan!$P19</f>
        <v>#DIV/0!</v>
      </c>
      <c r="C9" s="6" t="e">
        <f>Feb!$P19</f>
        <v>#DIV/0!</v>
      </c>
      <c r="D9" s="6" t="e">
        <f>Mar!$P19</f>
        <v>#DIV/0!</v>
      </c>
      <c r="E9" s="6" t="e">
        <f>Apr!$P19</f>
        <v>#DIV/0!</v>
      </c>
      <c r="F9" s="6" t="e">
        <f>May!$P19</f>
        <v>#DIV/0!</v>
      </c>
      <c r="G9" s="6" t="e">
        <f>Jun!$P19</f>
        <v>#DIV/0!</v>
      </c>
      <c r="H9" s="6" t="e">
        <f>Jul!$P19</f>
        <v>#DIV/0!</v>
      </c>
      <c r="I9" s="6" t="e">
        <f>Aug!$P19</f>
        <v>#DIV/0!</v>
      </c>
      <c r="J9" s="6" t="e">
        <f>Sep!$P19</f>
        <v>#DIV/0!</v>
      </c>
      <c r="K9" s="6" t="e">
        <f>Oct!$P19</f>
        <v>#DIV/0!</v>
      </c>
      <c r="L9" s="6" t="e">
        <f>Nov!$P19</f>
        <v>#DIV/0!</v>
      </c>
      <c r="M9" s="6" t="e">
        <f>Dec!$P19</f>
        <v>#DIV/0!</v>
      </c>
      <c r="N9" s="11" t="e">
        <f>(N3-N6)/N3%</f>
        <v>#DIV/0!</v>
      </c>
    </row>
    <row r="10" spans="1:14" x14ac:dyDescent="0.25">
      <c r="M10" s="8" t="s">
        <v>125</v>
      </c>
      <c r="N10" s="12" t="e">
        <f>(SUM(B3:G3)-SUM(B6:G6))/SUM(B3:G3)%</f>
        <v>#DIV/0!</v>
      </c>
    </row>
    <row r="11" spans="1:14" x14ac:dyDescent="0.25">
      <c r="M11" s="8" t="s">
        <v>55</v>
      </c>
      <c r="N11" s="12" t="e">
        <f>(SUM(H3:M3)-SUM(H6:M6))/SUM(H3:M3)%</f>
        <v>#DIV/0!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51A7-A10F-42D4-9ECF-D5F7BD35CDDA}">
  <dimension ref="A1:P32"/>
  <sheetViews>
    <sheetView workbookViewId="0">
      <selection activeCell="O23" sqref="O23"/>
    </sheetView>
  </sheetViews>
  <sheetFormatPr defaultRowHeight="15" x14ac:dyDescent="0.25"/>
  <cols>
    <col min="2" max="2" width="11.5703125" bestFit="1" customWidth="1"/>
    <col min="13" max="13" width="9" customWidth="1"/>
    <col min="15" max="15" width="12.8554687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8" t="s">
        <v>25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8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</row>
    <row r="32" spans="1:1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t="e">
        <f>IF(VLOOKUP(C32,code!$A$2:$B$82,2,FALSE)="Leave","Leave",IF(VLOOKUP(C32,code!$A$2:$B$82,2,FALSE)="Weekoff","Weekoff",IF(C32="","",IF(E32&gt;VLOOKUP(C32,code!$A$2:$B$82,2,FALSE),"Late","On time"))))</f>
        <v>#N/A</v>
      </c>
    </row>
  </sheetData>
  <sheetProtection sheet="1" objects="1" scenarios="1"/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03FD-EF17-4288-A392-3017A90D91D1}">
  <dimension ref="A1:P33"/>
  <sheetViews>
    <sheetView workbookViewId="0">
      <selection activeCell="O23" sqref="O23"/>
    </sheetView>
  </sheetViews>
  <sheetFormatPr defaultRowHeight="15" x14ac:dyDescent="0.25"/>
  <cols>
    <col min="2" max="2" width="11.5703125" bestFit="1" customWidth="1"/>
    <col min="13" max="13" width="9.42578125" customWidth="1"/>
    <col min="15" max="15" width="12.8554687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8" t="s">
        <v>25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8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</row>
    <row r="32" spans="1:1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t="e">
        <f>IF(VLOOKUP(C32,code!$A$2:$B$82,2,FALSE)="Leave","Leave",IF(VLOOKUP(C32,code!$A$2:$B$82,2,FALSE)="Weekoff","Weekoff",IF(C32="","",IF(E32&gt;VLOOKUP(C32,code!$A$2:$B$82,2,FALSE),"Late","On time"))))</f>
        <v>#N/A</v>
      </c>
    </row>
    <row r="33" spans="1:13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t="e">
        <f>IF(VLOOKUP(C33,code!$A$2:$B$82,2,FALSE)="Leave","Leave",IF(VLOOKUP(C33,code!$A$2:$B$82,2,FALSE)="Weekoff","Weekoff",IF(C33="","",IF(E33&gt;VLOOKUP(C33,code!$A$2:$B$82,2,FALSE),"Late","On time"))))</f>
        <v>#N/A</v>
      </c>
    </row>
  </sheetData>
  <sheetProtection sheet="1" objects="1" scenarios="1"/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115A-D607-4E85-BABF-6E3C9E9D5366}">
  <dimension ref="A1:P33"/>
  <sheetViews>
    <sheetView workbookViewId="0">
      <selection activeCell="O23" sqref="O23"/>
    </sheetView>
  </sheetViews>
  <sheetFormatPr defaultRowHeight="15" x14ac:dyDescent="0.25"/>
  <cols>
    <col min="2" max="2" width="11.5703125" bestFit="1" customWidth="1"/>
    <col min="13" max="13" width="9.28515625" customWidth="1"/>
    <col min="15" max="15" width="12.8554687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8" t="s">
        <v>25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8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</row>
    <row r="32" spans="1:1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t="e">
        <f>IF(VLOOKUP(C32,code!$A$2:$B$82,2,FALSE)="Leave","Leave",IF(VLOOKUP(C32,code!$A$2:$B$82,2,FALSE)="Weekoff","Weekoff",IF(C32="","",IF(E32&gt;VLOOKUP(C32,code!$A$2:$B$82,2,FALSE),"Late","On time"))))</f>
        <v>#N/A</v>
      </c>
    </row>
    <row r="33" customFormat="1" x14ac:dyDescent="0.25"/>
  </sheetData>
  <sheetProtection sheet="1" objects="1" scenarios="1"/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774F-3803-474D-90F9-66AE23E0FD11}">
  <dimension ref="A1:P33"/>
  <sheetViews>
    <sheetView workbookViewId="0">
      <selection activeCell="O23" sqref="O23"/>
    </sheetView>
  </sheetViews>
  <sheetFormatPr defaultRowHeight="15" x14ac:dyDescent="0.25"/>
  <cols>
    <col min="2" max="2" width="11.5703125" bestFit="1" customWidth="1"/>
    <col min="13" max="13" width="9.42578125" customWidth="1"/>
    <col min="15" max="15" width="12.8554687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8" t="s">
        <v>25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8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</row>
    <row r="32" spans="1:1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t="e">
        <f>IF(VLOOKUP(C32,code!$A$2:$B$82,2,FALSE)="Leave","Leave",IF(VLOOKUP(C32,code!$A$2:$B$82,2,FALSE)="Weekoff","Weekoff",IF(C32="","",IF(E32&gt;VLOOKUP(C32,code!$A$2:$B$82,2,FALSE),"Late","On time"))))</f>
        <v>#N/A</v>
      </c>
    </row>
    <row r="33" spans="1:13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t="e">
        <f>IF(VLOOKUP(C33,code!$A$2:$B$82,2,FALSE)="Leave","Leave",IF(VLOOKUP(C33,code!$A$2:$B$82,2,FALSE)="Weekoff","Weekoff",IF(C33="","",IF(E33&gt;VLOOKUP(C33,code!$A$2:$B$82,2,FALSE),"Late","On time"))))</f>
        <v>#N/A</v>
      </c>
    </row>
  </sheetData>
  <sheetProtection sheet="1" objects="1" scenarios="1"/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403C-F349-4619-8810-9F302FCA708C}">
  <dimension ref="A1:B82"/>
  <sheetViews>
    <sheetView workbookViewId="0">
      <selection activeCell="I20" sqref="I20"/>
    </sheetView>
  </sheetViews>
  <sheetFormatPr defaultRowHeight="15" x14ac:dyDescent="0.25"/>
  <cols>
    <col min="1" max="1" width="7.5703125" bestFit="1" customWidth="1"/>
    <col min="2" max="2" width="9.42578125" bestFit="1" customWidth="1"/>
    <col min="4" max="4" width="9.42578125" bestFit="1" customWidth="1"/>
    <col min="5" max="7" width="5.5703125" bestFit="1" customWidth="1"/>
    <col min="8" max="8" width="6.140625" bestFit="1" customWidth="1"/>
    <col min="9" max="16" width="5.5703125" bestFit="1" customWidth="1"/>
    <col min="17" max="17" width="4.5703125" bestFit="1" customWidth="1"/>
    <col min="18" max="18" width="5.28515625" bestFit="1" customWidth="1"/>
    <col min="19" max="29" width="5.5703125" bestFit="1" customWidth="1"/>
    <col min="30" max="30" width="6.5703125" bestFit="1" customWidth="1"/>
    <col min="31" max="31" width="4.85546875" bestFit="1" customWidth="1"/>
    <col min="32" max="32" width="6.7109375" bestFit="1" customWidth="1"/>
    <col min="33" max="33" width="4.7109375" bestFit="1" customWidth="1"/>
    <col min="34" max="34" width="6.5703125" bestFit="1" customWidth="1"/>
    <col min="35" max="35" width="5.7109375" bestFit="1" customWidth="1"/>
    <col min="36" max="36" width="7.5703125" bestFit="1" customWidth="1"/>
    <col min="37" max="37" width="4.7109375" bestFit="1" customWidth="1"/>
    <col min="38" max="38" width="6.5703125" bestFit="1" customWidth="1"/>
    <col min="39" max="39" width="5.5703125" bestFit="1" customWidth="1"/>
    <col min="40" max="40" width="6.5703125" bestFit="1" customWidth="1"/>
    <col min="41" max="41" width="5.5703125" bestFit="1" customWidth="1"/>
    <col min="42" max="42" width="6.5703125" bestFit="1" customWidth="1"/>
    <col min="43" max="43" width="5.5703125" bestFit="1" customWidth="1"/>
    <col min="44" max="44" width="4.5703125" bestFit="1" customWidth="1"/>
    <col min="45" max="45" width="5.42578125" bestFit="1" customWidth="1"/>
    <col min="46" max="46" width="4.5703125" bestFit="1" customWidth="1"/>
    <col min="47" max="47" width="5.42578125" bestFit="1" customWidth="1"/>
    <col min="48" max="48" width="4.5703125" bestFit="1" customWidth="1"/>
    <col min="49" max="49" width="5.42578125" bestFit="1" customWidth="1"/>
    <col min="50" max="50" width="4.5703125" bestFit="1" customWidth="1"/>
    <col min="51" max="51" width="5.42578125" bestFit="1" customWidth="1"/>
    <col min="52" max="52" width="4.5703125" bestFit="1" customWidth="1"/>
    <col min="53" max="53" width="5.42578125" bestFit="1" customWidth="1"/>
    <col min="54" max="54" width="4.5703125" bestFit="1" customWidth="1"/>
    <col min="55" max="55" width="5.42578125" bestFit="1" customWidth="1"/>
    <col min="56" max="56" width="4.5703125" bestFit="1" customWidth="1"/>
    <col min="57" max="57" width="6.42578125" bestFit="1" customWidth="1"/>
    <col min="58" max="58" width="4.5703125" bestFit="1" customWidth="1"/>
    <col min="59" max="59" width="6.42578125" bestFit="1" customWidth="1"/>
    <col min="60" max="60" width="4.5703125" bestFit="1" customWidth="1"/>
    <col min="61" max="61" width="6.42578125" bestFit="1" customWidth="1"/>
    <col min="62" max="62" width="4.5703125" bestFit="1" customWidth="1"/>
    <col min="63" max="63" width="6.42578125" bestFit="1" customWidth="1"/>
    <col min="64" max="64" width="5.5703125" bestFit="1" customWidth="1"/>
    <col min="65" max="65" width="6.140625" bestFit="1" customWidth="1"/>
    <col min="66" max="66" width="5.5703125" bestFit="1" customWidth="1"/>
    <col min="67" max="67" width="6.140625" bestFit="1" customWidth="1"/>
    <col min="68" max="77" width="5.5703125" bestFit="1" customWidth="1"/>
  </cols>
  <sheetData>
    <row r="1" spans="1:2" x14ac:dyDescent="0.25">
      <c r="A1" s="13" t="s">
        <v>56</v>
      </c>
      <c r="B1" s="13" t="s">
        <v>57</v>
      </c>
    </row>
    <row r="2" spans="1:2" x14ac:dyDescent="0.25">
      <c r="A2" s="2" t="s">
        <v>58</v>
      </c>
      <c r="B2" s="14">
        <v>0.56874999999999998</v>
      </c>
    </row>
    <row r="3" spans="1:2" x14ac:dyDescent="0.25">
      <c r="A3" s="3" t="s">
        <v>59</v>
      </c>
      <c r="B3" s="14">
        <v>0.56874999999999998</v>
      </c>
    </row>
    <row r="4" spans="1:2" x14ac:dyDescent="0.25">
      <c r="A4" s="2" t="s">
        <v>60</v>
      </c>
      <c r="B4" s="14">
        <v>0.61041666666666661</v>
      </c>
    </row>
    <row r="5" spans="1:2" x14ac:dyDescent="0.25">
      <c r="A5" s="3" t="s">
        <v>61</v>
      </c>
      <c r="B5" s="14">
        <v>0.61041666666666661</v>
      </c>
    </row>
    <row r="6" spans="1:2" x14ac:dyDescent="0.25">
      <c r="A6" s="2" t="s">
        <v>62</v>
      </c>
      <c r="B6" s="14">
        <v>0.50624999999999998</v>
      </c>
    </row>
    <row r="7" spans="1:2" x14ac:dyDescent="0.25">
      <c r="A7" s="3" t="s">
        <v>63</v>
      </c>
      <c r="B7" s="14">
        <v>0.50624999999999998</v>
      </c>
    </row>
    <row r="8" spans="1:2" x14ac:dyDescent="0.25">
      <c r="A8" s="2" t="s">
        <v>64</v>
      </c>
      <c r="B8" s="14">
        <v>0.46458333333333329</v>
      </c>
    </row>
    <row r="9" spans="1:2" x14ac:dyDescent="0.25">
      <c r="A9" s="3" t="s">
        <v>65</v>
      </c>
      <c r="B9" s="14">
        <v>0.46458333333333329</v>
      </c>
    </row>
    <row r="10" spans="1:2" x14ac:dyDescent="0.25">
      <c r="A10" s="2" t="s">
        <v>3</v>
      </c>
      <c r="B10" s="14">
        <v>0.56874999999999998</v>
      </c>
    </row>
    <row r="11" spans="1:2" x14ac:dyDescent="0.25">
      <c r="A11" s="3" t="s">
        <v>66</v>
      </c>
      <c r="B11" s="14">
        <v>0.56874999999999998</v>
      </c>
    </row>
    <row r="12" spans="1:2" x14ac:dyDescent="0.25">
      <c r="A12" s="2" t="s">
        <v>67</v>
      </c>
      <c r="B12" s="14">
        <v>0.54791666666666661</v>
      </c>
    </row>
    <row r="13" spans="1:2" x14ac:dyDescent="0.25">
      <c r="A13" s="3" t="s">
        <v>68</v>
      </c>
      <c r="B13" s="14">
        <v>0.54791666666666661</v>
      </c>
    </row>
    <row r="14" spans="1:2" x14ac:dyDescent="0.25">
      <c r="A14" s="2" t="s">
        <v>69</v>
      </c>
      <c r="B14" s="14">
        <v>0.38124999999999998</v>
      </c>
    </row>
    <row r="15" spans="1:2" x14ac:dyDescent="0.25">
      <c r="A15" s="3" t="s">
        <v>70</v>
      </c>
      <c r="B15" s="14">
        <v>0.38124999999999998</v>
      </c>
    </row>
    <row r="16" spans="1:2" x14ac:dyDescent="0.25">
      <c r="A16" s="2" t="s">
        <v>71</v>
      </c>
      <c r="B16" s="14">
        <v>0.46458333333333329</v>
      </c>
    </row>
    <row r="17" spans="1:2" x14ac:dyDescent="0.25">
      <c r="A17" s="3" t="s">
        <v>72</v>
      </c>
      <c r="B17" s="14">
        <v>0.46458333333333329</v>
      </c>
    </row>
    <row r="18" spans="1:2" x14ac:dyDescent="0.25">
      <c r="A18" s="2" t="s">
        <v>73</v>
      </c>
      <c r="B18" s="14">
        <v>0.42291666666666666</v>
      </c>
    </row>
    <row r="19" spans="1:2" x14ac:dyDescent="0.25">
      <c r="A19" s="3" t="s">
        <v>74</v>
      </c>
      <c r="B19" s="14">
        <v>0.42291666666666666</v>
      </c>
    </row>
    <row r="20" spans="1:2" x14ac:dyDescent="0.25">
      <c r="A20" s="2" t="s">
        <v>75</v>
      </c>
      <c r="B20" s="14">
        <v>0.46458333333333329</v>
      </c>
    </row>
    <row r="21" spans="1:2" x14ac:dyDescent="0.25">
      <c r="A21" s="3" t="s">
        <v>76</v>
      </c>
      <c r="B21" s="14">
        <v>0.46458333333333329</v>
      </c>
    </row>
    <row r="22" spans="1:2" x14ac:dyDescent="0.25">
      <c r="A22" s="2" t="s">
        <v>31</v>
      </c>
      <c r="B22" s="14">
        <v>0.42291666666666666</v>
      </c>
    </row>
    <row r="23" spans="1:2" x14ac:dyDescent="0.25">
      <c r="A23" s="3" t="s">
        <v>77</v>
      </c>
      <c r="B23" s="14">
        <v>0.42291666666666666</v>
      </c>
    </row>
    <row r="24" spans="1:2" x14ac:dyDescent="0.25">
      <c r="A24" s="2" t="s">
        <v>78</v>
      </c>
      <c r="B24" s="14">
        <v>0.48541666666666666</v>
      </c>
    </row>
    <row r="25" spans="1:2" x14ac:dyDescent="0.25">
      <c r="A25" s="3" t="s">
        <v>79</v>
      </c>
      <c r="B25" s="14">
        <v>0.48541666666666666</v>
      </c>
    </row>
    <row r="26" spans="1:2" x14ac:dyDescent="0.25">
      <c r="A26" s="2" t="s">
        <v>80</v>
      </c>
      <c r="B26" s="14">
        <v>0.69374999999999998</v>
      </c>
    </row>
    <row r="27" spans="1:2" x14ac:dyDescent="0.25">
      <c r="A27" s="3" t="s">
        <v>81</v>
      </c>
      <c r="B27" s="14">
        <v>0.69374999999999998</v>
      </c>
    </row>
    <row r="28" spans="1:2" x14ac:dyDescent="0.25">
      <c r="A28" s="2" t="s">
        <v>82</v>
      </c>
      <c r="B28" s="14">
        <v>0.40208333333333329</v>
      </c>
    </row>
    <row r="29" spans="1:2" x14ac:dyDescent="0.25">
      <c r="A29" s="3" t="s">
        <v>83</v>
      </c>
      <c r="B29" s="14">
        <v>0.40208333333333329</v>
      </c>
    </row>
    <row r="30" spans="1:2" x14ac:dyDescent="0.25">
      <c r="A30" s="2" t="s">
        <v>84</v>
      </c>
      <c r="B30" s="14">
        <v>6.8750000000000006E-2</v>
      </c>
    </row>
    <row r="31" spans="1:2" x14ac:dyDescent="0.25">
      <c r="A31" s="3" t="s">
        <v>85</v>
      </c>
      <c r="B31" s="14">
        <v>6.8750000000000006E-2</v>
      </c>
    </row>
    <row r="32" spans="1:2" x14ac:dyDescent="0.25">
      <c r="A32" s="2" t="s">
        <v>86</v>
      </c>
      <c r="B32" s="14">
        <v>0.81874999999999998</v>
      </c>
    </row>
    <row r="33" spans="1:2" x14ac:dyDescent="0.25">
      <c r="A33" s="3" t="s">
        <v>87</v>
      </c>
      <c r="B33" s="14">
        <v>0.81874999999999998</v>
      </c>
    </row>
    <row r="34" spans="1:2" x14ac:dyDescent="0.25">
      <c r="A34" s="2" t="s">
        <v>88</v>
      </c>
      <c r="B34" s="14">
        <v>2.7083333333333331E-2</v>
      </c>
    </row>
    <row r="35" spans="1:2" x14ac:dyDescent="0.25">
      <c r="A35" s="3" t="s">
        <v>89</v>
      </c>
      <c r="B35" s="14">
        <v>2.7083333333333331E-2</v>
      </c>
    </row>
    <row r="36" spans="1:2" x14ac:dyDescent="0.25">
      <c r="A36" s="2" t="s">
        <v>90</v>
      </c>
      <c r="B36" s="14">
        <v>0.75624999999999998</v>
      </c>
    </row>
    <row r="37" spans="1:2" x14ac:dyDescent="0.25">
      <c r="A37" s="3" t="s">
        <v>91</v>
      </c>
      <c r="B37" s="14">
        <v>0.75624999999999998</v>
      </c>
    </row>
    <row r="38" spans="1:2" x14ac:dyDescent="0.25">
      <c r="A38" s="2" t="s">
        <v>92</v>
      </c>
      <c r="B38" s="14">
        <v>0.73541666666666661</v>
      </c>
    </row>
    <row r="39" spans="1:2" x14ac:dyDescent="0.25">
      <c r="A39" s="3" t="s">
        <v>93</v>
      </c>
      <c r="B39" s="14">
        <v>0.73541666666666661</v>
      </c>
    </row>
    <row r="40" spans="1:2" x14ac:dyDescent="0.25">
      <c r="A40" s="2" t="s">
        <v>94</v>
      </c>
      <c r="B40" s="14">
        <v>0.46458333333333329</v>
      </c>
    </row>
    <row r="41" spans="1:2" x14ac:dyDescent="0.25">
      <c r="A41" s="3" t="s">
        <v>95</v>
      </c>
      <c r="B41" s="14">
        <v>0.27708333333333329</v>
      </c>
    </row>
    <row r="42" spans="1:2" x14ac:dyDescent="0.25">
      <c r="A42" s="2" t="s">
        <v>96</v>
      </c>
      <c r="B42" s="14">
        <v>0.27708333333333329</v>
      </c>
    </row>
    <row r="43" spans="1:2" x14ac:dyDescent="0.25">
      <c r="A43" s="3" t="s">
        <v>34</v>
      </c>
      <c r="B43" s="14">
        <v>0.36041666666666666</v>
      </c>
    </row>
    <row r="44" spans="1:2" x14ac:dyDescent="0.25">
      <c r="A44" s="2" t="s">
        <v>97</v>
      </c>
      <c r="B44" s="14">
        <v>0.36041666666666666</v>
      </c>
    </row>
    <row r="45" spans="1:2" x14ac:dyDescent="0.25">
      <c r="A45" s="3" t="s">
        <v>9</v>
      </c>
      <c r="B45" s="14">
        <v>0.27708333333333329</v>
      </c>
    </row>
    <row r="46" spans="1:2" x14ac:dyDescent="0.25">
      <c r="A46" s="2" t="s">
        <v>98</v>
      </c>
      <c r="B46" s="14">
        <v>0.27708333333333329</v>
      </c>
    </row>
    <row r="47" spans="1:2" x14ac:dyDescent="0.25">
      <c r="A47" s="3" t="s">
        <v>99</v>
      </c>
      <c r="B47" s="14">
        <v>0.31874999999999998</v>
      </c>
    </row>
    <row r="48" spans="1:2" x14ac:dyDescent="0.25">
      <c r="A48" s="2" t="s">
        <v>100</v>
      </c>
      <c r="B48" s="14">
        <v>0.31874999999999998</v>
      </c>
    </row>
    <row r="49" spans="1:2" x14ac:dyDescent="0.25">
      <c r="A49" s="3" t="s">
        <v>101</v>
      </c>
      <c r="B49" s="14">
        <v>0.36041666666666666</v>
      </c>
    </row>
    <row r="50" spans="1:2" x14ac:dyDescent="0.25">
      <c r="A50" s="2" t="s">
        <v>102</v>
      </c>
      <c r="B50" s="14">
        <v>0.36041666666666666</v>
      </c>
    </row>
    <row r="51" spans="1:2" x14ac:dyDescent="0.25">
      <c r="A51" s="3" t="s">
        <v>26</v>
      </c>
      <c r="B51" s="14">
        <v>0.31874999999999998</v>
      </c>
    </row>
    <row r="52" spans="1:2" x14ac:dyDescent="0.25">
      <c r="A52" s="2" t="s">
        <v>103</v>
      </c>
      <c r="B52" s="14">
        <v>0.31874999999999998</v>
      </c>
    </row>
    <row r="53" spans="1:2" x14ac:dyDescent="0.25">
      <c r="A53" s="3" t="s">
        <v>104</v>
      </c>
      <c r="B53" s="14">
        <v>0.23541666666666666</v>
      </c>
    </row>
    <row r="54" spans="1:2" x14ac:dyDescent="0.25">
      <c r="A54" s="2" t="s">
        <v>105</v>
      </c>
      <c r="B54" s="14">
        <v>0.23541666666666666</v>
      </c>
    </row>
    <row r="55" spans="1:2" x14ac:dyDescent="0.25">
      <c r="A55" s="3" t="s">
        <v>106</v>
      </c>
      <c r="B55" s="14">
        <v>0.27708333333333329</v>
      </c>
    </row>
    <row r="56" spans="1:2" x14ac:dyDescent="0.25">
      <c r="A56" s="2" t="s">
        <v>107</v>
      </c>
      <c r="B56" s="14">
        <v>0.27708333333333329</v>
      </c>
    </row>
    <row r="57" spans="1:2" x14ac:dyDescent="0.25">
      <c r="A57" s="3" t="s">
        <v>108</v>
      </c>
      <c r="B57" s="14">
        <v>0.25624999999999998</v>
      </c>
    </row>
    <row r="58" spans="1:2" x14ac:dyDescent="0.25">
      <c r="A58" s="2" t="s">
        <v>109</v>
      </c>
      <c r="B58" s="14">
        <v>0.25624999999999998</v>
      </c>
    </row>
    <row r="59" spans="1:2" x14ac:dyDescent="0.25">
      <c r="A59" s="3" t="s">
        <v>110</v>
      </c>
      <c r="B59" s="14">
        <v>0.19375000000000001</v>
      </c>
    </row>
    <row r="60" spans="1:2" x14ac:dyDescent="0.25">
      <c r="A60" s="2" t="s">
        <v>111</v>
      </c>
      <c r="B60" s="14">
        <v>0.19375000000000001</v>
      </c>
    </row>
    <row r="61" spans="1:2" x14ac:dyDescent="0.25">
      <c r="A61" s="3" t="s">
        <v>112</v>
      </c>
      <c r="B61" s="14">
        <v>0.81874999999999998</v>
      </c>
    </row>
    <row r="62" spans="1:2" x14ac:dyDescent="0.25">
      <c r="A62" s="2" t="s">
        <v>113</v>
      </c>
      <c r="B62" s="14">
        <v>0.81874999999999998</v>
      </c>
    </row>
    <row r="63" spans="1:2" x14ac:dyDescent="0.25">
      <c r="A63" s="3" t="s">
        <v>114</v>
      </c>
      <c r="B63" s="14">
        <v>0.94374999999999998</v>
      </c>
    </row>
    <row r="64" spans="1:2" x14ac:dyDescent="0.25">
      <c r="A64" s="2" t="s">
        <v>115</v>
      </c>
      <c r="B64" s="14">
        <v>0.94374999999999998</v>
      </c>
    </row>
    <row r="65" spans="1:2" x14ac:dyDescent="0.25">
      <c r="A65" s="3" t="s">
        <v>116</v>
      </c>
      <c r="B65" s="14">
        <v>0.75624999999999998</v>
      </c>
    </row>
    <row r="66" spans="1:2" x14ac:dyDescent="0.25">
      <c r="A66" s="2" t="s">
        <v>117</v>
      </c>
      <c r="B66" s="14">
        <v>0.75624999999999998</v>
      </c>
    </row>
    <row r="67" spans="1:2" x14ac:dyDescent="0.25">
      <c r="A67" s="3" t="s">
        <v>5</v>
      </c>
      <c r="B67" s="14">
        <v>0.90208333333333335</v>
      </c>
    </row>
    <row r="68" spans="1:2" x14ac:dyDescent="0.25">
      <c r="A68" s="2" t="s">
        <v>33</v>
      </c>
      <c r="B68" s="14">
        <v>0.90208333333333335</v>
      </c>
    </row>
    <row r="69" spans="1:2" x14ac:dyDescent="0.25">
      <c r="A69" s="3" t="s">
        <v>32</v>
      </c>
      <c r="B69" s="14">
        <v>0.88124999999999998</v>
      </c>
    </row>
    <row r="70" spans="1:2" x14ac:dyDescent="0.25">
      <c r="A70" s="2" t="s">
        <v>118</v>
      </c>
      <c r="B70" s="14">
        <v>0.88124999999999998</v>
      </c>
    </row>
    <row r="71" spans="1:2" x14ac:dyDescent="0.25">
      <c r="A71" s="3" t="s">
        <v>119</v>
      </c>
      <c r="B71" s="14">
        <v>0.98541666666666661</v>
      </c>
    </row>
    <row r="72" spans="1:2" x14ac:dyDescent="0.25">
      <c r="A72" s="2" t="s">
        <v>120</v>
      </c>
      <c r="B72" s="14">
        <v>0.98541666666666661</v>
      </c>
    </row>
    <row r="73" spans="1:2" x14ac:dyDescent="0.25">
      <c r="A73" s="3" t="s">
        <v>121</v>
      </c>
      <c r="B73" s="14">
        <v>0.73541666666666661</v>
      </c>
    </row>
    <row r="74" spans="1:2" x14ac:dyDescent="0.25">
      <c r="A74" s="2" t="s">
        <v>122</v>
      </c>
      <c r="B74" s="14">
        <v>0.73541666666666661</v>
      </c>
    </row>
    <row r="75" spans="1:2" x14ac:dyDescent="0.25">
      <c r="A75" t="s">
        <v>4</v>
      </c>
      <c r="B75" s="16" t="s">
        <v>123</v>
      </c>
    </row>
    <row r="76" spans="1:2" x14ac:dyDescent="0.25">
      <c r="A76" s="15" t="s">
        <v>6</v>
      </c>
      <c r="B76" s="16" t="s">
        <v>40</v>
      </c>
    </row>
    <row r="77" spans="1:2" x14ac:dyDescent="0.25">
      <c r="A77" t="s">
        <v>7</v>
      </c>
      <c r="B77" s="16" t="s">
        <v>40</v>
      </c>
    </row>
    <row r="78" spans="1:2" x14ac:dyDescent="0.25">
      <c r="A78" s="15" t="s">
        <v>8</v>
      </c>
      <c r="B78" s="16" t="s">
        <v>40</v>
      </c>
    </row>
    <row r="79" spans="1:2" x14ac:dyDescent="0.25">
      <c r="A79" t="s">
        <v>54</v>
      </c>
      <c r="B79" s="16" t="s">
        <v>40</v>
      </c>
    </row>
    <row r="80" spans="1:2" x14ac:dyDescent="0.25">
      <c r="A80" s="15" t="s">
        <v>27</v>
      </c>
      <c r="B80" s="16" t="s">
        <v>40</v>
      </c>
    </row>
    <row r="81" spans="1:2" x14ac:dyDescent="0.25">
      <c r="A81" t="s">
        <v>35</v>
      </c>
      <c r="B81" s="16" t="s">
        <v>40</v>
      </c>
    </row>
    <row r="82" spans="1:2" x14ac:dyDescent="0.25">
      <c r="A82" s="15" t="s">
        <v>36</v>
      </c>
      <c r="B82" s="16" t="s">
        <v>40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A5D2-C08A-4874-AD48-39AD61749198}">
  <dimension ref="A1:P33"/>
  <sheetViews>
    <sheetView tabSelected="1" zoomScaleNormal="100" workbookViewId="0">
      <selection activeCell="O23" sqref="O23"/>
    </sheetView>
  </sheetViews>
  <sheetFormatPr defaultRowHeight="15" x14ac:dyDescent="0.25"/>
  <cols>
    <col min="2" max="2" width="11.5703125" bestFit="1" customWidth="1"/>
    <col min="15" max="15" width="12.570312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8" t="s">
        <v>25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8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</row>
    <row r="32" spans="1:1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t="e">
        <f>IF(VLOOKUP(C32,code!$A$2:$B$82,2,FALSE)="Leave","Leave",IF(VLOOKUP(C32,code!$A$2:$B$82,2,FALSE)="Weekoff","Weekoff",IF(C32="","",IF(E32&gt;VLOOKUP(C32,code!$A$2:$B$82,2,FALSE),"Late","On time"))))</f>
        <v>#N/A</v>
      </c>
    </row>
    <row r="33" spans="1:13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t="e">
        <f>IF(VLOOKUP(C33,code!$A$2:$B$82,2,FALSE)="Leave","Leave",IF(VLOOKUP(C33,code!$A$2:$B$82,2,FALSE)="Weekoff","Weekoff",IF(C33="","",IF(E33&gt;VLOOKUP(C33,code!$A$2:$B$82,2,FALSE),"Late","On time"))))</f>
        <v>#N/A</v>
      </c>
    </row>
  </sheetData>
  <sheetProtection sheet="1" objects="1" scenarios="1"/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B93B-A98F-4C2E-8DCC-D0A5B2A84571}">
  <dimension ref="A1:P31"/>
  <sheetViews>
    <sheetView zoomScaleNormal="100" workbookViewId="0">
      <selection activeCell="O23" sqref="O23"/>
    </sheetView>
  </sheetViews>
  <sheetFormatPr defaultRowHeight="15" x14ac:dyDescent="0.25"/>
  <cols>
    <col min="1" max="1" width="9.5703125" bestFit="1" customWidth="1"/>
    <col min="2" max="2" width="11.5703125" bestFit="1" customWidth="1"/>
    <col min="15" max="15" width="12.8554687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" t="s">
        <v>29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" t="s">
        <v>30</v>
      </c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  <c r="N31" t="s">
        <v>124</v>
      </c>
    </row>
  </sheetData>
  <sheetProtection sheet="1" objects="1" scenarios="1"/>
  <mergeCells count="9">
    <mergeCell ref="G1:G2"/>
    <mergeCell ref="J1:J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25B8-6CBE-47B3-899B-BC864BAF21CC}">
  <dimension ref="A1:P33"/>
  <sheetViews>
    <sheetView zoomScaleNormal="100" workbookViewId="0">
      <selection activeCell="O23" sqref="O23"/>
    </sheetView>
  </sheetViews>
  <sheetFormatPr defaultRowHeight="15" x14ac:dyDescent="0.25"/>
  <cols>
    <col min="1" max="1" width="9.85546875" bestFit="1" customWidth="1"/>
    <col min="2" max="2" width="11.5703125" bestFit="1" customWidth="1"/>
    <col min="15" max="15" width="12.8554687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8" t="s">
        <v>25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8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</row>
    <row r="32" spans="1:1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t="e">
        <f>IF(VLOOKUP(C32,code!$A$2:$B$82,2,FALSE)="Leave","Leave",IF(VLOOKUP(C32,code!$A$2:$B$82,2,FALSE)="Weekoff","Weekoff",IF(C32="","",IF(E32&gt;VLOOKUP(C32,code!$A$2:$B$82,2,FALSE),"Late","On time"))))</f>
        <v>#N/A</v>
      </c>
    </row>
    <row r="33" spans="1:13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t="e">
        <f>IF(VLOOKUP(C33,code!$A$2:$B$82,2,FALSE)="Leave","Leave",IF(VLOOKUP(C33,code!$A$2:$B$82,2,FALSE)="Weekoff","Weekoff",IF(C33="","",IF(E33&gt;VLOOKUP(C33,code!$A$2:$B$82,2,FALSE),"Late","On time"))))</f>
        <v>#N/A</v>
      </c>
    </row>
  </sheetData>
  <sheetProtection sheet="1" objects="1" scenarios="1"/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C79-BBF8-48E6-88D0-9213AFC10E04}">
  <dimension ref="A1:P32"/>
  <sheetViews>
    <sheetView zoomScaleNormal="100" workbookViewId="0">
      <selection activeCell="O23" sqref="O23"/>
    </sheetView>
  </sheetViews>
  <sheetFormatPr defaultRowHeight="15" x14ac:dyDescent="0.25"/>
  <cols>
    <col min="1" max="1" width="9.5703125" bestFit="1" customWidth="1"/>
    <col min="2" max="2" width="11.5703125" bestFit="1" customWidth="1"/>
    <col min="15" max="15" width="12.8554687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8" t="s">
        <v>25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8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</row>
    <row r="32" spans="1:1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t="e">
        <f>IF(VLOOKUP(C32,code!$A$2:$B$82,2,FALSE)="Leave","Leave",IF(VLOOKUP(C32,code!$A$2:$B$82,2,FALSE)="Weekoff","Weekoff",IF(C32="","",IF(E32&gt;VLOOKUP(C32,code!$A$2:$B$82,2,FALSE),"Late","On time"))))</f>
        <v>#N/A</v>
      </c>
    </row>
  </sheetData>
  <sheetProtection sheet="1" objects="1" scenarios="1"/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8E28-EBC7-40E7-AE8A-C7CC13095C63}">
  <dimension ref="A1:P33"/>
  <sheetViews>
    <sheetView zoomScaleNormal="100" workbookViewId="0">
      <selection activeCell="O23" sqref="O23"/>
    </sheetView>
  </sheetViews>
  <sheetFormatPr defaultRowHeight="15" x14ac:dyDescent="0.25"/>
  <cols>
    <col min="1" max="1" width="9.7109375" bestFit="1" customWidth="1"/>
    <col min="2" max="2" width="11.5703125" bestFit="1" customWidth="1"/>
    <col min="15" max="15" width="12.8554687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8" t="s">
        <v>25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8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</row>
    <row r="32" spans="1:1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t="e">
        <f>IF(VLOOKUP(C32,code!$A$2:$B$82,2,FALSE)="Leave","Leave",IF(VLOOKUP(C32,code!$A$2:$B$82,2,FALSE)="Weekoff","Weekoff",IF(C32="","",IF(E32&gt;VLOOKUP(C32,code!$A$2:$B$82,2,FALSE),"Late","On time"))))</f>
        <v>#N/A</v>
      </c>
    </row>
    <row r="33" spans="1:13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t="e">
        <f>IF(VLOOKUP(C33,code!$A$2:$B$82,2,FALSE)="Leave","Leave",IF(VLOOKUP(C33,code!$A$2:$B$82,2,FALSE)="Weekoff","Weekoff",IF(C33="","",IF(E33&gt;VLOOKUP(C33,code!$A$2:$B$82,2,FALSE),"Late","On time"))))</f>
        <v>#N/A</v>
      </c>
    </row>
  </sheetData>
  <sheetProtection sheet="1" objects="1" scenarios="1"/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FF4D-F59D-4C63-B9BB-297D7868228E}">
  <dimension ref="A1:P32"/>
  <sheetViews>
    <sheetView workbookViewId="0">
      <selection activeCell="O23" sqref="O23"/>
    </sheetView>
  </sheetViews>
  <sheetFormatPr defaultRowHeight="15" x14ac:dyDescent="0.25"/>
  <cols>
    <col min="2" max="2" width="11.5703125" bestFit="1" customWidth="1"/>
    <col min="15" max="15" width="12.8554687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8" t="s">
        <v>25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8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</row>
    <row r="32" spans="1:1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t="e">
        <f>IF(VLOOKUP(C32,code!$A$2:$B$82,2,FALSE)="Leave","Leave",IF(VLOOKUP(C32,code!$A$2:$B$82,2,FALSE)="Weekoff","Weekoff",IF(C32="","",IF(E32&gt;VLOOKUP(C32,code!$A$2:$B$82,2,FALSE),"Late","On time"))))</f>
        <v>#N/A</v>
      </c>
    </row>
  </sheetData>
  <sheetProtection sheet="1" objects="1" scenarios="1"/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ABBC-95D3-410C-86CF-B346C727C06E}">
  <dimension ref="A1:P33"/>
  <sheetViews>
    <sheetView workbookViewId="0">
      <selection activeCell="O23" sqref="O23"/>
    </sheetView>
  </sheetViews>
  <sheetFormatPr defaultRowHeight="15" x14ac:dyDescent="0.25"/>
  <cols>
    <col min="2" max="2" width="11.5703125" bestFit="1" customWidth="1"/>
    <col min="15" max="15" width="12.8554687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8" t="s">
        <v>25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8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</row>
    <row r="32" spans="1:1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t="e">
        <f>IF(VLOOKUP(C32,code!$A$2:$B$82,2,FALSE)="Leave","Leave",IF(VLOOKUP(C32,code!$A$2:$B$82,2,FALSE)="Weekoff","Weekoff",IF(C32="","",IF(E32&gt;VLOOKUP(C32,code!$A$2:$B$82,2,FALSE),"Late","On time"))))</f>
        <v>#N/A</v>
      </c>
    </row>
    <row r="33" spans="1:13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t="e">
        <f>IF(VLOOKUP(C33,code!$A$2:$B$82,2,FALSE)="Leave","Leave",IF(VLOOKUP(C33,code!$A$2:$B$82,2,FALSE)="Weekoff","Weekoff",IF(C33="","",IF(E33&gt;VLOOKUP(C33,code!$A$2:$B$82,2,FALSE),"Late","On time"))))</f>
        <v>#N/A</v>
      </c>
    </row>
  </sheetData>
  <sheetProtection sheet="1" objects="1" scenarios="1"/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B6AF-349E-4524-BB42-E0BDFDBBF3CF}">
  <dimension ref="A1:P33"/>
  <sheetViews>
    <sheetView workbookViewId="0">
      <selection activeCell="O23" sqref="O23"/>
    </sheetView>
  </sheetViews>
  <sheetFormatPr defaultRowHeight="15" x14ac:dyDescent="0.25"/>
  <cols>
    <col min="2" max="2" width="11.5703125" bestFit="1" customWidth="1"/>
    <col min="15" max="15" width="12.85546875" bestFit="1" customWidth="1"/>
  </cols>
  <sheetData>
    <row r="1" spans="1:16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" t="s">
        <v>17</v>
      </c>
      <c r="I1" s="1" t="s">
        <v>18</v>
      </c>
      <c r="J1" s="17" t="s">
        <v>19</v>
      </c>
      <c r="K1" s="1" t="s">
        <v>20</v>
      </c>
      <c r="L1" s="17" t="s">
        <v>21</v>
      </c>
      <c r="M1" s="18" t="s">
        <v>25</v>
      </c>
    </row>
    <row r="2" spans="1:16" x14ac:dyDescent="0.25">
      <c r="A2" s="17"/>
      <c r="B2" s="17"/>
      <c r="C2" s="17"/>
      <c r="D2" s="17"/>
      <c r="E2" s="17"/>
      <c r="F2" s="17"/>
      <c r="G2" s="17"/>
      <c r="H2" s="1" t="s">
        <v>22</v>
      </c>
      <c r="I2" s="1" t="s">
        <v>23</v>
      </c>
      <c r="J2" s="17"/>
      <c r="K2" s="1" t="s">
        <v>24</v>
      </c>
      <c r="L2" s="17"/>
      <c r="M2" s="18"/>
    </row>
    <row r="3" spans="1:16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t="e">
        <f>IF(VLOOKUP(C3,code!$A$2:$B$82,2,FALSE)="Leave","Leave",IF(VLOOKUP(C3,code!$A$2:$B$82,2,FALSE)="Weekoff","Weekoff",IF(C3="","",IF(E3&gt;VLOOKUP(C3,code!$A$2:$B$82,2,FALSE),"Late","On time"))))</f>
        <v>#N/A</v>
      </c>
    </row>
    <row r="4" spans="1:1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t="e">
        <f>IF(VLOOKUP(C4,code!$A$2:$B$82,2,FALSE)="Leave","Leave",IF(VLOOKUP(C4,code!$A$2:$B$82,2,FALSE)="Weekoff","Weekoff",IF(C4="","",IF(E4&gt;VLOOKUP(C4,code!$A$2:$B$82,2,FALSE),"Late","On time"))))</f>
        <v>#N/A</v>
      </c>
    </row>
    <row r="5" spans="1:16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t="e">
        <f>IF(VLOOKUP(C5,code!$A$2:$B$82,2,FALSE)="Leave","Leave",IF(VLOOKUP(C5,code!$A$2:$B$82,2,FALSE)="Weekoff","Weekoff",IF(C5="","",IF(E5&gt;VLOOKUP(C5,code!$A$2:$B$82,2,FALSE),"Late","On time"))))</f>
        <v>#N/A</v>
      </c>
    </row>
    <row r="6" spans="1:16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t="e">
        <f>IF(VLOOKUP(C6,code!$A$2:$B$82,2,FALSE)="Leave","Leave",IF(VLOOKUP(C6,code!$A$2:$B$82,2,FALSE)="Weekoff","Weekoff",IF(C6="","",IF(E6&gt;VLOOKUP(C6,code!$A$2:$B$82,2,FALSE),"Late","On time"))))</f>
        <v>#N/A</v>
      </c>
    </row>
    <row r="7" spans="1:16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t="e">
        <f>IF(VLOOKUP(C7,code!$A$2:$B$82,2,FALSE)="Leave","Leave",IF(VLOOKUP(C7,code!$A$2:$B$82,2,FALSE)="Weekoff","Weekoff",IF(C7="","",IF(E7&gt;VLOOKUP(C7,code!$A$2:$B$82,2,FALSE),"Late","On time"))))</f>
        <v>#N/A</v>
      </c>
    </row>
    <row r="8" spans="1:1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t="e">
        <f>IF(VLOOKUP(C8,code!$A$2:$B$82,2,FALSE)="Leave","Leave",IF(VLOOKUP(C8,code!$A$2:$B$82,2,FALSE)="Weekoff","Weekoff",IF(C8="","",IF(E8&gt;VLOOKUP(C8,code!$A$2:$B$82,2,FALSE),"Late","On time"))))</f>
        <v>#N/A</v>
      </c>
    </row>
    <row r="9" spans="1:1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t="e">
        <f>IF(VLOOKUP(C9,code!$A$2:$B$82,2,FALSE)="Leave","Leave",IF(VLOOKUP(C9,code!$A$2:$B$82,2,FALSE)="Weekoff","Weekoff",IF(C9="","",IF(E9&gt;VLOOKUP(C9,code!$A$2:$B$82,2,FALSE),"Late","On time"))))</f>
        <v>#N/A</v>
      </c>
    </row>
    <row r="10" spans="1:1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t="e">
        <f>IF(VLOOKUP(C10,code!$A$2:$B$82,2,FALSE)="Leave","Leave",IF(VLOOKUP(C10,code!$A$2:$B$82,2,FALSE)="Weekoff","Weekoff",IF(C10="","",IF(E10&gt;VLOOKUP(C10,code!$A$2:$B$82,2,FALSE),"Late","On time"))))</f>
        <v>#N/A</v>
      </c>
    </row>
    <row r="11" spans="1:1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t="e">
        <f>IF(VLOOKUP(C11,code!$A$2:$B$82,2,FALSE)="Leave","Leave",IF(VLOOKUP(C11,code!$A$2:$B$82,2,FALSE)="Weekoff","Weekoff",IF(C11="","",IF(E11&gt;VLOOKUP(C11,code!$A$2:$B$82,2,FALSE),"Late","On time"))))</f>
        <v>#N/A</v>
      </c>
      <c r="O11" s="1" t="s">
        <v>0</v>
      </c>
      <c r="P11" s="1" t="str">
        <f>TEXT(A3,"mmmm")</f>
        <v>January</v>
      </c>
    </row>
    <row r="12" spans="1:1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t="e">
        <f>IF(VLOOKUP(C12,code!$A$2:$B$82,2,FALSE)="Leave","Leave",IF(VLOOKUP(C12,code!$A$2:$B$82,2,FALSE)="Weekoff","Weekoff",IF(C12="","",IF(E12&gt;VLOOKUP(C12,code!$A$2:$B$82,2,FALSE),"Late","On time"))))</f>
        <v>#N/A</v>
      </c>
      <c r="O12" t="s">
        <v>38</v>
      </c>
      <c r="P12">
        <f>SUM(P13,P14)</f>
        <v>0</v>
      </c>
    </row>
    <row r="13" spans="1:1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t="e">
        <f>IF(VLOOKUP(C13,code!$A$2:$B$82,2,FALSE)="Leave","Leave",IF(VLOOKUP(C13,code!$A$2:$B$82,2,FALSE)="Weekoff","Weekoff",IF(C13="","",IF(E13&gt;VLOOKUP(C13,code!$A$2:$B$82,2,FALSE),"Late","On time"))))</f>
        <v>#N/A</v>
      </c>
      <c r="O13" t="s">
        <v>41</v>
      </c>
      <c r="P13">
        <f>SUM(P15,P16)</f>
        <v>0</v>
      </c>
    </row>
    <row r="14" spans="1:1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t="e">
        <f>IF(VLOOKUP(C14,code!$A$2:$B$82,2,FALSE)="Leave","Leave",IF(VLOOKUP(C14,code!$A$2:$B$82,2,FALSE)="Weekoff","Weekoff",IF(C14="","",IF(E14&gt;VLOOKUP(C14,code!$A$2:$B$82,2,FALSE),"Late","On time"))))</f>
        <v>#N/A</v>
      </c>
      <c r="O14" t="s">
        <v>40</v>
      </c>
      <c r="P14">
        <f>COUNTIF(M3:M33,"Leave")-(COUNTIF(C3:C33,"H")+COUNTIF(C3:C33,"RH"))</f>
        <v>0</v>
      </c>
    </row>
    <row r="15" spans="1:1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t="e">
        <f>IF(VLOOKUP(C15,code!$A$2:$B$82,2,FALSE)="Leave","Leave",IF(VLOOKUP(C15,code!$A$2:$B$82,2,FALSE)="Weekoff","Weekoff",IF(C15="","",IF(E15&gt;VLOOKUP(C15,code!$A$2:$B$82,2,FALSE),"Late","On time"))))</f>
        <v>#N/A</v>
      </c>
      <c r="O15" t="s">
        <v>37</v>
      </c>
      <c r="P15">
        <f>COUNTIF(M3:M33,"On time")</f>
        <v>0</v>
      </c>
    </row>
    <row r="16" spans="1:1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t="e">
        <f>IF(VLOOKUP(C16,code!$A$2:$B$82,2,FALSE)="Leave","Leave",IF(VLOOKUP(C16,code!$A$2:$B$82,2,FALSE)="Weekoff","Weekoff",IF(C16="","",IF(E16&gt;VLOOKUP(C16,code!$A$2:$B$82,2,FALSE),"Late","On time"))))</f>
        <v>#N/A</v>
      </c>
      <c r="O16" t="s">
        <v>28</v>
      </c>
      <c r="P16">
        <f>COUNTIF(M3:M33,"late")</f>
        <v>0</v>
      </c>
    </row>
    <row r="17" spans="1:1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t="e">
        <f>IF(VLOOKUP(C17,code!$A$2:$B$82,2,FALSE)="Leave","Leave",IF(VLOOKUP(C17,code!$A$2:$B$82,2,FALSE)="Weekoff","Weekoff",IF(C17="","",IF(E17&gt;VLOOKUP(C17,code!$A$2:$B$82,2,FALSE),"Late","On time"))))</f>
        <v>#N/A</v>
      </c>
      <c r="O17" t="s">
        <v>39</v>
      </c>
      <c r="P17">
        <f>COUNTIF(C3:C33,"W")</f>
        <v>0</v>
      </c>
    </row>
    <row r="18" spans="1:1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t="e">
        <f>IF(VLOOKUP(C18,code!$A$2:$B$82,2,FALSE)="Leave","Leave",IF(VLOOKUP(C18,code!$A$2:$B$82,2,FALSE)="Weekoff","Weekoff",IF(C18="","",IF(E18&gt;VLOOKUP(C18,code!$A$2:$B$82,2,FALSE),"Late","On time"))))</f>
        <v>#N/A</v>
      </c>
      <c r="O18" t="s">
        <v>1</v>
      </c>
      <c r="P18" s="4" t="e">
        <f>(P12-P14)/P12%</f>
        <v>#DIV/0!</v>
      </c>
    </row>
    <row r="19" spans="1:1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t="e">
        <f>IF(VLOOKUP(C19,code!$A$2:$B$82,2,FALSE)="Leave","Leave",IF(VLOOKUP(C19,code!$A$2:$B$82,2,FALSE)="Weekoff","Weekoff",IF(C19="","",IF(E19&gt;VLOOKUP(C19,code!$A$2:$B$82,2,FALSE),"Late","On time"))))</f>
        <v>#N/A</v>
      </c>
      <c r="O19" t="s">
        <v>2</v>
      </c>
      <c r="P19" s="4" t="e">
        <f>(P13-P16)/P13%</f>
        <v>#DIV/0!</v>
      </c>
    </row>
    <row r="20" spans="1:1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t="e">
        <f>IF(VLOOKUP(C20,code!$A$2:$B$82,2,FALSE)="Leave","Leave",IF(VLOOKUP(C20,code!$A$2:$B$82,2,FALSE)="Weekoff","Weekoff",IF(C20="","",IF(E20&gt;VLOOKUP(C20,code!$A$2:$B$82,2,FALSE),"Late","On time"))))</f>
        <v>#N/A</v>
      </c>
    </row>
    <row r="21" spans="1:1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t="e">
        <f>IF(VLOOKUP(C21,code!$A$2:$B$82,2,FALSE)="Leave","Leave",IF(VLOOKUP(C21,code!$A$2:$B$82,2,FALSE)="Weekoff","Weekoff",IF(C21="","",IF(E21&gt;VLOOKUP(C21,code!$A$2:$B$82,2,FALSE),"Late","On time"))))</f>
        <v>#N/A</v>
      </c>
    </row>
    <row r="22" spans="1:1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t="e">
        <f>IF(VLOOKUP(C22,code!$A$2:$B$82,2,FALSE)="Leave","Leave",IF(VLOOKUP(C22,code!$A$2:$B$82,2,FALSE)="Weekoff","Weekoff",IF(C22="","",IF(E22&gt;VLOOKUP(C22,code!$A$2:$B$82,2,FALSE),"Late","On time"))))</f>
        <v>#N/A</v>
      </c>
    </row>
    <row r="23" spans="1:1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t="e">
        <f>IF(VLOOKUP(C23,code!$A$2:$B$82,2,FALSE)="Leave","Leave",IF(VLOOKUP(C23,code!$A$2:$B$82,2,FALSE)="Weekoff","Weekoff",IF(C23="","",IF(E23&gt;VLOOKUP(C23,code!$A$2:$B$82,2,FALSE),"Late","On time"))))</f>
        <v>#N/A</v>
      </c>
    </row>
    <row r="24" spans="1:1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t="e">
        <f>IF(VLOOKUP(C24,code!$A$2:$B$82,2,FALSE)="Leave","Leave",IF(VLOOKUP(C24,code!$A$2:$B$82,2,FALSE)="Weekoff","Weekoff",IF(C24="","",IF(E24&gt;VLOOKUP(C24,code!$A$2:$B$82,2,FALSE),"Late","On time"))))</f>
        <v>#N/A</v>
      </c>
    </row>
    <row r="25" spans="1:1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t="e">
        <f>IF(VLOOKUP(C25,code!$A$2:$B$82,2,FALSE)="Leave","Leave",IF(VLOOKUP(C25,code!$A$2:$B$82,2,FALSE)="Weekoff","Weekoff",IF(C25="","",IF(E25&gt;VLOOKUP(C25,code!$A$2:$B$82,2,FALSE),"Late","On time"))))</f>
        <v>#N/A</v>
      </c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t="e">
        <f>IF(VLOOKUP(C26,code!$A$2:$B$82,2,FALSE)="Leave","Leave",IF(VLOOKUP(C26,code!$A$2:$B$82,2,FALSE)="Weekoff","Weekoff",IF(C26="","",IF(E26&gt;VLOOKUP(C26,code!$A$2:$B$82,2,FALSE),"Late","On time"))))</f>
        <v>#N/A</v>
      </c>
    </row>
    <row r="27" spans="1:1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t="e">
        <f>IF(VLOOKUP(C27,code!$A$2:$B$82,2,FALSE)="Leave","Leave",IF(VLOOKUP(C27,code!$A$2:$B$82,2,FALSE)="Weekoff","Weekoff",IF(C27="","",IF(E27&gt;VLOOKUP(C27,code!$A$2:$B$82,2,FALSE),"Late","On time"))))</f>
        <v>#N/A</v>
      </c>
    </row>
    <row r="28" spans="1:1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t="e">
        <f>IF(VLOOKUP(C28,code!$A$2:$B$82,2,FALSE)="Leave","Leave",IF(VLOOKUP(C28,code!$A$2:$B$82,2,FALSE)="Weekoff","Weekoff",IF(C28="","",IF(E28&gt;VLOOKUP(C28,code!$A$2:$B$82,2,FALSE),"Late","On time"))))</f>
        <v>#N/A</v>
      </c>
    </row>
    <row r="29" spans="1:1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t="e">
        <f>IF(VLOOKUP(C29,code!$A$2:$B$82,2,FALSE)="Leave","Leave",IF(VLOOKUP(C29,code!$A$2:$B$82,2,FALSE)="Weekoff","Weekoff",IF(C29="","",IF(E29&gt;VLOOKUP(C29,code!$A$2:$B$82,2,FALSE),"Late","On time"))))</f>
        <v>#N/A</v>
      </c>
    </row>
    <row r="30" spans="1:1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t="e">
        <f>IF(VLOOKUP(C30,code!$A$2:$B$82,2,FALSE)="Leave","Leave",IF(VLOOKUP(C30,code!$A$2:$B$82,2,FALSE)="Weekoff","Weekoff",IF(C30="","",IF(E30&gt;VLOOKUP(C30,code!$A$2:$B$82,2,FALSE),"Late","On time"))))</f>
        <v>#N/A</v>
      </c>
    </row>
    <row r="31" spans="1:1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t="e">
        <f>IF(VLOOKUP(C31,code!$A$2:$B$82,2,FALSE)="Leave","Leave",IF(VLOOKUP(C31,code!$A$2:$B$82,2,FALSE)="Weekoff","Weekoff",IF(C31="","",IF(E31&gt;VLOOKUP(C31,code!$A$2:$B$82,2,FALSE),"Late","On time"))))</f>
        <v>#N/A</v>
      </c>
    </row>
    <row r="32" spans="1:1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t="e">
        <f>IF(VLOOKUP(C32,code!$A$2:$B$82,2,FALSE)="Leave","Leave",IF(VLOOKUP(C32,code!$A$2:$B$82,2,FALSE)="Weekoff","Weekoff",IF(C32="","",IF(E32&gt;VLOOKUP(C32,code!$A$2:$B$82,2,FALSE),"Late","On time"))))</f>
        <v>#N/A</v>
      </c>
    </row>
    <row r="33" spans="1:13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t="e">
        <f>IF(VLOOKUP(C33,code!$A$2:$B$82,2,FALSE)="Leave","Leave",IF(VLOOKUP(C33,code!$A$2:$B$82,2,FALSE)="Weekoff","Weekoff",IF(C33="","",IF(E33&gt;VLOOKUP(C33,code!$A$2:$B$82,2,FALSE),"Late","On time"))))</f>
        <v>#N/A</v>
      </c>
    </row>
  </sheetData>
  <sheetProtection sheet="1" objects="1" scenarios="1"/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S x Y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Z L F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S x Y W S i K R 7 g O A A A A E Q A A A B M A H A B G b 3 J t d W x h c y 9 T Z W N 0 a W 9 u M S 5 t I K I Y A C i g F A A A A A A A A A A A A A A A A A A A A A A A A A A A A C t O T S 7 J z M 9 T C I b Q h t Y A U E s B A i 0 A F A A C A A g A W S x Y W U U E 8 i C j A A A A 9 g A A A B I A A A A A A A A A A A A A A A A A A A A A A E N v b m Z p Z y 9 Q Y W N r Y W d l L n h t b F B L A Q I t A B Q A A g A I A F k s W F k P y u m r p A A A A O k A A A A T A A A A A A A A A A A A A A A A A O 8 A A A B b Q 2 9 u d G V u d F 9 U e X B l c 1 0 u e G 1 s U E s B A i 0 A F A A C A A g A W S x Y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D u u V m / 8 F J K s B k a y f 0 I w r M A A A A A A g A A A A A A A 2 Y A A M A A A A A Q A A A A I v C L Z O + m S R j G f R M K 9 5 x t A g A A A A A E g A A A o A A A A B A A A A B k j 6 C d e T L 6 y X B k O o w o v h b C U A A A A G l d f 8 u L D y + t z 8 5 G F u m e P X E D X P + p c S 7 X C a R k q d Z t c 2 / S H D z w g w G O U 0 Q I C F m v a q C s j D e F a k h 0 i g + V w x 5 f l v O j 8 6 x + I s t M Z S P i d S h 9 0 d v i I 3 x B F A A A A I a k u 5 s T j D R p g X R K G n V V b N b 1 o Z Y O < / D a t a M a s h u p > 
</file>

<file path=customXml/itemProps1.xml><?xml version="1.0" encoding="utf-8"?>
<ds:datastoreItem xmlns:ds="http://schemas.openxmlformats.org/officeDocument/2006/customXml" ds:itemID="{EAB040BE-27C1-4F9D-87E8-E9FA8485A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Overall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code</vt:lpstr>
    </vt:vector>
  </TitlesOfParts>
  <Company>Toppan Merrill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Murugesan, Muthusundar</dc:creator>
  <cp:lastModifiedBy>Murugesan, Muthusundar</cp:lastModifiedBy>
  <dcterms:created xsi:type="dcterms:W3CDTF">2024-10-24T10:25:37Z</dcterms:created>
  <dcterms:modified xsi:type="dcterms:W3CDTF">2025-02-16T20:32:11Z</dcterms:modified>
</cp:coreProperties>
</file>