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8D9042D4-9BFC-4F3B-ADA2-53090916B3E8}" xr6:coauthVersionLast="47" xr6:coauthVersionMax="47" xr10:uidLastSave="{00000000-0000-0000-0000-000000000000}"/>
  <bookViews>
    <workbookView xWindow="-120" yWindow="-120" windowWidth="19440" windowHeight="14880" activeTab="1" xr2:uid="{00000000-000D-0000-FFFF-FFFF00000000}"/>
  </bookViews>
  <sheets>
    <sheet name="GRADUATION LIST" sheetId="3" r:id="rId1"/>
    <sheet name="DAF II" sheetId="1" r:id="rId2"/>
    <sheet name="DAF 2016 MOPUP" sheetId="2" r:id="rId3"/>
  </sheets>
  <definedNames>
    <definedName name="_xlnm.Print_Area" localSheetId="1">'DAF II'!$A$1:$BZ$30</definedName>
    <definedName name="_xlnm.Print_Titles" localSheetId="2">'DAF 2016 MOPUP'!$A:$C,'DAF 2016 MOPUP'!$1:$11</definedName>
    <definedName name="_xlnm.Print_Titles" localSheetId="1">'DAF II'!$A:$C,'DAF II'!$1:$11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3" l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P19" i="1" l="1"/>
  <c r="N14" i="1" l="1"/>
  <c r="N15" i="1"/>
  <c r="N13" i="1"/>
  <c r="N16" i="1"/>
  <c r="N17" i="1"/>
  <c r="N19" i="1"/>
  <c r="N18" i="1"/>
  <c r="K14" i="1"/>
  <c r="K15" i="1"/>
  <c r="K13" i="1"/>
  <c r="K16" i="1"/>
  <c r="K17" i="1"/>
  <c r="K19" i="1"/>
  <c r="K18" i="1"/>
  <c r="H14" i="1"/>
  <c r="H15" i="1"/>
  <c r="H13" i="1"/>
  <c r="H16" i="1"/>
  <c r="H17" i="1"/>
  <c r="H19" i="1"/>
  <c r="H18" i="1"/>
  <c r="V14" i="1"/>
  <c r="V15" i="1"/>
  <c r="V13" i="1"/>
  <c r="V16" i="1"/>
  <c r="V17" i="1"/>
  <c r="V19" i="1"/>
  <c r="V18" i="1"/>
  <c r="Y14" i="1"/>
  <c r="Y15" i="1"/>
  <c r="Y13" i="1"/>
  <c r="Y16" i="1"/>
  <c r="Y17" i="1"/>
  <c r="Y19" i="1"/>
  <c r="Y18" i="1"/>
  <c r="AB14" i="1"/>
  <c r="AB15" i="1"/>
  <c r="AB13" i="1"/>
  <c r="AB16" i="1"/>
  <c r="AB17" i="1"/>
  <c r="AB19" i="1"/>
  <c r="AB18" i="1"/>
  <c r="AE14" i="1"/>
  <c r="AE15" i="1"/>
  <c r="AE13" i="1"/>
  <c r="AE16" i="1"/>
  <c r="AE17" i="1"/>
  <c r="AE19" i="1"/>
  <c r="AE18" i="1"/>
  <c r="AM14" i="1"/>
  <c r="AM15" i="1"/>
  <c r="AM13" i="1"/>
  <c r="AM16" i="1"/>
  <c r="AM17" i="1"/>
  <c r="AM19" i="1"/>
  <c r="AM18" i="1"/>
  <c r="AP14" i="1"/>
  <c r="AP15" i="1"/>
  <c r="AP13" i="1"/>
  <c r="AP16" i="1"/>
  <c r="AP17" i="1"/>
  <c r="AP18" i="1"/>
  <c r="AS14" i="1"/>
  <c r="AS15" i="1"/>
  <c r="AS13" i="1"/>
  <c r="AS16" i="1"/>
  <c r="AS17" i="1"/>
  <c r="AS19" i="1"/>
  <c r="AS18" i="1"/>
  <c r="AV14" i="1"/>
  <c r="AV15" i="1"/>
  <c r="AV13" i="1"/>
  <c r="AV16" i="1"/>
  <c r="AV17" i="1"/>
  <c r="AV19" i="1"/>
  <c r="AV18" i="1"/>
  <c r="BT14" i="1"/>
  <c r="BT15" i="1"/>
  <c r="BT13" i="1"/>
  <c r="BT16" i="1"/>
  <c r="BT17" i="1"/>
  <c r="BT19" i="1"/>
  <c r="BT18" i="1"/>
  <c r="BS14" i="1"/>
  <c r="BS15" i="1"/>
  <c r="BS13" i="1"/>
  <c r="BS16" i="1"/>
  <c r="BS17" i="1"/>
  <c r="BS19" i="1"/>
  <c r="BS18" i="1"/>
  <c r="BQ14" i="1"/>
  <c r="BQ15" i="1"/>
  <c r="BQ13" i="1"/>
  <c r="BQ16" i="1"/>
  <c r="BQ17" i="1"/>
  <c r="BQ19" i="1"/>
  <c r="BQ18" i="1"/>
  <c r="BP14" i="1"/>
  <c r="BP15" i="1"/>
  <c r="BP13" i="1"/>
  <c r="BP16" i="1"/>
  <c r="BP17" i="1"/>
  <c r="BP19" i="1"/>
  <c r="BP18" i="1"/>
  <c r="BN14" i="1"/>
  <c r="BN15" i="1"/>
  <c r="BN13" i="1"/>
  <c r="BN16" i="1"/>
  <c r="BN17" i="1"/>
  <c r="BN19" i="1"/>
  <c r="BN18" i="1"/>
  <c r="BM14" i="1"/>
  <c r="BM15" i="1"/>
  <c r="BM13" i="1"/>
  <c r="BM16" i="1"/>
  <c r="BM17" i="1"/>
  <c r="BM19" i="1"/>
  <c r="BM18" i="1"/>
  <c r="BK14" i="1"/>
  <c r="BK15" i="1"/>
  <c r="BK13" i="1"/>
  <c r="BK16" i="1"/>
  <c r="BK17" i="1"/>
  <c r="BK19" i="1"/>
  <c r="BK18" i="1"/>
  <c r="BJ14" i="1"/>
  <c r="BJ15" i="1"/>
  <c r="BJ13" i="1"/>
  <c r="BJ16" i="1"/>
  <c r="BJ17" i="1"/>
  <c r="BJ19" i="1"/>
  <c r="BJ18" i="1"/>
  <c r="BH14" i="1"/>
  <c r="BH15" i="1"/>
  <c r="BH13" i="1"/>
  <c r="BH16" i="1"/>
  <c r="BH17" i="1"/>
  <c r="BH19" i="1"/>
  <c r="BH18" i="1"/>
  <c r="BG14" i="1"/>
  <c r="BG15" i="1"/>
  <c r="BG13" i="1"/>
  <c r="BG16" i="1"/>
  <c r="BG17" i="1"/>
  <c r="BG19" i="1"/>
  <c r="BG18" i="1"/>
  <c r="BE14" i="1"/>
  <c r="BE15" i="1"/>
  <c r="BE13" i="1"/>
  <c r="BE16" i="1"/>
  <c r="BE17" i="1"/>
  <c r="BE19" i="1"/>
  <c r="BE18" i="1"/>
  <c r="BD14" i="1"/>
  <c r="BD15" i="1"/>
  <c r="BD13" i="1"/>
  <c r="BD16" i="1"/>
  <c r="BD17" i="1"/>
  <c r="BD19" i="1"/>
  <c r="BD18" i="1"/>
  <c r="E14" i="1"/>
  <c r="E15" i="1"/>
  <c r="E13" i="1"/>
  <c r="E16" i="1"/>
  <c r="E17" i="1"/>
  <c r="E19" i="1"/>
  <c r="E18" i="1"/>
  <c r="BU18" i="1" l="1"/>
  <c r="BU13" i="1"/>
  <c r="BU14" i="1"/>
  <c r="BU16" i="1"/>
  <c r="BU19" i="1"/>
  <c r="BU17" i="1"/>
  <c r="BU15" i="1"/>
  <c r="BT44" i="2" l="1"/>
  <c r="BS44" i="2"/>
  <c r="BQ44" i="2"/>
  <c r="BP44" i="2"/>
  <c r="BN44" i="2"/>
  <c r="BM44" i="2"/>
  <c r="BK44" i="2"/>
  <c r="BJ44" i="2"/>
  <c r="BH44" i="2"/>
  <c r="BG44" i="2"/>
  <c r="BE44" i="2"/>
  <c r="BD44" i="2"/>
  <c r="AW44" i="2"/>
  <c r="AV44" i="2"/>
  <c r="AT44" i="2"/>
  <c r="AS44" i="2"/>
  <c r="AQ44" i="2"/>
  <c r="AP44" i="2"/>
  <c r="AN44" i="2"/>
  <c r="AM44" i="2"/>
  <c r="AF44" i="2"/>
  <c r="AE44" i="2"/>
  <c r="AC44" i="2"/>
  <c r="AB44" i="2"/>
  <c r="Z44" i="2"/>
  <c r="Y44" i="2"/>
  <c r="W44" i="2"/>
  <c r="V44" i="2"/>
  <c r="R44" i="2"/>
  <c r="AI44" i="2" s="1"/>
  <c r="AZ44" i="2" s="1"/>
  <c r="BW44" i="2" s="1"/>
  <c r="O44" i="2"/>
  <c r="N44" i="2"/>
  <c r="L44" i="2"/>
  <c r="K44" i="2"/>
  <c r="I44" i="2"/>
  <c r="H44" i="2"/>
  <c r="F44" i="2"/>
  <c r="E44" i="2"/>
  <c r="BT43" i="2"/>
  <c r="BS43" i="2"/>
  <c r="BQ43" i="2"/>
  <c r="BP43" i="2"/>
  <c r="BN43" i="2"/>
  <c r="BM43" i="2"/>
  <c r="BK43" i="2"/>
  <c r="BJ43" i="2"/>
  <c r="BH43" i="2"/>
  <c r="BG43" i="2"/>
  <c r="BE43" i="2"/>
  <c r="BD43" i="2"/>
  <c r="AW43" i="2"/>
  <c r="AV43" i="2"/>
  <c r="AT43" i="2"/>
  <c r="AS43" i="2"/>
  <c r="AQ43" i="2"/>
  <c r="AP43" i="2"/>
  <c r="AN43" i="2"/>
  <c r="AM43" i="2"/>
  <c r="AF43" i="2"/>
  <c r="AE43" i="2"/>
  <c r="AC43" i="2"/>
  <c r="AB43" i="2"/>
  <c r="Z43" i="2"/>
  <c r="Y43" i="2"/>
  <c r="W43" i="2"/>
  <c r="V43" i="2"/>
  <c r="R43" i="2"/>
  <c r="AI43" i="2" s="1"/>
  <c r="AZ43" i="2" s="1"/>
  <c r="BW43" i="2" s="1"/>
  <c r="O43" i="2"/>
  <c r="N43" i="2"/>
  <c r="L43" i="2"/>
  <c r="K43" i="2"/>
  <c r="I43" i="2"/>
  <c r="H43" i="2"/>
  <c r="F43" i="2"/>
  <c r="E43" i="2"/>
  <c r="BT42" i="2"/>
  <c r="BS42" i="2"/>
  <c r="BQ42" i="2"/>
  <c r="BP42" i="2"/>
  <c r="BN42" i="2"/>
  <c r="BM42" i="2"/>
  <c r="BK42" i="2"/>
  <c r="BJ42" i="2"/>
  <c r="BH42" i="2"/>
  <c r="BG42" i="2"/>
  <c r="BE42" i="2"/>
  <c r="BD42" i="2"/>
  <c r="AW42" i="2"/>
  <c r="AV42" i="2"/>
  <c r="AT42" i="2"/>
  <c r="AS42" i="2"/>
  <c r="AQ42" i="2"/>
  <c r="AP42" i="2"/>
  <c r="AN42" i="2"/>
  <c r="AM42" i="2"/>
  <c r="AF42" i="2"/>
  <c r="AE42" i="2"/>
  <c r="AC42" i="2"/>
  <c r="AB42" i="2"/>
  <c r="Z42" i="2"/>
  <c r="Y42" i="2"/>
  <c r="W42" i="2"/>
  <c r="V42" i="2"/>
  <c r="R42" i="2"/>
  <c r="AI42" i="2" s="1"/>
  <c r="AZ42" i="2" s="1"/>
  <c r="BW42" i="2" s="1"/>
  <c r="O42" i="2"/>
  <c r="N42" i="2"/>
  <c r="L42" i="2"/>
  <c r="K42" i="2"/>
  <c r="I42" i="2"/>
  <c r="H42" i="2"/>
  <c r="F42" i="2"/>
  <c r="E42" i="2"/>
  <c r="A42" i="2"/>
  <c r="A43" i="2" s="1"/>
  <c r="A44" i="2" s="1"/>
  <c r="BT41" i="2"/>
  <c r="BS41" i="2"/>
  <c r="BQ41" i="2"/>
  <c r="BP41" i="2"/>
  <c r="BN41" i="2"/>
  <c r="BM41" i="2"/>
  <c r="BK41" i="2"/>
  <c r="BJ41" i="2"/>
  <c r="BH41" i="2"/>
  <c r="BG41" i="2"/>
  <c r="BE41" i="2"/>
  <c r="BD41" i="2"/>
  <c r="AW41" i="2"/>
  <c r="AV41" i="2"/>
  <c r="AT41" i="2"/>
  <c r="AS41" i="2"/>
  <c r="AQ41" i="2"/>
  <c r="AP41" i="2"/>
  <c r="AN41" i="2"/>
  <c r="AM41" i="2"/>
  <c r="AF41" i="2"/>
  <c r="AE41" i="2"/>
  <c r="AC41" i="2"/>
  <c r="AB41" i="2"/>
  <c r="Z41" i="2"/>
  <c r="Y41" i="2"/>
  <c r="W41" i="2"/>
  <c r="V41" i="2"/>
  <c r="R41" i="2"/>
  <c r="AI41" i="2" s="1"/>
  <c r="AZ41" i="2" s="1"/>
  <c r="BW41" i="2" s="1"/>
  <c r="O41" i="2"/>
  <c r="N41" i="2"/>
  <c r="L41" i="2"/>
  <c r="K41" i="2"/>
  <c r="I41" i="2"/>
  <c r="H41" i="2"/>
  <c r="F41" i="2"/>
  <c r="E41" i="2"/>
  <c r="BT39" i="2"/>
  <c r="BS39" i="2"/>
  <c r="BQ39" i="2"/>
  <c r="BP39" i="2"/>
  <c r="BN39" i="2"/>
  <c r="BM39" i="2"/>
  <c r="BK39" i="2"/>
  <c r="BJ39" i="2"/>
  <c r="BH39" i="2"/>
  <c r="BG39" i="2"/>
  <c r="BE39" i="2"/>
  <c r="BD39" i="2"/>
  <c r="AW39" i="2"/>
  <c r="AV39" i="2"/>
  <c r="AT39" i="2"/>
  <c r="AS39" i="2"/>
  <c r="AQ39" i="2"/>
  <c r="AP39" i="2"/>
  <c r="AN39" i="2"/>
  <c r="AM39" i="2"/>
  <c r="AF39" i="2"/>
  <c r="AE39" i="2"/>
  <c r="AC39" i="2"/>
  <c r="AB39" i="2"/>
  <c r="Z39" i="2"/>
  <c r="Y39" i="2"/>
  <c r="W39" i="2"/>
  <c r="V39" i="2"/>
  <c r="R39" i="2"/>
  <c r="AI39" i="2" s="1"/>
  <c r="AZ39" i="2" s="1"/>
  <c r="BW39" i="2" s="1"/>
  <c r="O39" i="2"/>
  <c r="N39" i="2"/>
  <c r="L39" i="2"/>
  <c r="K39" i="2"/>
  <c r="I39" i="2"/>
  <c r="H39" i="2"/>
  <c r="F39" i="2"/>
  <c r="E39" i="2"/>
  <c r="BT38" i="2"/>
  <c r="BS38" i="2"/>
  <c r="BQ38" i="2"/>
  <c r="BP38" i="2"/>
  <c r="BN38" i="2"/>
  <c r="BM38" i="2"/>
  <c r="BK38" i="2"/>
  <c r="BJ38" i="2"/>
  <c r="BH38" i="2"/>
  <c r="BG38" i="2"/>
  <c r="BE38" i="2"/>
  <c r="BD38" i="2"/>
  <c r="AW38" i="2"/>
  <c r="AV38" i="2"/>
  <c r="AT38" i="2"/>
  <c r="AS38" i="2"/>
  <c r="AQ38" i="2"/>
  <c r="AP38" i="2"/>
  <c r="AN38" i="2"/>
  <c r="AM38" i="2"/>
  <c r="AF38" i="2"/>
  <c r="AE38" i="2"/>
  <c r="AC38" i="2"/>
  <c r="AB38" i="2"/>
  <c r="Z38" i="2"/>
  <c r="Y38" i="2"/>
  <c r="W38" i="2"/>
  <c r="V38" i="2"/>
  <c r="R38" i="2"/>
  <c r="AI38" i="2" s="1"/>
  <c r="AZ38" i="2" s="1"/>
  <c r="BW38" i="2" s="1"/>
  <c r="O38" i="2"/>
  <c r="N38" i="2"/>
  <c r="L38" i="2"/>
  <c r="K38" i="2"/>
  <c r="I38" i="2"/>
  <c r="H38" i="2"/>
  <c r="F38" i="2"/>
  <c r="E38" i="2"/>
  <c r="BT37" i="2"/>
  <c r="BS37" i="2"/>
  <c r="BQ37" i="2"/>
  <c r="BP37" i="2"/>
  <c r="BN37" i="2"/>
  <c r="BM37" i="2"/>
  <c r="BK37" i="2"/>
  <c r="BJ37" i="2"/>
  <c r="BH37" i="2"/>
  <c r="BG37" i="2"/>
  <c r="BE37" i="2"/>
  <c r="BD37" i="2"/>
  <c r="AW37" i="2"/>
  <c r="AV37" i="2"/>
  <c r="AT37" i="2"/>
  <c r="AS37" i="2"/>
  <c r="AQ37" i="2"/>
  <c r="AP37" i="2"/>
  <c r="AN37" i="2"/>
  <c r="AM37" i="2"/>
  <c r="AF37" i="2"/>
  <c r="AE37" i="2"/>
  <c r="AC37" i="2"/>
  <c r="AB37" i="2"/>
  <c r="Z37" i="2"/>
  <c r="Y37" i="2"/>
  <c r="W37" i="2"/>
  <c r="V37" i="2"/>
  <c r="R37" i="2"/>
  <c r="AI37" i="2" s="1"/>
  <c r="AZ37" i="2" s="1"/>
  <c r="BW37" i="2" s="1"/>
  <c r="O37" i="2"/>
  <c r="N37" i="2"/>
  <c r="L37" i="2"/>
  <c r="K37" i="2"/>
  <c r="I37" i="2"/>
  <c r="H37" i="2"/>
  <c r="F37" i="2"/>
  <c r="E37" i="2"/>
  <c r="BT36" i="2"/>
  <c r="BS36" i="2"/>
  <c r="BQ36" i="2"/>
  <c r="BP36" i="2"/>
  <c r="BN36" i="2"/>
  <c r="BM36" i="2"/>
  <c r="BK36" i="2"/>
  <c r="BJ36" i="2"/>
  <c r="BH36" i="2"/>
  <c r="BG36" i="2"/>
  <c r="BE36" i="2"/>
  <c r="BD36" i="2"/>
  <c r="AW36" i="2"/>
  <c r="AV36" i="2"/>
  <c r="AT36" i="2"/>
  <c r="AS36" i="2"/>
  <c r="AQ36" i="2"/>
  <c r="AP36" i="2"/>
  <c r="AN36" i="2"/>
  <c r="AM36" i="2"/>
  <c r="AF36" i="2"/>
  <c r="AE36" i="2"/>
  <c r="AC36" i="2"/>
  <c r="AB36" i="2"/>
  <c r="Z36" i="2"/>
  <c r="Y36" i="2"/>
  <c r="W36" i="2"/>
  <c r="V36" i="2"/>
  <c r="R36" i="2"/>
  <c r="AI36" i="2" s="1"/>
  <c r="AZ36" i="2" s="1"/>
  <c r="BW36" i="2" s="1"/>
  <c r="O36" i="2"/>
  <c r="N36" i="2"/>
  <c r="L36" i="2"/>
  <c r="K36" i="2"/>
  <c r="I36" i="2"/>
  <c r="H36" i="2"/>
  <c r="F36" i="2"/>
  <c r="E36" i="2"/>
  <c r="BT35" i="2"/>
  <c r="BS35" i="2"/>
  <c r="BQ35" i="2"/>
  <c r="BP35" i="2"/>
  <c r="BN35" i="2"/>
  <c r="BM35" i="2"/>
  <c r="BK35" i="2"/>
  <c r="BJ35" i="2"/>
  <c r="BH35" i="2"/>
  <c r="BG35" i="2"/>
  <c r="BE35" i="2"/>
  <c r="BD35" i="2"/>
  <c r="AW35" i="2"/>
  <c r="AV35" i="2"/>
  <c r="AT35" i="2"/>
  <c r="AS35" i="2"/>
  <c r="AQ35" i="2"/>
  <c r="AP35" i="2"/>
  <c r="AN35" i="2"/>
  <c r="AM35" i="2"/>
  <c r="AF35" i="2"/>
  <c r="AE35" i="2"/>
  <c r="AC35" i="2"/>
  <c r="AB35" i="2"/>
  <c r="Z35" i="2"/>
  <c r="Y35" i="2"/>
  <c r="W35" i="2"/>
  <c r="V35" i="2"/>
  <c r="R35" i="2"/>
  <c r="AI35" i="2" s="1"/>
  <c r="AZ35" i="2" s="1"/>
  <c r="BW35" i="2" s="1"/>
  <c r="O35" i="2"/>
  <c r="N35" i="2"/>
  <c r="L35" i="2"/>
  <c r="K35" i="2"/>
  <c r="I35" i="2"/>
  <c r="H35" i="2"/>
  <c r="F35" i="2"/>
  <c r="E35" i="2"/>
  <c r="BT34" i="2"/>
  <c r="BS34" i="2"/>
  <c r="BQ34" i="2"/>
  <c r="BP34" i="2"/>
  <c r="BN34" i="2"/>
  <c r="BM34" i="2"/>
  <c r="BK34" i="2"/>
  <c r="BJ34" i="2"/>
  <c r="BH34" i="2"/>
  <c r="BG34" i="2"/>
  <c r="BE34" i="2"/>
  <c r="BD34" i="2"/>
  <c r="AW34" i="2"/>
  <c r="AV34" i="2"/>
  <c r="AT34" i="2"/>
  <c r="AS34" i="2"/>
  <c r="AQ34" i="2"/>
  <c r="AP34" i="2"/>
  <c r="AN34" i="2"/>
  <c r="AM34" i="2"/>
  <c r="AF34" i="2"/>
  <c r="AE34" i="2"/>
  <c r="AC34" i="2"/>
  <c r="AB34" i="2"/>
  <c r="Z34" i="2"/>
  <c r="Y34" i="2"/>
  <c r="W34" i="2"/>
  <c r="V34" i="2"/>
  <c r="R34" i="2"/>
  <c r="AI34" i="2" s="1"/>
  <c r="AZ34" i="2" s="1"/>
  <c r="BW34" i="2" s="1"/>
  <c r="O34" i="2"/>
  <c r="N34" i="2"/>
  <c r="L34" i="2"/>
  <c r="K34" i="2"/>
  <c r="I34" i="2"/>
  <c r="H34" i="2"/>
  <c r="F34" i="2"/>
  <c r="E34" i="2"/>
  <c r="BT33" i="2"/>
  <c r="BS33" i="2"/>
  <c r="BQ33" i="2"/>
  <c r="BP33" i="2"/>
  <c r="BN33" i="2"/>
  <c r="BM33" i="2"/>
  <c r="BK33" i="2"/>
  <c r="BJ33" i="2"/>
  <c r="BH33" i="2"/>
  <c r="BG33" i="2"/>
  <c r="BE33" i="2"/>
  <c r="BD33" i="2"/>
  <c r="AW33" i="2"/>
  <c r="AV33" i="2"/>
  <c r="AT33" i="2"/>
  <c r="AS33" i="2"/>
  <c r="AQ33" i="2"/>
  <c r="AP33" i="2"/>
  <c r="AN33" i="2"/>
  <c r="AM33" i="2"/>
  <c r="AF33" i="2"/>
  <c r="AE33" i="2"/>
  <c r="AC33" i="2"/>
  <c r="AB33" i="2"/>
  <c r="Z33" i="2"/>
  <c r="Y33" i="2"/>
  <c r="W33" i="2"/>
  <c r="V33" i="2"/>
  <c r="R33" i="2"/>
  <c r="AI33" i="2" s="1"/>
  <c r="AZ33" i="2" s="1"/>
  <c r="BW33" i="2" s="1"/>
  <c r="O33" i="2"/>
  <c r="N33" i="2"/>
  <c r="L33" i="2"/>
  <c r="K33" i="2"/>
  <c r="I33" i="2"/>
  <c r="H33" i="2"/>
  <c r="F33" i="2"/>
  <c r="E33" i="2"/>
  <c r="BT32" i="2"/>
  <c r="BS32" i="2"/>
  <c r="BQ32" i="2"/>
  <c r="BP32" i="2"/>
  <c r="BN32" i="2"/>
  <c r="BM32" i="2"/>
  <c r="BK32" i="2"/>
  <c r="BJ32" i="2"/>
  <c r="BH32" i="2"/>
  <c r="BG32" i="2"/>
  <c r="BE32" i="2"/>
  <c r="BD32" i="2"/>
  <c r="AW32" i="2"/>
  <c r="AV32" i="2"/>
  <c r="AT32" i="2"/>
  <c r="AS32" i="2"/>
  <c r="AQ32" i="2"/>
  <c r="AP32" i="2"/>
  <c r="AN32" i="2"/>
  <c r="AM32" i="2"/>
  <c r="AF32" i="2"/>
  <c r="AE32" i="2"/>
  <c r="AC32" i="2"/>
  <c r="AB32" i="2"/>
  <c r="Z32" i="2"/>
  <c r="Y32" i="2"/>
  <c r="W32" i="2"/>
  <c r="V32" i="2"/>
  <c r="R32" i="2"/>
  <c r="AI32" i="2" s="1"/>
  <c r="AZ32" i="2" s="1"/>
  <c r="BW32" i="2" s="1"/>
  <c r="O32" i="2"/>
  <c r="N32" i="2"/>
  <c r="L32" i="2"/>
  <c r="K32" i="2"/>
  <c r="I32" i="2"/>
  <c r="H32" i="2"/>
  <c r="S32" i="2" s="1"/>
  <c r="T32" i="2" s="1"/>
  <c r="F32" i="2"/>
  <c r="E32" i="2"/>
  <c r="BT31" i="2"/>
  <c r="BS31" i="2"/>
  <c r="BQ31" i="2"/>
  <c r="BP31" i="2"/>
  <c r="BN31" i="2"/>
  <c r="BM31" i="2"/>
  <c r="BK31" i="2"/>
  <c r="BJ31" i="2"/>
  <c r="BH31" i="2"/>
  <c r="BG31" i="2"/>
  <c r="BE31" i="2"/>
  <c r="BD31" i="2"/>
  <c r="AW31" i="2"/>
  <c r="AV31" i="2"/>
  <c r="AT31" i="2"/>
  <c r="AS31" i="2"/>
  <c r="AQ31" i="2"/>
  <c r="AP31" i="2"/>
  <c r="AN31" i="2"/>
  <c r="AM31" i="2"/>
  <c r="AF31" i="2"/>
  <c r="AE31" i="2"/>
  <c r="AC31" i="2"/>
  <c r="AB31" i="2"/>
  <c r="Z31" i="2"/>
  <c r="Y31" i="2"/>
  <c r="W31" i="2"/>
  <c r="V31" i="2"/>
  <c r="R31" i="2"/>
  <c r="AI31" i="2" s="1"/>
  <c r="AZ31" i="2" s="1"/>
  <c r="BW31" i="2" s="1"/>
  <c r="O31" i="2"/>
  <c r="N31" i="2"/>
  <c r="L31" i="2"/>
  <c r="K31" i="2"/>
  <c r="I31" i="2"/>
  <c r="H31" i="2"/>
  <c r="F31" i="2"/>
  <c r="E31" i="2"/>
  <c r="BT30" i="2"/>
  <c r="BS30" i="2"/>
  <c r="BQ30" i="2"/>
  <c r="BP30" i="2"/>
  <c r="BN30" i="2"/>
  <c r="BM30" i="2"/>
  <c r="BK30" i="2"/>
  <c r="BJ30" i="2"/>
  <c r="BH30" i="2"/>
  <c r="BG30" i="2"/>
  <c r="BE30" i="2"/>
  <c r="BD30" i="2"/>
  <c r="AW30" i="2"/>
  <c r="AV30" i="2"/>
  <c r="AT30" i="2"/>
  <c r="AS30" i="2"/>
  <c r="AQ30" i="2"/>
  <c r="AP30" i="2"/>
  <c r="AN30" i="2"/>
  <c r="AM30" i="2"/>
  <c r="AF30" i="2"/>
  <c r="AE30" i="2"/>
  <c r="AC30" i="2"/>
  <c r="AB30" i="2"/>
  <c r="Z30" i="2"/>
  <c r="Y30" i="2"/>
  <c r="W30" i="2"/>
  <c r="V30" i="2"/>
  <c r="R30" i="2"/>
  <c r="AI30" i="2" s="1"/>
  <c r="AZ30" i="2" s="1"/>
  <c r="BW30" i="2" s="1"/>
  <c r="O30" i="2"/>
  <c r="N30" i="2"/>
  <c r="L30" i="2"/>
  <c r="K30" i="2"/>
  <c r="I30" i="2"/>
  <c r="H30" i="2"/>
  <c r="F30" i="2"/>
  <c r="E30" i="2"/>
  <c r="BT29" i="2"/>
  <c r="BS29" i="2"/>
  <c r="BQ29" i="2"/>
  <c r="BP29" i="2"/>
  <c r="BN29" i="2"/>
  <c r="BM29" i="2"/>
  <c r="BK29" i="2"/>
  <c r="BJ29" i="2"/>
  <c r="BH29" i="2"/>
  <c r="BG29" i="2"/>
  <c r="BE29" i="2"/>
  <c r="BD29" i="2"/>
  <c r="AW29" i="2"/>
  <c r="AV29" i="2"/>
  <c r="AT29" i="2"/>
  <c r="AS29" i="2"/>
  <c r="AQ29" i="2"/>
  <c r="AP29" i="2"/>
  <c r="AN29" i="2"/>
  <c r="AM29" i="2"/>
  <c r="AF29" i="2"/>
  <c r="AE29" i="2"/>
  <c r="AC29" i="2"/>
  <c r="AB29" i="2"/>
  <c r="Z29" i="2"/>
  <c r="Y29" i="2"/>
  <c r="W29" i="2"/>
  <c r="V29" i="2"/>
  <c r="R29" i="2"/>
  <c r="AI29" i="2" s="1"/>
  <c r="AZ29" i="2" s="1"/>
  <c r="BW29" i="2" s="1"/>
  <c r="O29" i="2"/>
  <c r="N29" i="2"/>
  <c r="L29" i="2"/>
  <c r="K29" i="2"/>
  <c r="I29" i="2"/>
  <c r="H29" i="2"/>
  <c r="F29" i="2"/>
  <c r="E29" i="2"/>
  <c r="BT28" i="2"/>
  <c r="BS28" i="2"/>
  <c r="BQ28" i="2"/>
  <c r="BP28" i="2"/>
  <c r="BN28" i="2"/>
  <c r="BM28" i="2"/>
  <c r="BK28" i="2"/>
  <c r="BJ28" i="2"/>
  <c r="BH28" i="2"/>
  <c r="BG28" i="2"/>
  <c r="BE28" i="2"/>
  <c r="BD28" i="2"/>
  <c r="AW28" i="2"/>
  <c r="AV28" i="2"/>
  <c r="AT28" i="2"/>
  <c r="AS28" i="2"/>
  <c r="AQ28" i="2"/>
  <c r="AP28" i="2"/>
  <c r="AN28" i="2"/>
  <c r="AM28" i="2"/>
  <c r="AF28" i="2"/>
  <c r="AE28" i="2"/>
  <c r="AC28" i="2"/>
  <c r="AB28" i="2"/>
  <c r="Z28" i="2"/>
  <c r="Y28" i="2"/>
  <c r="W28" i="2"/>
  <c r="V28" i="2"/>
  <c r="R28" i="2"/>
  <c r="AI28" i="2" s="1"/>
  <c r="AZ28" i="2" s="1"/>
  <c r="BW28" i="2" s="1"/>
  <c r="O28" i="2"/>
  <c r="N28" i="2"/>
  <c r="L28" i="2"/>
  <c r="K28" i="2"/>
  <c r="I28" i="2"/>
  <c r="H28" i="2"/>
  <c r="S28" i="2" s="1"/>
  <c r="T28" i="2" s="1"/>
  <c r="F28" i="2"/>
  <c r="E28" i="2"/>
  <c r="BT27" i="2"/>
  <c r="BS27" i="2"/>
  <c r="BQ27" i="2"/>
  <c r="BP27" i="2"/>
  <c r="BN27" i="2"/>
  <c r="BM27" i="2"/>
  <c r="BK27" i="2"/>
  <c r="BJ27" i="2"/>
  <c r="BH27" i="2"/>
  <c r="BG27" i="2"/>
  <c r="BE27" i="2"/>
  <c r="BD27" i="2"/>
  <c r="AW27" i="2"/>
  <c r="AV27" i="2"/>
  <c r="AT27" i="2"/>
  <c r="AS27" i="2"/>
  <c r="AQ27" i="2"/>
  <c r="AP27" i="2"/>
  <c r="AN27" i="2"/>
  <c r="AM27" i="2"/>
  <c r="AF27" i="2"/>
  <c r="AE27" i="2"/>
  <c r="AC27" i="2"/>
  <c r="AB27" i="2"/>
  <c r="Z27" i="2"/>
  <c r="Y27" i="2"/>
  <c r="W27" i="2"/>
  <c r="V27" i="2"/>
  <c r="R27" i="2"/>
  <c r="AI27" i="2" s="1"/>
  <c r="AZ27" i="2" s="1"/>
  <c r="BW27" i="2" s="1"/>
  <c r="O27" i="2"/>
  <c r="N27" i="2"/>
  <c r="L27" i="2"/>
  <c r="K27" i="2"/>
  <c r="I27" i="2"/>
  <c r="H27" i="2"/>
  <c r="F27" i="2"/>
  <c r="E2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BT26" i="2"/>
  <c r="BS26" i="2"/>
  <c r="BQ26" i="2"/>
  <c r="BP26" i="2"/>
  <c r="BN26" i="2"/>
  <c r="BM26" i="2"/>
  <c r="BK26" i="2"/>
  <c r="BJ26" i="2"/>
  <c r="BH26" i="2"/>
  <c r="BG26" i="2"/>
  <c r="BE26" i="2"/>
  <c r="BD26" i="2"/>
  <c r="AW26" i="2"/>
  <c r="AV26" i="2"/>
  <c r="AT26" i="2"/>
  <c r="AS26" i="2"/>
  <c r="AQ26" i="2"/>
  <c r="AP26" i="2"/>
  <c r="AN26" i="2"/>
  <c r="AM26" i="2"/>
  <c r="AF26" i="2"/>
  <c r="AE26" i="2"/>
  <c r="AC26" i="2"/>
  <c r="AB26" i="2"/>
  <c r="Z26" i="2"/>
  <c r="Y26" i="2"/>
  <c r="W26" i="2"/>
  <c r="V26" i="2"/>
  <c r="R26" i="2"/>
  <c r="AI26" i="2" s="1"/>
  <c r="AZ26" i="2" s="1"/>
  <c r="BW26" i="2" s="1"/>
  <c r="O26" i="2"/>
  <c r="N26" i="2"/>
  <c r="L26" i="2"/>
  <c r="K26" i="2"/>
  <c r="I26" i="2"/>
  <c r="H26" i="2"/>
  <c r="F26" i="2"/>
  <c r="E26" i="2"/>
  <c r="BT24" i="2"/>
  <c r="BS24" i="2"/>
  <c r="BQ24" i="2"/>
  <c r="BP24" i="2"/>
  <c r="BN24" i="2"/>
  <c r="BM24" i="2"/>
  <c r="BK24" i="2"/>
  <c r="BJ24" i="2"/>
  <c r="BH24" i="2"/>
  <c r="BG24" i="2"/>
  <c r="BE24" i="2"/>
  <c r="BD24" i="2"/>
  <c r="AW24" i="2"/>
  <c r="AV24" i="2"/>
  <c r="AT24" i="2"/>
  <c r="AS24" i="2"/>
  <c r="AQ24" i="2"/>
  <c r="AP24" i="2"/>
  <c r="AN24" i="2"/>
  <c r="AM24" i="2"/>
  <c r="AF24" i="2"/>
  <c r="AE24" i="2"/>
  <c r="AC24" i="2"/>
  <c r="AB24" i="2"/>
  <c r="Z24" i="2"/>
  <c r="Y24" i="2"/>
  <c r="W24" i="2"/>
  <c r="V24" i="2"/>
  <c r="R24" i="2"/>
  <c r="AI24" i="2" s="1"/>
  <c r="AZ24" i="2" s="1"/>
  <c r="BW24" i="2" s="1"/>
  <c r="O24" i="2"/>
  <c r="N24" i="2"/>
  <c r="L24" i="2"/>
  <c r="K24" i="2"/>
  <c r="I24" i="2"/>
  <c r="H24" i="2"/>
  <c r="F24" i="2"/>
  <c r="E24" i="2"/>
  <c r="BT23" i="2"/>
  <c r="BS23" i="2"/>
  <c r="BQ23" i="2"/>
  <c r="BP23" i="2"/>
  <c r="BN23" i="2"/>
  <c r="BM23" i="2"/>
  <c r="BK23" i="2"/>
  <c r="BJ23" i="2"/>
  <c r="BH23" i="2"/>
  <c r="BG23" i="2"/>
  <c r="BE23" i="2"/>
  <c r="BD23" i="2"/>
  <c r="AW23" i="2"/>
  <c r="AV23" i="2"/>
  <c r="AT23" i="2"/>
  <c r="AS23" i="2"/>
  <c r="AQ23" i="2"/>
  <c r="AP23" i="2"/>
  <c r="AN23" i="2"/>
  <c r="AM23" i="2"/>
  <c r="AF23" i="2"/>
  <c r="AE23" i="2"/>
  <c r="AC23" i="2"/>
  <c r="AB23" i="2"/>
  <c r="Z23" i="2"/>
  <c r="Y23" i="2"/>
  <c r="W23" i="2"/>
  <c r="V23" i="2"/>
  <c r="R23" i="2"/>
  <c r="AI23" i="2" s="1"/>
  <c r="AZ23" i="2" s="1"/>
  <c r="BW23" i="2" s="1"/>
  <c r="O23" i="2"/>
  <c r="N23" i="2"/>
  <c r="L23" i="2"/>
  <c r="K23" i="2"/>
  <c r="I23" i="2"/>
  <c r="H23" i="2"/>
  <c r="F23" i="2"/>
  <c r="E23" i="2"/>
  <c r="BT22" i="2"/>
  <c r="BS22" i="2"/>
  <c r="BQ22" i="2"/>
  <c r="BP22" i="2"/>
  <c r="BN22" i="2"/>
  <c r="BM22" i="2"/>
  <c r="BK22" i="2"/>
  <c r="BJ22" i="2"/>
  <c r="BH22" i="2"/>
  <c r="BG22" i="2"/>
  <c r="BE22" i="2"/>
  <c r="BD22" i="2"/>
  <c r="AW22" i="2"/>
  <c r="AV22" i="2"/>
  <c r="AT22" i="2"/>
  <c r="AS22" i="2"/>
  <c r="AQ22" i="2"/>
  <c r="AP22" i="2"/>
  <c r="AN22" i="2"/>
  <c r="AM22" i="2"/>
  <c r="AF22" i="2"/>
  <c r="AE22" i="2"/>
  <c r="AC22" i="2"/>
  <c r="AB22" i="2"/>
  <c r="Z22" i="2"/>
  <c r="Y22" i="2"/>
  <c r="W22" i="2"/>
  <c r="V22" i="2"/>
  <c r="R22" i="2"/>
  <c r="AI22" i="2" s="1"/>
  <c r="AZ22" i="2" s="1"/>
  <c r="BW22" i="2" s="1"/>
  <c r="O22" i="2"/>
  <c r="N22" i="2"/>
  <c r="L22" i="2"/>
  <c r="K22" i="2"/>
  <c r="I22" i="2"/>
  <c r="H22" i="2"/>
  <c r="F22" i="2"/>
  <c r="E22" i="2"/>
  <c r="BT21" i="2"/>
  <c r="BS21" i="2"/>
  <c r="BQ21" i="2"/>
  <c r="BP21" i="2"/>
  <c r="BN21" i="2"/>
  <c r="BM21" i="2"/>
  <c r="BK21" i="2"/>
  <c r="BJ21" i="2"/>
  <c r="BH21" i="2"/>
  <c r="BG21" i="2"/>
  <c r="BE21" i="2"/>
  <c r="BD21" i="2"/>
  <c r="AW21" i="2"/>
  <c r="AV21" i="2"/>
  <c r="AT21" i="2"/>
  <c r="AS21" i="2"/>
  <c r="AQ21" i="2"/>
  <c r="AP21" i="2"/>
  <c r="AN21" i="2"/>
  <c r="AM21" i="2"/>
  <c r="AF21" i="2"/>
  <c r="AE21" i="2"/>
  <c r="AC21" i="2"/>
  <c r="AB21" i="2"/>
  <c r="Z21" i="2"/>
  <c r="Y21" i="2"/>
  <c r="W21" i="2"/>
  <c r="V21" i="2"/>
  <c r="R21" i="2"/>
  <c r="AI21" i="2" s="1"/>
  <c r="AZ21" i="2" s="1"/>
  <c r="BW21" i="2" s="1"/>
  <c r="O21" i="2"/>
  <c r="N21" i="2"/>
  <c r="L21" i="2"/>
  <c r="K21" i="2"/>
  <c r="I21" i="2"/>
  <c r="H21" i="2"/>
  <c r="F21" i="2"/>
  <c r="E21" i="2"/>
  <c r="BT20" i="2"/>
  <c r="BS20" i="2"/>
  <c r="BQ20" i="2"/>
  <c r="BP20" i="2"/>
  <c r="BN20" i="2"/>
  <c r="BM20" i="2"/>
  <c r="BK20" i="2"/>
  <c r="BJ20" i="2"/>
  <c r="BH20" i="2"/>
  <c r="BG20" i="2"/>
  <c r="BE20" i="2"/>
  <c r="BD20" i="2"/>
  <c r="AW20" i="2"/>
  <c r="AV20" i="2"/>
  <c r="AT20" i="2"/>
  <c r="AS20" i="2"/>
  <c r="AQ20" i="2"/>
  <c r="AP20" i="2"/>
  <c r="AN20" i="2"/>
  <c r="AM20" i="2"/>
  <c r="AF20" i="2"/>
  <c r="AE20" i="2"/>
  <c r="AC20" i="2"/>
  <c r="AB20" i="2"/>
  <c r="Z20" i="2"/>
  <c r="Y20" i="2"/>
  <c r="W20" i="2"/>
  <c r="V20" i="2"/>
  <c r="R20" i="2"/>
  <c r="AI20" i="2" s="1"/>
  <c r="AZ20" i="2" s="1"/>
  <c r="BW20" i="2" s="1"/>
  <c r="O20" i="2"/>
  <c r="N20" i="2"/>
  <c r="L20" i="2"/>
  <c r="K20" i="2"/>
  <c r="I20" i="2"/>
  <c r="H20" i="2"/>
  <c r="F20" i="2"/>
  <c r="E20" i="2"/>
  <c r="BT19" i="2"/>
  <c r="BS19" i="2"/>
  <c r="BQ19" i="2"/>
  <c r="BP19" i="2"/>
  <c r="BN19" i="2"/>
  <c r="BM19" i="2"/>
  <c r="BK19" i="2"/>
  <c r="BJ19" i="2"/>
  <c r="BH19" i="2"/>
  <c r="BG19" i="2"/>
  <c r="BE19" i="2"/>
  <c r="BD19" i="2"/>
  <c r="AW19" i="2"/>
  <c r="AV19" i="2"/>
  <c r="AT19" i="2"/>
  <c r="AS19" i="2"/>
  <c r="AQ19" i="2"/>
  <c r="AP19" i="2"/>
  <c r="AN19" i="2"/>
  <c r="AM19" i="2"/>
  <c r="AF19" i="2"/>
  <c r="AE19" i="2"/>
  <c r="AC19" i="2"/>
  <c r="AB19" i="2"/>
  <c r="Z19" i="2"/>
  <c r="Y19" i="2"/>
  <c r="W19" i="2"/>
  <c r="V19" i="2"/>
  <c r="R19" i="2"/>
  <c r="AI19" i="2" s="1"/>
  <c r="AZ19" i="2" s="1"/>
  <c r="BW19" i="2" s="1"/>
  <c r="O19" i="2"/>
  <c r="N19" i="2"/>
  <c r="L19" i="2"/>
  <c r="K19" i="2"/>
  <c r="I19" i="2"/>
  <c r="H19" i="2"/>
  <c r="F19" i="2"/>
  <c r="E19" i="2"/>
  <c r="A19" i="2"/>
  <c r="A20" i="2" s="1"/>
  <c r="A21" i="2" s="1"/>
  <c r="A22" i="2" s="1"/>
  <c r="A23" i="2" s="1"/>
  <c r="A24" i="2" s="1"/>
  <c r="BT18" i="2"/>
  <c r="BS18" i="2"/>
  <c r="BQ18" i="2"/>
  <c r="BP18" i="2"/>
  <c r="BN18" i="2"/>
  <c r="BM18" i="2"/>
  <c r="BK18" i="2"/>
  <c r="BJ18" i="2"/>
  <c r="BH18" i="2"/>
  <c r="BG18" i="2"/>
  <c r="BE18" i="2"/>
  <c r="BD18" i="2"/>
  <c r="AW18" i="2"/>
  <c r="AV18" i="2"/>
  <c r="AT18" i="2"/>
  <c r="AS18" i="2"/>
  <c r="AQ18" i="2"/>
  <c r="AP18" i="2"/>
  <c r="AN18" i="2"/>
  <c r="AM18" i="2"/>
  <c r="AF18" i="2"/>
  <c r="AE18" i="2"/>
  <c r="AC18" i="2"/>
  <c r="AB18" i="2"/>
  <c r="Z18" i="2"/>
  <c r="Y18" i="2"/>
  <c r="W18" i="2"/>
  <c r="V18" i="2"/>
  <c r="R18" i="2"/>
  <c r="AI18" i="2" s="1"/>
  <c r="AZ18" i="2" s="1"/>
  <c r="BW18" i="2" s="1"/>
  <c r="O18" i="2"/>
  <c r="N18" i="2"/>
  <c r="L18" i="2"/>
  <c r="K18" i="2"/>
  <c r="I18" i="2"/>
  <c r="H18" i="2"/>
  <c r="F18" i="2"/>
  <c r="E18" i="2"/>
  <c r="AW16" i="2"/>
  <c r="AV16" i="2"/>
  <c r="AT16" i="2"/>
  <c r="AS16" i="2"/>
  <c r="AQ16" i="2"/>
  <c r="AP16" i="2"/>
  <c r="AN16" i="2"/>
  <c r="AM16" i="2"/>
  <c r="AF16" i="2"/>
  <c r="AE16" i="2"/>
  <c r="AC16" i="2"/>
  <c r="AB16" i="2"/>
  <c r="Z16" i="2"/>
  <c r="Y16" i="2"/>
  <c r="W16" i="2"/>
  <c r="V16" i="2"/>
  <c r="R16" i="2"/>
  <c r="AI16" i="2" s="1"/>
  <c r="AZ16" i="2" s="1"/>
  <c r="O16" i="2"/>
  <c r="N16" i="2"/>
  <c r="L16" i="2"/>
  <c r="K16" i="2"/>
  <c r="I16" i="2"/>
  <c r="H16" i="2"/>
  <c r="F16" i="2"/>
  <c r="E16" i="2"/>
  <c r="BT15" i="2"/>
  <c r="BS15" i="2"/>
  <c r="AW15" i="2"/>
  <c r="AV15" i="2"/>
  <c r="AT15" i="2"/>
  <c r="AS15" i="2"/>
  <c r="AQ15" i="2"/>
  <c r="AP15" i="2"/>
  <c r="AN15" i="2"/>
  <c r="AM15" i="2"/>
  <c r="AF15" i="2"/>
  <c r="AE15" i="2"/>
  <c r="AC15" i="2"/>
  <c r="AB15" i="2"/>
  <c r="Z15" i="2"/>
  <c r="Y15" i="2"/>
  <c r="W15" i="2"/>
  <c r="V15" i="2"/>
  <c r="R15" i="2"/>
  <c r="AI15" i="2" s="1"/>
  <c r="AZ15" i="2" s="1"/>
  <c r="BW15" i="2" s="1"/>
  <c r="O15" i="2"/>
  <c r="N15" i="2"/>
  <c r="L15" i="2"/>
  <c r="K15" i="2"/>
  <c r="I15" i="2"/>
  <c r="H15" i="2"/>
  <c r="F15" i="2"/>
  <c r="E15" i="2"/>
  <c r="BT13" i="2"/>
  <c r="BS13" i="2"/>
  <c r="BQ13" i="2"/>
  <c r="BP13" i="2"/>
  <c r="BN13" i="2"/>
  <c r="BM13" i="2"/>
  <c r="BK13" i="2"/>
  <c r="BJ13" i="2"/>
  <c r="BH13" i="2"/>
  <c r="BG13" i="2"/>
  <c r="BE13" i="2"/>
  <c r="BD13" i="2"/>
  <c r="AW13" i="2"/>
  <c r="AV13" i="2"/>
  <c r="AT13" i="2"/>
  <c r="AS13" i="2"/>
  <c r="AQ13" i="2"/>
  <c r="AP13" i="2"/>
  <c r="AN13" i="2"/>
  <c r="AM13" i="2"/>
  <c r="AF13" i="2"/>
  <c r="AE13" i="2"/>
  <c r="AC13" i="2"/>
  <c r="AB13" i="2"/>
  <c r="Z13" i="2"/>
  <c r="Y13" i="2"/>
  <c r="W13" i="2"/>
  <c r="V13" i="2"/>
  <c r="R13" i="2"/>
  <c r="AI13" i="2" s="1"/>
  <c r="AZ13" i="2" s="1"/>
  <c r="BW13" i="2" s="1"/>
  <c r="O13" i="2"/>
  <c r="N13" i="2"/>
  <c r="L13" i="2"/>
  <c r="K13" i="2"/>
  <c r="I13" i="2"/>
  <c r="H13" i="2"/>
  <c r="F13" i="2"/>
  <c r="E13" i="2"/>
  <c r="AW18" i="1"/>
  <c r="AT18" i="1"/>
  <c r="AQ18" i="1"/>
  <c r="AN18" i="1"/>
  <c r="AF18" i="1"/>
  <c r="AC18" i="1"/>
  <c r="Z18" i="1"/>
  <c r="W18" i="1"/>
  <c r="R18" i="1"/>
  <c r="AI18" i="1" s="1"/>
  <c r="AZ18" i="1" s="1"/>
  <c r="BW18" i="1" s="1"/>
  <c r="O18" i="1"/>
  <c r="L18" i="1"/>
  <c r="I18" i="1"/>
  <c r="F18" i="1"/>
  <c r="AW19" i="1"/>
  <c r="AT19" i="1"/>
  <c r="AQ19" i="1"/>
  <c r="AN19" i="1"/>
  <c r="AF19" i="1"/>
  <c r="AC19" i="1"/>
  <c r="Z19" i="1"/>
  <c r="W19" i="1"/>
  <c r="R19" i="1"/>
  <c r="AI19" i="1" s="1"/>
  <c r="AZ19" i="1" s="1"/>
  <c r="BW19" i="1" s="1"/>
  <c r="O19" i="1"/>
  <c r="L19" i="1"/>
  <c r="I19" i="1"/>
  <c r="F19" i="1"/>
  <c r="AW17" i="1"/>
  <c r="AT17" i="1"/>
  <c r="AQ17" i="1"/>
  <c r="AN17" i="1"/>
  <c r="AF17" i="1"/>
  <c r="AC17" i="1"/>
  <c r="Z17" i="1"/>
  <c r="W17" i="1"/>
  <c r="R17" i="1"/>
  <c r="AI17" i="1" s="1"/>
  <c r="AZ17" i="1" s="1"/>
  <c r="BW17" i="1" s="1"/>
  <c r="O17" i="1"/>
  <c r="L17" i="1"/>
  <c r="I17" i="1"/>
  <c r="F17" i="1"/>
  <c r="AW16" i="1"/>
  <c r="AT16" i="1"/>
  <c r="AQ16" i="1"/>
  <c r="AN16" i="1"/>
  <c r="AF16" i="1"/>
  <c r="AC16" i="1"/>
  <c r="Z16" i="1"/>
  <c r="W16" i="1"/>
  <c r="R16" i="1"/>
  <c r="AI16" i="1" s="1"/>
  <c r="AZ16" i="1" s="1"/>
  <c r="BW16" i="1" s="1"/>
  <c r="O16" i="1"/>
  <c r="L16" i="1"/>
  <c r="I16" i="1"/>
  <c r="F16" i="1"/>
  <c r="AW13" i="1"/>
  <c r="AT13" i="1"/>
  <c r="AQ13" i="1"/>
  <c r="AN13" i="1"/>
  <c r="AF13" i="1"/>
  <c r="AC13" i="1"/>
  <c r="Z13" i="1"/>
  <c r="W13" i="1"/>
  <c r="R13" i="1"/>
  <c r="AI13" i="1" s="1"/>
  <c r="AZ13" i="1" s="1"/>
  <c r="BW13" i="1" s="1"/>
  <c r="O13" i="1"/>
  <c r="L13" i="1"/>
  <c r="I13" i="1"/>
  <c r="F13" i="1"/>
  <c r="AW15" i="1"/>
  <c r="AT15" i="1"/>
  <c r="AQ15" i="1"/>
  <c r="AN15" i="1"/>
  <c r="AF15" i="1"/>
  <c r="AC15" i="1"/>
  <c r="Z15" i="1"/>
  <c r="W15" i="1"/>
  <c r="R15" i="1"/>
  <c r="AI15" i="1" s="1"/>
  <c r="AZ15" i="1" s="1"/>
  <c r="BW15" i="1" s="1"/>
  <c r="O15" i="1"/>
  <c r="L15" i="1"/>
  <c r="I15" i="1"/>
  <c r="F15" i="1"/>
  <c r="AW14" i="1"/>
  <c r="AT14" i="1"/>
  <c r="AQ14" i="1"/>
  <c r="AN14" i="1"/>
  <c r="AF14" i="1"/>
  <c r="AC14" i="1"/>
  <c r="Z14" i="1"/>
  <c r="W14" i="1"/>
  <c r="R14" i="1"/>
  <c r="AI14" i="1" s="1"/>
  <c r="AZ14" i="1" s="1"/>
  <c r="BW14" i="1" s="1"/>
  <c r="O14" i="1"/>
  <c r="L14" i="1"/>
  <c r="I14" i="1"/>
  <c r="F14" i="1"/>
  <c r="S21" i="2" l="1"/>
  <c r="T21" i="2" s="1"/>
  <c r="Q29" i="2"/>
  <c r="S42" i="2"/>
  <c r="T42" i="2" s="1"/>
  <c r="S23" i="2"/>
  <c r="T23" i="2" s="1"/>
  <c r="S41" i="2"/>
  <c r="T41" i="2" s="1"/>
  <c r="AX13" i="2"/>
  <c r="S15" i="2"/>
  <c r="T15" i="2" s="1"/>
  <c r="Q16" i="2"/>
  <c r="AH16" i="2" s="1"/>
  <c r="AY16" i="2" s="1"/>
  <c r="S18" i="2"/>
  <c r="T18" i="2" s="1"/>
  <c r="S20" i="2"/>
  <c r="T20" i="2" s="1"/>
  <c r="S22" i="2"/>
  <c r="T22" i="2" s="1"/>
  <c r="P29" i="2"/>
  <c r="AG31" i="2"/>
  <c r="P39" i="2"/>
  <c r="S13" i="2"/>
  <c r="T13" i="2" s="1"/>
  <c r="AG15" i="2"/>
  <c r="Q18" i="2"/>
  <c r="AH18" i="2" s="1"/>
  <c r="AY18" i="2" s="1"/>
  <c r="BV18" i="2" s="1"/>
  <c r="AG22" i="2"/>
  <c r="Q34" i="2"/>
  <c r="AG34" i="2"/>
  <c r="AX23" i="2"/>
  <c r="Q26" i="2"/>
  <c r="S30" i="2"/>
  <c r="T30" i="2" s="1"/>
  <c r="Q37" i="2"/>
  <c r="AH37" i="2" s="1"/>
  <c r="AY37" i="2" s="1"/>
  <c r="BV37" i="2" s="1"/>
  <c r="AG41" i="2"/>
  <c r="Q43" i="2"/>
  <c r="AX19" i="2"/>
  <c r="P26" i="2"/>
  <c r="Q28" i="2"/>
  <c r="AH28" i="2" s="1"/>
  <c r="AY28" i="2" s="1"/>
  <c r="BV28" i="2" s="1"/>
  <c r="AG35" i="2"/>
  <c r="Q19" i="2"/>
  <c r="AH19" i="2" s="1"/>
  <c r="AY19" i="2" s="1"/>
  <c r="BV19" i="2" s="1"/>
  <c r="AG27" i="2"/>
  <c r="Q30" i="2"/>
  <c r="AH30" i="2" s="1"/>
  <c r="AY30" i="2" s="1"/>
  <c r="BV30" i="2" s="1"/>
  <c r="AG30" i="2"/>
  <c r="AH34" i="2"/>
  <c r="BU35" i="2"/>
  <c r="P36" i="2"/>
  <c r="Q39" i="2"/>
  <c r="AH39" i="2" s="1"/>
  <c r="AY39" i="2" s="1"/>
  <c r="BV39" i="2" s="1"/>
  <c r="S39" i="2"/>
  <c r="BU41" i="2"/>
  <c r="AG18" i="2"/>
  <c r="Q20" i="2"/>
  <c r="AH20" i="2" s="1"/>
  <c r="AY20" i="2" s="1"/>
  <c r="BV20" i="2" s="1"/>
  <c r="BU22" i="2"/>
  <c r="P23" i="2"/>
  <c r="S24" i="2"/>
  <c r="T24" i="2" s="1"/>
  <c r="AX26" i="2"/>
  <c r="BU26" i="2"/>
  <c r="P28" i="2"/>
  <c r="P32" i="2"/>
  <c r="AG36" i="2"/>
  <c r="AX36" i="2"/>
  <c r="P37" i="2"/>
  <c r="Q38" i="2"/>
  <c r="P41" i="2"/>
  <c r="AX15" i="2"/>
  <c r="BU24" i="2"/>
  <c r="P13" i="2"/>
  <c r="AX18" i="2"/>
  <c r="AJ20" i="2"/>
  <c r="AK20" i="2" s="1"/>
  <c r="P21" i="2"/>
  <c r="AJ21" i="2"/>
  <c r="AK21" i="2" s="1"/>
  <c r="S26" i="2"/>
  <c r="T26" i="2" s="1"/>
  <c r="S36" i="2"/>
  <c r="T36" i="2" s="1"/>
  <c r="AX41" i="2"/>
  <c r="AX42" i="2"/>
  <c r="Q44" i="2"/>
  <c r="AH44" i="2" s="1"/>
  <c r="AY44" i="2" s="1"/>
  <c r="BV44" i="2" s="1"/>
  <c r="AG44" i="2"/>
  <c r="S13" i="1"/>
  <c r="T13" i="1" s="1"/>
  <c r="AG17" i="1"/>
  <c r="AX19" i="1"/>
  <c r="Q13" i="1"/>
  <c r="AH13" i="1" s="1"/>
  <c r="AY13" i="1" s="1"/>
  <c r="BV13" i="1" s="1"/>
  <c r="AX13" i="1"/>
  <c r="Q14" i="1"/>
  <c r="AH14" i="1" s="1"/>
  <c r="AY14" i="1" s="1"/>
  <c r="BV14" i="1" s="1"/>
  <c r="P13" i="1"/>
  <c r="Q16" i="1"/>
  <c r="AH16" i="1" s="1"/>
  <c r="AY16" i="1" s="1"/>
  <c r="BV16" i="1" s="1"/>
  <c r="Q15" i="1"/>
  <c r="AH15" i="1" s="1"/>
  <c r="AY15" i="1" s="1"/>
  <c r="BV15" i="1" s="1"/>
  <c r="Q17" i="1"/>
  <c r="AH17" i="1" s="1"/>
  <c r="AY17" i="1" s="1"/>
  <c r="BV17" i="1" s="1"/>
  <c r="Q19" i="1"/>
  <c r="AH19" i="1" s="1"/>
  <c r="AY19" i="1" s="1"/>
  <c r="BV19" i="1" s="1"/>
  <c r="AH26" i="2"/>
  <c r="AY26" i="2" s="1"/>
  <c r="BV26" i="2" s="1"/>
  <c r="BU15" i="2"/>
  <c r="AX16" i="2"/>
  <c r="AX20" i="2"/>
  <c r="AX27" i="2"/>
  <c r="P30" i="2"/>
  <c r="AX34" i="2"/>
  <c r="AX37" i="2"/>
  <c r="P15" i="2"/>
  <c r="P20" i="2"/>
  <c r="AG20" i="2"/>
  <c r="BU20" i="2"/>
  <c r="BU31" i="2"/>
  <c r="AG43" i="2"/>
  <c r="AG13" i="2"/>
  <c r="Q15" i="2"/>
  <c r="AH15" i="2" s="1"/>
  <c r="AY15" i="2" s="1"/>
  <c r="BV15" i="2" s="1"/>
  <c r="BU18" i="2"/>
  <c r="P19" i="2"/>
  <c r="BA20" i="2"/>
  <c r="BB20" i="2" s="1"/>
  <c r="AG21" i="2"/>
  <c r="AX21" i="2"/>
  <c r="BU21" i="2"/>
  <c r="Q22" i="2"/>
  <c r="AH22" i="2" s="1"/>
  <c r="AY22" i="2" s="1"/>
  <c r="BV22" i="2" s="1"/>
  <c r="BU23" i="2"/>
  <c r="Q24" i="2"/>
  <c r="AH24" i="2" s="1"/>
  <c r="AY24" i="2" s="1"/>
  <c r="BV24" i="2" s="1"/>
  <c r="S27" i="2"/>
  <c r="T27" i="2" s="1"/>
  <c r="P27" i="2"/>
  <c r="BU28" i="2"/>
  <c r="AH29" i="2"/>
  <c r="AY29" i="2" s="1"/>
  <c r="BV29" i="2" s="1"/>
  <c r="BU42" i="2"/>
  <c r="BU44" i="2"/>
  <c r="AG19" i="2"/>
  <c r="AG38" i="2"/>
  <c r="BU13" i="2"/>
  <c r="AG16" i="2"/>
  <c r="BU19" i="2"/>
  <c r="P22" i="2"/>
  <c r="AX24" i="2"/>
  <c r="AX29" i="2"/>
  <c r="Q13" i="2"/>
  <c r="AH13" i="2" s="1"/>
  <c r="AY13" i="2" s="1"/>
  <c r="BV13" i="2" s="1"/>
  <c r="P16" i="2"/>
  <c r="P18" i="2"/>
  <c r="Q21" i="2"/>
  <c r="AH21" i="2" s="1"/>
  <c r="AY21" i="2" s="1"/>
  <c r="BV21" i="2" s="1"/>
  <c r="AX22" i="2"/>
  <c r="AJ24" i="2"/>
  <c r="AK24" i="2" s="1"/>
  <c r="AG24" i="2"/>
  <c r="AJ26" i="2"/>
  <c r="AK26" i="2" s="1"/>
  <c r="AG26" i="2"/>
  <c r="BU27" i="2"/>
  <c r="Q33" i="2"/>
  <c r="AH33" i="2" s="1"/>
  <c r="S35" i="2"/>
  <c r="T35" i="2" s="1"/>
  <c r="P35" i="2"/>
  <c r="S44" i="2"/>
  <c r="P44" i="2"/>
  <c r="S16" i="2"/>
  <c r="T16" i="2" s="1"/>
  <c r="S19" i="2"/>
  <c r="T19" i="2" s="1"/>
  <c r="AG23" i="2"/>
  <c r="P24" i="2"/>
  <c r="Q27" i="2"/>
  <c r="AH27" i="2" s="1"/>
  <c r="AY27" i="2" s="1"/>
  <c r="BV27" i="2" s="1"/>
  <c r="AX28" i="2"/>
  <c r="AG29" i="2"/>
  <c r="BU29" i="2"/>
  <c r="BU30" i="2"/>
  <c r="S31" i="2"/>
  <c r="P31" i="2"/>
  <c r="AX32" i="2"/>
  <c r="BU32" i="2"/>
  <c r="AX33" i="2"/>
  <c r="BU39" i="2"/>
  <c r="P42" i="2"/>
  <c r="AH43" i="2"/>
  <c r="AY43" i="2" s="1"/>
  <c r="BV43" i="2" s="1"/>
  <c r="AX43" i="2"/>
  <c r="Q23" i="2"/>
  <c r="AH23" i="2" s="1"/>
  <c r="AY23" i="2" s="1"/>
  <c r="BV23" i="2" s="1"/>
  <c r="Q31" i="2"/>
  <c r="AH31" i="2" s="1"/>
  <c r="AY31" i="2" s="1"/>
  <c r="BV31" i="2" s="1"/>
  <c r="Q32" i="2"/>
  <c r="AH32" i="2" s="1"/>
  <c r="AY32" i="2" s="1"/>
  <c r="BV32" i="2" s="1"/>
  <c r="BU33" i="2"/>
  <c r="AY34" i="2"/>
  <c r="BV34" i="2" s="1"/>
  <c r="AX35" i="2"/>
  <c r="BU36" i="2"/>
  <c r="AG37" i="2"/>
  <c r="S38" i="2"/>
  <c r="T38" i="2" s="1"/>
  <c r="P38" i="2"/>
  <c r="BU38" i="2"/>
  <c r="AG42" i="2"/>
  <c r="P43" i="2"/>
  <c r="AJ28" i="2"/>
  <c r="AG28" i="2"/>
  <c r="AX30" i="2"/>
  <c r="AG32" i="2"/>
  <c r="P33" i="2"/>
  <c r="Q35" i="2"/>
  <c r="AH35" i="2" s="1"/>
  <c r="AY35" i="2" s="1"/>
  <c r="BV35" i="2" s="1"/>
  <c r="Q36" i="2"/>
  <c r="AH36" i="2" s="1"/>
  <c r="AY36" i="2" s="1"/>
  <c r="BV36" i="2" s="1"/>
  <c r="BU37" i="2"/>
  <c r="AH38" i="2"/>
  <c r="AY38" i="2" s="1"/>
  <c r="BV38" i="2" s="1"/>
  <c r="AG39" i="2"/>
  <c r="AX39" i="2"/>
  <c r="Q41" i="2"/>
  <c r="AH41" i="2" s="1"/>
  <c r="AY41" i="2" s="1"/>
  <c r="BV41" i="2" s="1"/>
  <c r="Q42" i="2"/>
  <c r="AH42" i="2" s="1"/>
  <c r="AY42" i="2" s="1"/>
  <c r="BV42" i="2" s="1"/>
  <c r="BU43" i="2"/>
  <c r="AX31" i="2"/>
  <c r="AG33" i="2"/>
  <c r="AY33" i="2"/>
  <c r="BV33" i="2" s="1"/>
  <c r="S34" i="2"/>
  <c r="T34" i="2" s="1"/>
  <c r="P34" i="2"/>
  <c r="BU34" i="2"/>
  <c r="AX38" i="2"/>
  <c r="AX44" i="2"/>
  <c r="S29" i="2"/>
  <c r="T29" i="2" s="1"/>
  <c r="AJ32" i="2"/>
  <c r="AK32" i="2" s="1"/>
  <c r="S33" i="2"/>
  <c r="T33" i="2" s="1"/>
  <c r="AJ36" i="2"/>
  <c r="AK36" i="2" s="1"/>
  <c r="S37" i="2"/>
  <c r="T37" i="2" s="1"/>
  <c r="AJ42" i="2"/>
  <c r="AK42" i="2" s="1"/>
  <c r="S43" i="2"/>
  <c r="T43" i="2" s="1"/>
  <c r="S15" i="1"/>
  <c r="P15" i="1"/>
  <c r="S14" i="1"/>
  <c r="P14" i="1"/>
  <c r="AX17" i="1"/>
  <c r="AX14" i="1"/>
  <c r="AX15" i="1"/>
  <c r="AG16" i="1"/>
  <c r="S16" i="1"/>
  <c r="T16" i="1" s="1"/>
  <c r="P16" i="1"/>
  <c r="S19" i="1"/>
  <c r="T19" i="1" s="1"/>
  <c r="P19" i="1"/>
  <c r="AG14" i="1"/>
  <c r="AG15" i="1"/>
  <c r="AG13" i="1"/>
  <c r="AX16" i="1"/>
  <c r="S17" i="1"/>
  <c r="T17" i="1" s="1"/>
  <c r="P17" i="1"/>
  <c r="S18" i="1"/>
  <c r="T18" i="1" s="1"/>
  <c r="Q18" i="1"/>
  <c r="AH18" i="1" s="1"/>
  <c r="AY18" i="1" s="1"/>
  <c r="BV18" i="1" s="1"/>
  <c r="AG18" i="1"/>
  <c r="AG19" i="1"/>
  <c r="AX18" i="1"/>
  <c r="P18" i="1"/>
  <c r="AJ13" i="1" l="1"/>
  <c r="AK13" i="1" s="1"/>
  <c r="AJ35" i="2"/>
  <c r="AK35" i="2" s="1"/>
  <c r="AJ23" i="2"/>
  <c r="AK23" i="2" s="1"/>
  <c r="AJ41" i="2"/>
  <c r="AJ18" i="2"/>
  <c r="AK18" i="2" s="1"/>
  <c r="AJ30" i="2"/>
  <c r="AK30" i="2" s="1"/>
  <c r="AJ22" i="2"/>
  <c r="BA22" i="2" s="1"/>
  <c r="AJ13" i="2"/>
  <c r="AK13" i="2" s="1"/>
  <c r="AJ29" i="2"/>
  <c r="AK29" i="2" s="1"/>
  <c r="BA35" i="2"/>
  <c r="BB35" i="2" s="1"/>
  <c r="BA30" i="2"/>
  <c r="AJ15" i="2"/>
  <c r="BA36" i="2"/>
  <c r="BX36" i="2" s="1"/>
  <c r="BY36" i="2" s="1"/>
  <c r="T39" i="2"/>
  <c r="AJ39" i="2"/>
  <c r="AJ16" i="2"/>
  <c r="AK16" i="2" s="1"/>
  <c r="BA21" i="2"/>
  <c r="BB21" i="2" s="1"/>
  <c r="BX20" i="2"/>
  <c r="BY20" i="2" s="1"/>
  <c r="AJ18" i="1"/>
  <c r="BA18" i="1" s="1"/>
  <c r="AJ19" i="1"/>
  <c r="AK19" i="1" s="1"/>
  <c r="BA42" i="2"/>
  <c r="AJ34" i="2"/>
  <c r="BA16" i="2"/>
  <c r="BB16" i="2" s="1"/>
  <c r="AK28" i="2"/>
  <c r="BA28" i="2"/>
  <c r="AJ37" i="2"/>
  <c r="AJ31" i="2"/>
  <c r="T31" i="2"/>
  <c r="AJ19" i="2"/>
  <c r="AJ38" i="2"/>
  <c r="BA32" i="2"/>
  <c r="AJ33" i="2"/>
  <c r="T44" i="2"/>
  <c r="AJ44" i="2"/>
  <c r="BA24" i="2"/>
  <c r="AJ27" i="2"/>
  <c r="AJ43" i="2"/>
  <c r="BA26" i="2"/>
  <c r="BA13" i="2"/>
  <c r="AJ16" i="1"/>
  <c r="T14" i="1"/>
  <c r="AJ14" i="1"/>
  <c r="AJ17" i="1"/>
  <c r="T15" i="1"/>
  <c r="AJ15" i="1"/>
  <c r="BA13" i="1" l="1"/>
  <c r="BB13" i="1" s="1"/>
  <c r="BA29" i="2"/>
  <c r="BB29" i="2" s="1"/>
  <c r="BA23" i="2"/>
  <c r="BB23" i="2" s="1"/>
  <c r="AK22" i="2"/>
  <c r="BB36" i="2"/>
  <c r="BA18" i="2"/>
  <c r="BX18" i="2" s="1"/>
  <c r="BY18" i="2" s="1"/>
  <c r="BX23" i="2"/>
  <c r="BY23" i="2" s="1"/>
  <c r="AK41" i="2"/>
  <c r="BA41" i="2"/>
  <c r="AK15" i="2"/>
  <c r="BA15" i="2"/>
  <c r="BB30" i="2"/>
  <c r="BX30" i="2"/>
  <c r="BY30" i="2" s="1"/>
  <c r="BX35" i="2"/>
  <c r="BY35" i="2" s="1"/>
  <c r="BX21" i="2"/>
  <c r="BY21" i="2" s="1"/>
  <c r="AK39" i="2"/>
  <c r="BA39" i="2"/>
  <c r="AK18" i="1"/>
  <c r="BA19" i="1"/>
  <c r="BB19" i="1" s="1"/>
  <c r="BB18" i="1"/>
  <c r="BX18" i="1"/>
  <c r="BY18" i="1" s="1"/>
  <c r="BX13" i="1"/>
  <c r="BY13" i="1" s="1"/>
  <c r="BA43" i="2"/>
  <c r="AK43" i="2"/>
  <c r="BX29" i="2"/>
  <c r="BY29" i="2" s="1"/>
  <c r="BB13" i="2"/>
  <c r="BX13" i="2"/>
  <c r="BY13" i="2" s="1"/>
  <c r="AK27" i="2"/>
  <c r="BA27" i="2"/>
  <c r="BB18" i="2"/>
  <c r="AK37" i="2"/>
  <c r="BA37" i="2"/>
  <c r="BB26" i="2"/>
  <c r="BX26" i="2"/>
  <c r="BY26" i="2" s="1"/>
  <c r="BB24" i="2"/>
  <c r="BX24" i="2"/>
  <c r="BY24" i="2" s="1"/>
  <c r="AK33" i="2"/>
  <c r="BA33" i="2"/>
  <c r="BB32" i="2"/>
  <c r="BX32" i="2"/>
  <c r="BY32" i="2" s="1"/>
  <c r="BA19" i="2"/>
  <c r="AK19" i="2"/>
  <c r="BB28" i="2"/>
  <c r="BX28" i="2"/>
  <c r="BY28" i="2" s="1"/>
  <c r="AK38" i="2"/>
  <c r="BA38" i="2"/>
  <c r="AK34" i="2"/>
  <c r="BA34" i="2"/>
  <c r="AK44" i="2"/>
  <c r="BA44" i="2"/>
  <c r="AK31" i="2"/>
  <c r="BA31" i="2"/>
  <c r="BB22" i="2"/>
  <c r="BX22" i="2"/>
  <c r="BY22" i="2" s="1"/>
  <c r="BB42" i="2"/>
  <c r="BX42" i="2"/>
  <c r="BY42" i="2" s="1"/>
  <c r="AK17" i="1"/>
  <c r="BA17" i="1"/>
  <c r="AK15" i="1"/>
  <c r="BA15" i="1"/>
  <c r="AK14" i="1"/>
  <c r="BA14" i="1"/>
  <c r="AK16" i="1"/>
  <c r="BA16" i="1"/>
  <c r="BB41" i="2" l="1"/>
  <c r="BX41" i="2"/>
  <c r="BY41" i="2" s="1"/>
  <c r="BB15" i="2"/>
  <c r="BX15" i="2"/>
  <c r="BY15" i="2" s="1"/>
  <c r="BB39" i="2"/>
  <c r="BX39" i="2"/>
  <c r="BY39" i="2" s="1"/>
  <c r="BX19" i="1"/>
  <c r="BY19" i="1" s="1"/>
  <c r="BB14" i="1"/>
  <c r="BX14" i="1"/>
  <c r="BY14" i="1" s="1"/>
  <c r="BB17" i="1"/>
  <c r="BX17" i="1"/>
  <c r="BY17" i="1" s="1"/>
  <c r="BB16" i="1"/>
  <c r="BX16" i="1"/>
  <c r="BY16" i="1" s="1"/>
  <c r="BB15" i="1"/>
  <c r="BX15" i="1"/>
  <c r="BY15" i="1" s="1"/>
  <c r="BB31" i="2"/>
  <c r="BX31" i="2"/>
  <c r="BY31" i="2" s="1"/>
  <c r="BB34" i="2"/>
  <c r="BX34" i="2"/>
  <c r="BY34" i="2" s="1"/>
  <c r="BB37" i="2"/>
  <c r="BX37" i="2"/>
  <c r="BY37" i="2" s="1"/>
  <c r="BB27" i="2"/>
  <c r="BX27" i="2"/>
  <c r="BY27" i="2" s="1"/>
  <c r="BB44" i="2"/>
  <c r="BX44" i="2"/>
  <c r="BY44" i="2" s="1"/>
  <c r="BB38" i="2"/>
  <c r="BX38" i="2"/>
  <c r="BY38" i="2" s="1"/>
  <c r="BB33" i="2"/>
  <c r="BX33" i="2"/>
  <c r="BY33" i="2" s="1"/>
  <c r="BB19" i="2"/>
  <c r="BX19" i="2"/>
  <c r="BY19" i="2" s="1"/>
  <c r="BB43" i="2"/>
  <c r="BX43" i="2"/>
  <c r="BY43" i="2" s="1"/>
  <c r="A14" i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<sst xmlns="http://schemas.openxmlformats.org/spreadsheetml/2006/main" count="553" uniqueCount="277">
  <si>
    <t>MAKERERE UNIVERSITY BUSINESS SCHOOL</t>
  </si>
  <si>
    <t>MBARARA CAMPUS</t>
  </si>
  <si>
    <t>J</t>
  </si>
  <si>
    <t>DIPLOMA IN ACCOUNTING &amp; FINANCE</t>
  </si>
  <si>
    <t>YEAR ONE</t>
  </si>
  <si>
    <t>YEAR OF STUDY: YEAR TWO</t>
  </si>
  <si>
    <t>ACADEMIC YEAR: 2018/2019</t>
  </si>
  <si>
    <t>SEMESTER:ONE</t>
  </si>
  <si>
    <t>SEMESTER:TWO</t>
  </si>
  <si>
    <t>SEMESTER ONE</t>
  </si>
  <si>
    <t>SEMESTER TWO</t>
  </si>
  <si>
    <t>COURSE NAME</t>
  </si>
  <si>
    <t>FIN ACC</t>
  </si>
  <si>
    <t>B.ECON</t>
  </si>
  <si>
    <t>F.BAD</t>
  </si>
  <si>
    <t>ICT</t>
  </si>
  <si>
    <t>BCS</t>
  </si>
  <si>
    <t>G.PLAW</t>
  </si>
  <si>
    <t>I.ACC</t>
  </si>
  <si>
    <t>POM</t>
  </si>
  <si>
    <t>M&amp;B</t>
  </si>
  <si>
    <t>C.ACC</t>
  </si>
  <si>
    <t>EBF</t>
  </si>
  <si>
    <t>E.TAX</t>
  </si>
  <si>
    <t>I.TAX</t>
  </si>
  <si>
    <t>COMP.ACC</t>
  </si>
  <si>
    <t>P.AUD</t>
  </si>
  <si>
    <t>FPS.ACC</t>
  </si>
  <si>
    <t>F.MKTS</t>
  </si>
  <si>
    <t>F.A</t>
  </si>
  <si>
    <t>COURSE CODE</t>
  </si>
  <si>
    <t>DAF1101</t>
  </si>
  <si>
    <t>DAF1102</t>
  </si>
  <si>
    <t>DAF1103</t>
  </si>
  <si>
    <t>DAF1106</t>
  </si>
  <si>
    <t>DAF1205</t>
  </si>
  <si>
    <t>DAF1206</t>
  </si>
  <si>
    <t>DAF1207</t>
  </si>
  <si>
    <t>DAF1208</t>
  </si>
  <si>
    <t>DAF2107</t>
  </si>
  <si>
    <t>DAF2106</t>
  </si>
  <si>
    <t>DAF2103</t>
  </si>
  <si>
    <t>DAF2104</t>
  </si>
  <si>
    <t>DAF2206</t>
  </si>
  <si>
    <t>DAF2208</t>
  </si>
  <si>
    <t>DAF2204</t>
  </si>
  <si>
    <t>DAF2205</t>
  </si>
  <si>
    <t>DAF2207</t>
  </si>
  <si>
    <t>CREDIT UNIT</t>
  </si>
  <si>
    <t>SN</t>
  </si>
  <si>
    <t>NAME</t>
  </si>
  <si>
    <t>REG NO</t>
  </si>
  <si>
    <t>MK</t>
  </si>
  <si>
    <t>GP</t>
  </si>
  <si>
    <t>CU</t>
  </si>
  <si>
    <t>GPA</t>
  </si>
  <si>
    <t>CUA</t>
  </si>
  <si>
    <t>CUE</t>
  </si>
  <si>
    <t>TWS</t>
  </si>
  <si>
    <t>CGPA</t>
  </si>
  <si>
    <t>Mk</t>
  </si>
  <si>
    <t>REMARKS</t>
  </si>
  <si>
    <t>AGABA SARAH</t>
  </si>
  <si>
    <t>B/17/U/D0688/PS</t>
  </si>
  <si>
    <t>AINEAMAANI SHILLAH</t>
  </si>
  <si>
    <t>B/17/U/D0695/PS</t>
  </si>
  <si>
    <t>AINEMBABAZI PRECIOUS</t>
  </si>
  <si>
    <t>B/17/U/D0910/PS</t>
  </si>
  <si>
    <t>AINOMUGISHA MERCY</t>
  </si>
  <si>
    <t>B/17/U/D0914/PS</t>
  </si>
  <si>
    <t>AKAMUMPA HILDAH</t>
  </si>
  <si>
    <t>B/17/U/D0932/PS</t>
  </si>
  <si>
    <t>AMBASIZA ESTHER</t>
  </si>
  <si>
    <t>B/17/U/D0677/PS</t>
  </si>
  <si>
    <t>AMITO LYDIA</t>
  </si>
  <si>
    <t>B/17/U/D0709/PS</t>
  </si>
  <si>
    <t>AMPAIRE RABECCA</t>
  </si>
  <si>
    <t>B/17/U/D0933/PS</t>
  </si>
  <si>
    <t>AMPURIRE SYLIVIA</t>
  </si>
  <si>
    <t>B/17/U/D0965/PS</t>
  </si>
  <si>
    <t>AMUMPAIRE VICTOR</t>
  </si>
  <si>
    <t>B/17/U/D0703/PS</t>
  </si>
  <si>
    <t>AMUTUHAIRE CLAIRE</t>
  </si>
  <si>
    <t>B/17/U/D0693/PS</t>
  </si>
  <si>
    <t>F</t>
  </si>
  <si>
    <t>ARINAITWE AGNES</t>
  </si>
  <si>
    <t>B/17/U/D0941/PS</t>
  </si>
  <si>
    <t>ASIIMWE FLAVIA</t>
  </si>
  <si>
    <t>B/17/U/D0921/PS</t>
  </si>
  <si>
    <t>ATUHAIRE LAHAB</t>
  </si>
  <si>
    <t>B/17/U/D0694/PS</t>
  </si>
  <si>
    <t>AYESIGAMUKAMA ANDREW</t>
  </si>
  <si>
    <t>B/17/U/D0674/PS</t>
  </si>
  <si>
    <t>BALONDE ABDU</t>
  </si>
  <si>
    <t>B/17/U/D0689/PS</t>
  </si>
  <si>
    <t>BASHABIRE DAMARI</t>
  </si>
  <si>
    <t>B/17/U/D0712/PS</t>
  </si>
  <si>
    <t>ENDAGANO COLNELIOUS</t>
  </si>
  <si>
    <t>B/17/U/D0938/PS</t>
  </si>
  <si>
    <t>KABAZARWE NAUME</t>
  </si>
  <si>
    <t>B/17/U/D0705/PS</t>
  </si>
  <si>
    <t>KANSIIME GLORIA</t>
  </si>
  <si>
    <t>B/17/U/D0926/PS</t>
  </si>
  <si>
    <t>KANYESIGYE PROVIA</t>
  </si>
  <si>
    <t>B/17/U/D0680/PS</t>
  </si>
  <si>
    <t>KANYESIGYE SHALLON</t>
  </si>
  <si>
    <t>B/17/U/D0702/PS</t>
  </si>
  <si>
    <t>KATUSHABE RACHEAL</t>
  </si>
  <si>
    <t>B/17/U/D1328/PS</t>
  </si>
  <si>
    <t>KATUSIIME NATHARIA</t>
  </si>
  <si>
    <t>B/17/U/D0928/PS</t>
  </si>
  <si>
    <t>KATWAZA CHRISPUS</t>
  </si>
  <si>
    <t>B/17/U/D0701/PS</t>
  </si>
  <si>
    <t>KEMIREMBE SCOVIA</t>
  </si>
  <si>
    <t>B/17/U/D0929/PS</t>
  </si>
  <si>
    <t>KUSIIMA BEATRICE</t>
  </si>
  <si>
    <t>B/17/U/D0906/PS</t>
  </si>
  <si>
    <t>KYAMPIIRE MEDIUS</t>
  </si>
  <si>
    <t>B/17/U/D0666/PS</t>
  </si>
  <si>
    <t>KYOMUHENDO MARION</t>
  </si>
  <si>
    <t>B/17/U/D0707/PS</t>
  </si>
  <si>
    <t>MANIGARUHANGA PETER</t>
  </si>
  <si>
    <t>B/17/U/D0671/PS</t>
  </si>
  <si>
    <t>MUKUNDE EVELYNE</t>
  </si>
  <si>
    <t>B/17/U/D0684/PS</t>
  </si>
  <si>
    <t>MUSIIMENTA JULIET</t>
  </si>
  <si>
    <t>B/17/U/D0935/PS</t>
  </si>
  <si>
    <t>MUSIMENTA REHEMAH</t>
  </si>
  <si>
    <t>B/17/U/D1326/PS</t>
  </si>
  <si>
    <t>NABULIME CHRISTINE</t>
  </si>
  <si>
    <t>B/17/U/D0691/PS</t>
  </si>
  <si>
    <t>NAGABA AMBROSE KODI</t>
  </si>
  <si>
    <t>B/17/U/D0682/PS</t>
  </si>
  <si>
    <t>NAIJUKA AISHA</t>
  </si>
  <si>
    <t>B/17/U/D0685/PS</t>
  </si>
  <si>
    <t>NAKABIITO AGNES</t>
  </si>
  <si>
    <t>B/17/U/D0913/PS</t>
  </si>
  <si>
    <t>NALUMU SAPHIAH</t>
  </si>
  <si>
    <t>B/17/U/D0936/PS</t>
  </si>
  <si>
    <t>NATWONGYERA MATHIAS</t>
  </si>
  <si>
    <t>B/17/U/D0912/PS</t>
  </si>
  <si>
    <t>NINSIIMA PROSSY</t>
  </si>
  <si>
    <t>B/17/U/D0699/PS</t>
  </si>
  <si>
    <t>NKWANZI PROMISE</t>
  </si>
  <si>
    <t>B/17/U/D0686/PS</t>
  </si>
  <si>
    <t>NUWAMANYA  GODFREY</t>
  </si>
  <si>
    <t>B/17/U/D0698/PS</t>
  </si>
  <si>
    <t>NYANGOMA PRISCA</t>
  </si>
  <si>
    <t>B/17/U/D0692/PS</t>
  </si>
  <si>
    <t>Nyanzi Phillip Junior</t>
  </si>
  <si>
    <t>B/16/U/D1127/PS</t>
  </si>
  <si>
    <t>TUGUME SOUL</t>
  </si>
  <si>
    <t>B/17/U/D0947/PS</t>
  </si>
  <si>
    <t>TUGUMISIRE LILLIAN</t>
  </si>
  <si>
    <t>B/17/U/D0667/PS</t>
  </si>
  <si>
    <t>TUKAMUSHABA MARION</t>
  </si>
  <si>
    <t>B/17/U/D0950/PS</t>
  </si>
  <si>
    <t>TUMWEBAZE YOSAM</t>
  </si>
  <si>
    <t>B/17/U/D0665/PS</t>
  </si>
  <si>
    <t>TURYASINGURA PATIENCE</t>
  </si>
  <si>
    <t>B/17/U/D1327/PS</t>
  </si>
  <si>
    <t>TUSINGWIIRE JOAN</t>
  </si>
  <si>
    <t>B/17/U/D1032/PS</t>
  </si>
  <si>
    <t>TWAZAGYE ONESMUS</t>
  </si>
  <si>
    <t>B/17/U/D0678/PS</t>
  </si>
  <si>
    <t>TWINOMUGISHA JAMES</t>
  </si>
  <si>
    <t>B/17/U/D0687/PS</t>
  </si>
  <si>
    <t>C ii</t>
  </si>
  <si>
    <t>YEAR OF STUDY: YEAR ONE</t>
  </si>
  <si>
    <t>ACADEMIC YEAR: 2016/2017</t>
  </si>
  <si>
    <t>ACADEMIC YEAR: 2017/2018</t>
  </si>
  <si>
    <t>REG.NO</t>
  </si>
  <si>
    <t>RECOMMENDED TO RETAKE INDICATED COURSES</t>
  </si>
  <si>
    <t>Bwongererwa Josephat</t>
  </si>
  <si>
    <t>B/16/U/D1140/PS</t>
  </si>
  <si>
    <t>Gumoshabe Boneter</t>
  </si>
  <si>
    <t>B/16/U/D1367/PS</t>
  </si>
  <si>
    <t>PP(MISSED EXAMS)</t>
  </si>
  <si>
    <t>PP(DAF1206,DAF1207,MISSED EXAMS)</t>
  </si>
  <si>
    <t>FIRST CLASS</t>
  </si>
  <si>
    <t>Nahereza Feliciah</t>
  </si>
  <si>
    <t>B/16/U/D1129/PS</t>
  </si>
  <si>
    <t>Ainebyoona Micheal</t>
  </si>
  <si>
    <t>B/16/U/D1144/PS</t>
  </si>
  <si>
    <t>Kansiime Adrine</t>
  </si>
  <si>
    <t>B/16/U/D1153/PS</t>
  </si>
  <si>
    <t>Nuwahereza Kellen</t>
  </si>
  <si>
    <t>B/16/U/D1184/PS</t>
  </si>
  <si>
    <t>Nasasira Keith</t>
  </si>
  <si>
    <t>B/16/U/D1148/PS</t>
  </si>
  <si>
    <t>Akampa Aggrey</t>
  </si>
  <si>
    <t>B/16/U/D1126/PS</t>
  </si>
  <si>
    <t>Kyasiimire Doreen</t>
  </si>
  <si>
    <t>B/16/U/D1357/PS</t>
  </si>
  <si>
    <t>SECOND CLASS UPPER DIVISION</t>
  </si>
  <si>
    <t>Kyagera Sam</t>
  </si>
  <si>
    <t>B/16/U/D1134/PS</t>
  </si>
  <si>
    <t>Mujurizi Matia</t>
  </si>
  <si>
    <t>B/16/U/D1123/PS</t>
  </si>
  <si>
    <t>Bongyereire Susan</t>
  </si>
  <si>
    <t>B/16/U/D1135/PS</t>
  </si>
  <si>
    <t>Kyomuhangi Sylivia</t>
  </si>
  <si>
    <t>B/16/U/D1363/PS</t>
  </si>
  <si>
    <t>Besigye Christopher</t>
  </si>
  <si>
    <t>B/16/U/D1358/PS</t>
  </si>
  <si>
    <t>Kyampaire Babrah</t>
  </si>
  <si>
    <t>B/16/U/D1495/PS</t>
  </si>
  <si>
    <t>Natukunda Brenda</t>
  </si>
  <si>
    <t>B/16/U/D1152/PS</t>
  </si>
  <si>
    <t xml:space="preserve">Nayebare Adrine </t>
  </si>
  <si>
    <t>B/16/U/D1137/PS</t>
  </si>
  <si>
    <t>Amumpaire Jenerous</t>
  </si>
  <si>
    <t>B/16/U/D1131/PS</t>
  </si>
  <si>
    <t>Tweheyo Didas</t>
  </si>
  <si>
    <t>B/16/U/D1149/PS</t>
  </si>
  <si>
    <t>kanshara Charity</t>
  </si>
  <si>
    <t>B/16/U/D1151/PS</t>
  </si>
  <si>
    <t>Kamukama Shivon</t>
  </si>
  <si>
    <t>B/16/U/D1360/PS</t>
  </si>
  <si>
    <t>Aguma Amon</t>
  </si>
  <si>
    <t>B/16/U/D1125/PS</t>
  </si>
  <si>
    <t>Aturinda Bless</t>
  </si>
  <si>
    <t>B/16/U/D1214/PS</t>
  </si>
  <si>
    <t>SECOND CLASS LOWER DIVISION</t>
  </si>
  <si>
    <t>Twesigye Alex</t>
  </si>
  <si>
    <t>B/16/U/D1133/PS</t>
  </si>
  <si>
    <t>Mwebaze Eunice</t>
  </si>
  <si>
    <t>B/16/U/D1371/PS</t>
  </si>
  <si>
    <t>Asiimwe Christine</t>
  </si>
  <si>
    <t>B/16/U/D1375/PS</t>
  </si>
  <si>
    <t>Twijukye Ronald</t>
  </si>
  <si>
    <t>B/16/U/D1370/PS</t>
  </si>
  <si>
    <t>KEY:</t>
  </si>
  <si>
    <t>DAF1101 - FINANCIAL ACCOUNTING</t>
  </si>
  <si>
    <t>DAF2107 - MONEY AND BANKING</t>
  </si>
  <si>
    <t>DAF1102 - BUSINESS ECONOMICS</t>
  </si>
  <si>
    <t>DAF2106 - COST ACCOUNTING</t>
  </si>
  <si>
    <t>DAF1103 - FUNDAMENTALS OF BUSINESS ADMINISTRATION</t>
  </si>
  <si>
    <t>DAF2103 - ELEMENTS OF BUSINESS FINANCE</t>
  </si>
  <si>
    <t>DAF1106 - INFORMATION COMMUNICATION TECHNOLOGY</t>
  </si>
  <si>
    <t>DAF2104 - ELEMENTS OF TAXATION</t>
  </si>
  <si>
    <t>DAF1205 - BUSINESS COMMUNICATION SKILLS</t>
  </si>
  <si>
    <t>DAF2206 - INCOME TAX</t>
  </si>
  <si>
    <t>DAF1206 - GENERAL PRINCIPLES OF LAW</t>
  </si>
  <si>
    <t>DAF2208 - COMPUTERISED ACCOUNTING</t>
  </si>
  <si>
    <t>DAF1207 - INTERMEDIATE ACCOUNTING</t>
  </si>
  <si>
    <t>DAF2204 - PRINCIPLES OF AUDITING</t>
  </si>
  <si>
    <t>DAF1208 - PRINCIPLES OF MANAGEMENT</t>
  </si>
  <si>
    <t>DAF2205 - FUNDAMENTALS OF PUBLIC SECTOR</t>
  </si>
  <si>
    <t>DAF2207 - FINANCIAL MARKETS</t>
  </si>
  <si>
    <t>FPS</t>
  </si>
  <si>
    <t>PASS</t>
  </si>
  <si>
    <t>S</t>
  </si>
  <si>
    <t>S i</t>
  </si>
  <si>
    <t>GRADUATION LISTS</t>
  </si>
  <si>
    <t>SEX</t>
  </si>
  <si>
    <t>REG. NO</t>
  </si>
  <si>
    <t>S/N</t>
  </si>
  <si>
    <t>M</t>
  </si>
  <si>
    <t>DAF2205 - FUNDAMENTALS OF PUBLIC SECTOR ACCOUNTING</t>
  </si>
  <si>
    <t>B/18/U/D0057/PS</t>
  </si>
  <si>
    <t>B/18/X/D0078/PS</t>
  </si>
  <si>
    <t>NAMANYA FAITH</t>
  </si>
  <si>
    <t>AASA FLORENCE</t>
  </si>
  <si>
    <t>B/18/U/D11211/PS</t>
  </si>
  <si>
    <t>B/18/U/D0074/PS</t>
  </si>
  <si>
    <t>B/18/U/D0082/PS</t>
  </si>
  <si>
    <t>AHUMUZA MARK</t>
  </si>
  <si>
    <t>ASIIMWE LILIAN</t>
  </si>
  <si>
    <t>IRANKUNDA FORTUNATE</t>
  </si>
  <si>
    <t>B/18/U/D0069/PS</t>
  </si>
  <si>
    <t>WAAKO REAGAN</t>
  </si>
  <si>
    <t>B/18/U/D0071/PS</t>
  </si>
  <si>
    <t>NIWAMANYA SEZI</t>
  </si>
  <si>
    <t>MUBS</t>
  </si>
  <si>
    <t>ACADEMIC YEAR:2019/2020</t>
  </si>
  <si>
    <t>ACADEMIC YEAR: 2019/2020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</si>
</sst>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b/>
      <sz val="36"/>
      <color theme="1"/>
      <name val="Arial Narrow"/>
      <family val="2"/>
    </font>
    <font>
      <b/>
      <sz val="28"/>
      <color theme="1"/>
      <name val="Arial Narrow"/>
      <family val="2"/>
    </font>
    <font>
      <b/>
      <sz val="48"/>
      <color theme="1"/>
      <name val="Arial Narrow"/>
      <family val="2"/>
    </font>
    <font>
      <sz val="14"/>
      <color indexed="8"/>
      <name val="Arial Narrow"/>
      <family val="2"/>
    </font>
    <font>
      <b/>
      <sz val="8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8" fillId="0" borderId="0"/>
  </cellStyleXfs>
  <cellXfs count="31">
    <xf numFmtId="0" fontId="0" fillId="0" borderId="0" xfId="0"/>
    <xf numFmtId="1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" fontId="1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1" fontId="2" fillId="0" borderId="2" xfId="0" applyNumberFormat="1" applyFont="1" applyFill="1" applyBorder="1" applyAlignment="1">
      <alignment horizontal="left"/>
    </xf>
    <xf numFmtId="2" fontId="2" fillId="0" borderId="2" xfId="0" applyNumberFormat="1" applyFont="1" applyFill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2" fontId="6" fillId="0" borderId="2" xfId="0" applyNumberFormat="1" applyFont="1" applyFill="1" applyBorder="1" applyAlignment="1" applyProtection="1">
      <alignment horizontal="left"/>
    </xf>
    <xf numFmtId="1" fontId="6" fillId="0" borderId="2" xfId="0" applyNumberFormat="1" applyFont="1" applyFill="1" applyBorder="1" applyAlignment="1" applyProtection="1">
      <alignment horizontal="left"/>
    </xf>
    <xf numFmtId="0" fontId="1" fillId="0" borderId="2" xfId="0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164" fontId="1" fillId="0" borderId="2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/>
    <xf numFmtId="0" fontId="2" fillId="0" borderId="2" xfId="0" applyFont="1" applyBorder="1"/>
    <xf numFmtId="0" fontId="1" fillId="0" borderId="2" xfId="0" applyFont="1" applyBorder="1"/>
  </cellXfs>
  <cellStyles count="3">
    <cellStyle name="Normal" xfId="0" builtinId="0"/>
    <cellStyle name="Normal 2" xfId="1" xr:uid="{49A65E4C-5DCB-4622-A5EB-5C93E5C27510}"/>
    <cellStyle name="Normal 5" xfId="2" xr:uid="{74ADBC2A-9630-4453-B351-65D88B6C6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0"/>
  <sheetViews>
    <sheetView view="pageBreakPreview" zoomScale="60" zoomScaleNormal="100" workbookViewId="0">
      <selection activeCell="B25" sqref="B25"/>
    </sheetView>
  </sheetViews>
  <sheetFormatPr defaultRowHeight="18" x14ac:dyDescent="0.25"/>
  <cols>
    <col min="1" max="1" width="5.7109375" style="28" customWidth="1"/>
    <col min="2" max="2" width="38.42578125" style="28" bestFit="1" customWidth="1"/>
    <col min="3" max="3" width="19" style="28" bestFit="1" customWidth="1"/>
    <col min="4" max="16384" width="9.140625" style="28"/>
  </cols>
  <sheetData>
    <row r="2" spans="1:8" x14ac:dyDescent="0.25">
      <c r="A2" s="1" t="s">
        <v>0</v>
      </c>
      <c r="B2" s="2"/>
      <c r="C2" s="3"/>
      <c r="D2" s="4"/>
      <c r="E2" s="3"/>
      <c r="F2" s="3"/>
      <c r="G2" s="3"/>
      <c r="H2" s="3"/>
    </row>
    <row r="3" spans="1:8" x14ac:dyDescent="0.25">
      <c r="A3" s="1" t="s">
        <v>1</v>
      </c>
      <c r="B3" s="2"/>
      <c r="C3" s="3"/>
      <c r="D3" s="4"/>
      <c r="E3" s="3"/>
      <c r="F3" s="3"/>
      <c r="G3" s="3"/>
      <c r="H3" s="3"/>
    </row>
    <row r="4" spans="1:8" x14ac:dyDescent="0.25">
      <c r="A4" s="2" t="s">
        <v>3</v>
      </c>
      <c r="B4" s="2"/>
      <c r="C4" s="3"/>
      <c r="D4" s="4"/>
      <c r="E4" s="3"/>
      <c r="F4" s="3"/>
      <c r="G4" s="3"/>
      <c r="H4" s="3"/>
    </row>
    <row r="5" spans="1:8" x14ac:dyDescent="0.25">
      <c r="A5" s="1" t="s">
        <v>254</v>
      </c>
      <c r="B5" s="2"/>
      <c r="C5" s="3"/>
      <c r="D5" s="4"/>
      <c r="E5" s="3"/>
      <c r="F5" s="3"/>
      <c r="G5" s="3"/>
      <c r="H5" s="3"/>
    </row>
    <row r="6" spans="1:8" x14ac:dyDescent="0.25">
      <c r="A6" s="1" t="s">
        <v>6</v>
      </c>
      <c r="B6" s="2"/>
      <c r="C6" s="3"/>
      <c r="D6" s="4"/>
      <c r="E6" s="3"/>
      <c r="F6" s="3"/>
      <c r="G6" s="3"/>
      <c r="H6" s="3"/>
    </row>
    <row r="8" spans="1:8" x14ac:dyDescent="0.25">
      <c r="A8" s="8" t="s">
        <v>257</v>
      </c>
      <c r="B8" s="29" t="s">
        <v>50</v>
      </c>
      <c r="C8" s="29" t="s">
        <v>256</v>
      </c>
      <c r="D8" s="29" t="s">
        <v>255</v>
      </c>
    </row>
    <row r="9" spans="1:8" x14ac:dyDescent="0.25">
      <c r="A9" s="19">
        <v>1</v>
      </c>
      <c r="B9" s="13" t="s">
        <v>62</v>
      </c>
      <c r="C9" s="13" t="s">
        <v>63</v>
      </c>
      <c r="D9" s="30" t="s">
        <v>84</v>
      </c>
    </row>
    <row r="10" spans="1:8" x14ac:dyDescent="0.25">
      <c r="A10" s="19">
        <v>2</v>
      </c>
      <c r="B10" s="13" t="s">
        <v>64</v>
      </c>
      <c r="C10" s="13" t="s">
        <v>65</v>
      </c>
      <c r="D10" s="30" t="s">
        <v>84</v>
      </c>
    </row>
    <row r="11" spans="1:8" x14ac:dyDescent="0.25">
      <c r="A11" s="19">
        <f>SUM(A10+1)</f>
        <v>3</v>
      </c>
      <c r="B11" s="13" t="s">
        <v>66</v>
      </c>
      <c r="C11" s="13" t="s">
        <v>67</v>
      </c>
      <c r="D11" s="30" t="s">
        <v>84</v>
      </c>
    </row>
    <row r="12" spans="1:8" x14ac:dyDescent="0.25">
      <c r="A12" s="19">
        <f t="shared" ref="A12:A60" si="0">SUM(A11+1)</f>
        <v>4</v>
      </c>
      <c r="B12" s="13" t="s">
        <v>68</v>
      </c>
      <c r="C12" s="13" t="s">
        <v>69</v>
      </c>
      <c r="D12" s="30" t="s">
        <v>84</v>
      </c>
    </row>
    <row r="13" spans="1:8" x14ac:dyDescent="0.25">
      <c r="A13" s="19">
        <f t="shared" si="0"/>
        <v>5</v>
      </c>
      <c r="B13" s="13" t="s">
        <v>70</v>
      </c>
      <c r="C13" s="13" t="s">
        <v>71</v>
      </c>
      <c r="D13" s="30" t="s">
        <v>84</v>
      </c>
    </row>
    <row r="14" spans="1:8" x14ac:dyDescent="0.25">
      <c r="A14" s="19">
        <f t="shared" si="0"/>
        <v>6</v>
      </c>
      <c r="B14" s="13" t="s">
        <v>72</v>
      </c>
      <c r="C14" s="13" t="s">
        <v>73</v>
      </c>
      <c r="D14" s="30" t="s">
        <v>84</v>
      </c>
    </row>
    <row r="15" spans="1:8" x14ac:dyDescent="0.25">
      <c r="A15" s="19">
        <f t="shared" si="0"/>
        <v>7</v>
      </c>
      <c r="B15" s="13" t="s">
        <v>74</v>
      </c>
      <c r="C15" s="13" t="s">
        <v>75</v>
      </c>
      <c r="D15" s="30" t="s">
        <v>84</v>
      </c>
    </row>
    <row r="16" spans="1:8" x14ac:dyDescent="0.25">
      <c r="A16" s="19">
        <f t="shared" si="0"/>
        <v>8</v>
      </c>
      <c r="B16" s="13" t="s">
        <v>76</v>
      </c>
      <c r="C16" s="13" t="s">
        <v>77</v>
      </c>
      <c r="D16" s="30" t="s">
        <v>84</v>
      </c>
    </row>
    <row r="17" spans="1:4" x14ac:dyDescent="0.25">
      <c r="A17" s="19">
        <f t="shared" si="0"/>
        <v>9</v>
      </c>
      <c r="B17" s="13" t="s">
        <v>78</v>
      </c>
      <c r="C17" s="13" t="s">
        <v>79</v>
      </c>
      <c r="D17" s="30" t="s">
        <v>84</v>
      </c>
    </row>
    <row r="18" spans="1:4" x14ac:dyDescent="0.25">
      <c r="A18" s="19">
        <f t="shared" si="0"/>
        <v>10</v>
      </c>
      <c r="B18" s="13" t="s">
        <v>80</v>
      </c>
      <c r="C18" s="13" t="s">
        <v>81</v>
      </c>
      <c r="D18" s="30" t="s">
        <v>84</v>
      </c>
    </row>
    <row r="19" spans="1:4" x14ac:dyDescent="0.25">
      <c r="A19" s="19">
        <f t="shared" si="0"/>
        <v>11</v>
      </c>
      <c r="B19" s="13" t="s">
        <v>82</v>
      </c>
      <c r="C19" s="13" t="s">
        <v>83</v>
      </c>
      <c r="D19" s="30" t="s">
        <v>84</v>
      </c>
    </row>
    <row r="20" spans="1:4" x14ac:dyDescent="0.25">
      <c r="A20" s="19">
        <f t="shared" si="0"/>
        <v>12</v>
      </c>
      <c r="B20" s="13" t="s">
        <v>85</v>
      </c>
      <c r="C20" s="13" t="s">
        <v>86</v>
      </c>
      <c r="D20" s="30" t="s">
        <v>84</v>
      </c>
    </row>
    <row r="21" spans="1:4" x14ac:dyDescent="0.25">
      <c r="A21" s="19">
        <f t="shared" si="0"/>
        <v>13</v>
      </c>
      <c r="B21" s="13" t="s">
        <v>87</v>
      </c>
      <c r="C21" s="13" t="s">
        <v>88</v>
      </c>
      <c r="D21" s="30" t="s">
        <v>84</v>
      </c>
    </row>
    <row r="22" spans="1:4" x14ac:dyDescent="0.25">
      <c r="A22" s="19">
        <f t="shared" si="0"/>
        <v>14</v>
      </c>
      <c r="B22" s="13" t="s">
        <v>89</v>
      </c>
      <c r="C22" s="13" t="s">
        <v>90</v>
      </c>
      <c r="D22" s="30" t="s">
        <v>84</v>
      </c>
    </row>
    <row r="23" spans="1:4" x14ac:dyDescent="0.25">
      <c r="A23" s="19">
        <f t="shared" si="0"/>
        <v>15</v>
      </c>
      <c r="B23" s="13" t="s">
        <v>91</v>
      </c>
      <c r="C23" s="13" t="s">
        <v>92</v>
      </c>
      <c r="D23" s="30" t="s">
        <v>258</v>
      </c>
    </row>
    <row r="24" spans="1:4" x14ac:dyDescent="0.25">
      <c r="A24" s="19">
        <f t="shared" si="0"/>
        <v>16</v>
      </c>
      <c r="B24" s="13" t="s">
        <v>93</v>
      </c>
      <c r="C24" s="13" t="s">
        <v>94</v>
      </c>
      <c r="D24" s="30" t="s">
        <v>258</v>
      </c>
    </row>
    <row r="25" spans="1:4" x14ac:dyDescent="0.25">
      <c r="A25" s="19">
        <f t="shared" si="0"/>
        <v>17</v>
      </c>
      <c r="B25" s="13" t="s">
        <v>95</v>
      </c>
      <c r="C25" s="13" t="s">
        <v>96</v>
      </c>
      <c r="D25" s="30" t="s">
        <v>84</v>
      </c>
    </row>
    <row r="26" spans="1:4" x14ac:dyDescent="0.25">
      <c r="A26" s="19">
        <f t="shared" si="0"/>
        <v>18</v>
      </c>
      <c r="B26" s="13" t="s">
        <v>173</v>
      </c>
      <c r="C26" s="13" t="s">
        <v>174</v>
      </c>
      <c r="D26" s="30" t="s">
        <v>258</v>
      </c>
    </row>
    <row r="27" spans="1:4" x14ac:dyDescent="0.25">
      <c r="A27" s="19">
        <f t="shared" si="0"/>
        <v>19</v>
      </c>
      <c r="B27" s="13" t="s">
        <v>97</v>
      </c>
      <c r="C27" s="13" t="s">
        <v>98</v>
      </c>
      <c r="D27" s="30" t="s">
        <v>258</v>
      </c>
    </row>
    <row r="28" spans="1:4" x14ac:dyDescent="0.25">
      <c r="A28" s="19">
        <f t="shared" si="0"/>
        <v>20</v>
      </c>
      <c r="B28" s="13" t="s">
        <v>99</v>
      </c>
      <c r="C28" s="13" t="s">
        <v>100</v>
      </c>
      <c r="D28" s="30" t="s">
        <v>84</v>
      </c>
    </row>
    <row r="29" spans="1:4" x14ac:dyDescent="0.25">
      <c r="A29" s="19">
        <f t="shared" si="0"/>
        <v>21</v>
      </c>
      <c r="B29" s="13" t="s">
        <v>101</v>
      </c>
      <c r="C29" s="13" t="s">
        <v>102</v>
      </c>
      <c r="D29" s="30" t="s">
        <v>84</v>
      </c>
    </row>
    <row r="30" spans="1:4" x14ac:dyDescent="0.25">
      <c r="A30" s="19">
        <f t="shared" si="0"/>
        <v>22</v>
      </c>
      <c r="B30" s="13" t="s">
        <v>103</v>
      </c>
      <c r="C30" s="13" t="s">
        <v>104</v>
      </c>
      <c r="D30" s="30" t="s">
        <v>84</v>
      </c>
    </row>
    <row r="31" spans="1:4" x14ac:dyDescent="0.25">
      <c r="A31" s="19">
        <f t="shared" si="0"/>
        <v>23</v>
      </c>
      <c r="B31" s="13" t="s">
        <v>105</v>
      </c>
      <c r="C31" s="13" t="s">
        <v>106</v>
      </c>
      <c r="D31" s="30" t="s">
        <v>84</v>
      </c>
    </row>
    <row r="32" spans="1:4" x14ac:dyDescent="0.25">
      <c r="A32" s="19">
        <f t="shared" si="0"/>
        <v>24</v>
      </c>
      <c r="B32" s="13" t="s">
        <v>107</v>
      </c>
      <c r="C32" s="13" t="s">
        <v>108</v>
      </c>
      <c r="D32" s="30" t="s">
        <v>84</v>
      </c>
    </row>
    <row r="33" spans="1:4" x14ac:dyDescent="0.25">
      <c r="A33" s="19">
        <f t="shared" si="0"/>
        <v>25</v>
      </c>
      <c r="B33" s="13" t="s">
        <v>109</v>
      </c>
      <c r="C33" s="13" t="s">
        <v>110</v>
      </c>
      <c r="D33" s="30" t="s">
        <v>84</v>
      </c>
    </row>
    <row r="34" spans="1:4" x14ac:dyDescent="0.25">
      <c r="A34" s="19">
        <f t="shared" si="0"/>
        <v>26</v>
      </c>
      <c r="B34" s="13" t="s">
        <v>111</v>
      </c>
      <c r="C34" s="13" t="s">
        <v>112</v>
      </c>
      <c r="D34" s="30" t="s">
        <v>258</v>
      </c>
    </row>
    <row r="35" spans="1:4" x14ac:dyDescent="0.25">
      <c r="A35" s="19">
        <f t="shared" si="0"/>
        <v>27</v>
      </c>
      <c r="B35" s="13" t="s">
        <v>113</v>
      </c>
      <c r="C35" s="13" t="s">
        <v>114</v>
      </c>
      <c r="D35" s="30" t="s">
        <v>258</v>
      </c>
    </row>
    <row r="36" spans="1:4" x14ac:dyDescent="0.25">
      <c r="A36" s="19">
        <f t="shared" si="0"/>
        <v>28</v>
      </c>
      <c r="B36" s="13" t="s">
        <v>115</v>
      </c>
      <c r="C36" s="13" t="s">
        <v>116</v>
      </c>
      <c r="D36" s="30" t="s">
        <v>84</v>
      </c>
    </row>
    <row r="37" spans="1:4" x14ac:dyDescent="0.25">
      <c r="A37" s="19">
        <f t="shared" si="0"/>
        <v>29</v>
      </c>
      <c r="B37" s="13" t="s">
        <v>117</v>
      </c>
      <c r="C37" s="13" t="s">
        <v>118</v>
      </c>
      <c r="D37" s="30" t="s">
        <v>84</v>
      </c>
    </row>
    <row r="38" spans="1:4" x14ac:dyDescent="0.25">
      <c r="A38" s="19">
        <f t="shared" si="0"/>
        <v>30</v>
      </c>
      <c r="B38" s="13" t="s">
        <v>119</v>
      </c>
      <c r="C38" s="13" t="s">
        <v>120</v>
      </c>
      <c r="D38" s="30" t="s">
        <v>84</v>
      </c>
    </row>
    <row r="39" spans="1:4" x14ac:dyDescent="0.25">
      <c r="A39" s="19">
        <f t="shared" si="0"/>
        <v>31</v>
      </c>
      <c r="B39" s="13" t="s">
        <v>121</v>
      </c>
      <c r="C39" s="13" t="s">
        <v>122</v>
      </c>
      <c r="D39" s="30" t="s">
        <v>258</v>
      </c>
    </row>
    <row r="40" spans="1:4" x14ac:dyDescent="0.25">
      <c r="A40" s="19">
        <f t="shared" si="0"/>
        <v>32</v>
      </c>
      <c r="B40" s="13" t="s">
        <v>123</v>
      </c>
      <c r="C40" s="13" t="s">
        <v>124</v>
      </c>
      <c r="D40" s="30" t="s">
        <v>84</v>
      </c>
    </row>
    <row r="41" spans="1:4" x14ac:dyDescent="0.25">
      <c r="A41" s="19">
        <f t="shared" si="0"/>
        <v>33</v>
      </c>
      <c r="B41" s="13" t="s">
        <v>125</v>
      </c>
      <c r="C41" s="13" t="s">
        <v>126</v>
      </c>
      <c r="D41" s="30" t="s">
        <v>84</v>
      </c>
    </row>
    <row r="42" spans="1:4" x14ac:dyDescent="0.25">
      <c r="A42" s="19">
        <f t="shared" si="0"/>
        <v>34</v>
      </c>
      <c r="B42" s="13" t="s">
        <v>127</v>
      </c>
      <c r="C42" s="13" t="s">
        <v>128</v>
      </c>
      <c r="D42" s="30" t="s">
        <v>84</v>
      </c>
    </row>
    <row r="43" spans="1:4" x14ac:dyDescent="0.25">
      <c r="A43" s="19">
        <f t="shared" si="0"/>
        <v>35</v>
      </c>
      <c r="B43" s="13" t="s">
        <v>129</v>
      </c>
      <c r="C43" s="13" t="s">
        <v>130</v>
      </c>
      <c r="D43" s="30" t="s">
        <v>84</v>
      </c>
    </row>
    <row r="44" spans="1:4" x14ac:dyDescent="0.25">
      <c r="A44" s="19">
        <f t="shared" si="0"/>
        <v>36</v>
      </c>
      <c r="B44" s="13" t="s">
        <v>131</v>
      </c>
      <c r="C44" s="13" t="s">
        <v>132</v>
      </c>
      <c r="D44" s="30" t="s">
        <v>258</v>
      </c>
    </row>
    <row r="45" spans="1:4" x14ac:dyDescent="0.25">
      <c r="A45" s="19">
        <f t="shared" si="0"/>
        <v>37</v>
      </c>
      <c r="B45" s="13" t="s">
        <v>133</v>
      </c>
      <c r="C45" s="13" t="s">
        <v>134</v>
      </c>
      <c r="D45" s="30" t="s">
        <v>84</v>
      </c>
    </row>
    <row r="46" spans="1:4" x14ac:dyDescent="0.25">
      <c r="A46" s="19">
        <f t="shared" si="0"/>
        <v>38</v>
      </c>
      <c r="B46" s="13" t="s">
        <v>135</v>
      </c>
      <c r="C46" s="13" t="s">
        <v>136</v>
      </c>
      <c r="D46" s="30" t="s">
        <v>84</v>
      </c>
    </row>
    <row r="47" spans="1:4" x14ac:dyDescent="0.25">
      <c r="A47" s="19">
        <f t="shared" si="0"/>
        <v>39</v>
      </c>
      <c r="B47" s="13" t="s">
        <v>137</v>
      </c>
      <c r="C47" s="13" t="s">
        <v>138</v>
      </c>
      <c r="D47" s="30" t="s">
        <v>84</v>
      </c>
    </row>
    <row r="48" spans="1:4" x14ac:dyDescent="0.25">
      <c r="A48" s="19">
        <f t="shared" si="0"/>
        <v>40</v>
      </c>
      <c r="B48" s="13" t="s">
        <v>139</v>
      </c>
      <c r="C48" s="13" t="s">
        <v>140</v>
      </c>
      <c r="D48" s="30" t="s">
        <v>258</v>
      </c>
    </row>
    <row r="49" spans="1:4" x14ac:dyDescent="0.25">
      <c r="A49" s="19">
        <f t="shared" si="0"/>
        <v>41</v>
      </c>
      <c r="B49" s="13" t="s">
        <v>141</v>
      </c>
      <c r="C49" s="13" t="s">
        <v>142</v>
      </c>
      <c r="D49" s="30" t="s">
        <v>84</v>
      </c>
    </row>
    <row r="50" spans="1:4" x14ac:dyDescent="0.25">
      <c r="A50" s="19">
        <f t="shared" si="0"/>
        <v>42</v>
      </c>
      <c r="B50" s="13" t="s">
        <v>143</v>
      </c>
      <c r="C50" s="13" t="s">
        <v>144</v>
      </c>
      <c r="D50" s="30" t="s">
        <v>84</v>
      </c>
    </row>
    <row r="51" spans="1:4" x14ac:dyDescent="0.25">
      <c r="A51" s="19">
        <f t="shared" si="0"/>
        <v>43</v>
      </c>
      <c r="B51" s="13" t="s">
        <v>145</v>
      </c>
      <c r="C51" s="13" t="s">
        <v>146</v>
      </c>
      <c r="D51" s="30" t="s">
        <v>258</v>
      </c>
    </row>
    <row r="52" spans="1:4" x14ac:dyDescent="0.25">
      <c r="A52" s="19">
        <f t="shared" si="0"/>
        <v>44</v>
      </c>
      <c r="B52" s="13" t="s">
        <v>147</v>
      </c>
      <c r="C52" s="13" t="s">
        <v>148</v>
      </c>
      <c r="D52" s="30" t="s">
        <v>84</v>
      </c>
    </row>
    <row r="53" spans="1:4" x14ac:dyDescent="0.25">
      <c r="A53" s="19">
        <f t="shared" si="0"/>
        <v>45</v>
      </c>
      <c r="B53" s="13" t="s">
        <v>151</v>
      </c>
      <c r="C53" s="13" t="s">
        <v>152</v>
      </c>
      <c r="D53" s="30" t="s">
        <v>258</v>
      </c>
    </row>
    <row r="54" spans="1:4" x14ac:dyDescent="0.25">
      <c r="A54" s="19">
        <f t="shared" si="0"/>
        <v>46</v>
      </c>
      <c r="B54" s="13" t="s">
        <v>153</v>
      </c>
      <c r="C54" s="13" t="s">
        <v>154</v>
      </c>
      <c r="D54" s="30" t="s">
        <v>84</v>
      </c>
    </row>
    <row r="55" spans="1:4" x14ac:dyDescent="0.25">
      <c r="A55" s="19">
        <f t="shared" si="0"/>
        <v>47</v>
      </c>
      <c r="B55" s="13" t="s">
        <v>155</v>
      </c>
      <c r="C55" s="13" t="s">
        <v>156</v>
      </c>
      <c r="D55" s="30" t="s">
        <v>84</v>
      </c>
    </row>
    <row r="56" spans="1:4" x14ac:dyDescent="0.25">
      <c r="A56" s="19">
        <f t="shared" si="0"/>
        <v>48</v>
      </c>
      <c r="B56" s="13" t="s">
        <v>157</v>
      </c>
      <c r="C56" s="13" t="s">
        <v>158</v>
      </c>
      <c r="D56" s="30" t="s">
        <v>258</v>
      </c>
    </row>
    <row r="57" spans="1:4" x14ac:dyDescent="0.25">
      <c r="A57" s="19">
        <f t="shared" si="0"/>
        <v>49</v>
      </c>
      <c r="B57" s="13" t="s">
        <v>159</v>
      </c>
      <c r="C57" s="13" t="s">
        <v>160</v>
      </c>
      <c r="D57" s="30" t="s">
        <v>84</v>
      </c>
    </row>
    <row r="58" spans="1:4" x14ac:dyDescent="0.25">
      <c r="A58" s="19">
        <f t="shared" si="0"/>
        <v>50</v>
      </c>
      <c r="B58" s="13" t="s">
        <v>161</v>
      </c>
      <c r="C58" s="13" t="s">
        <v>162</v>
      </c>
      <c r="D58" s="30" t="s">
        <v>84</v>
      </c>
    </row>
    <row r="59" spans="1:4" x14ac:dyDescent="0.25">
      <c r="A59" s="19">
        <f t="shared" si="0"/>
        <v>51</v>
      </c>
      <c r="B59" s="13" t="s">
        <v>163</v>
      </c>
      <c r="C59" s="13" t="s">
        <v>164</v>
      </c>
      <c r="D59" s="30" t="s">
        <v>258</v>
      </c>
    </row>
    <row r="60" spans="1:4" x14ac:dyDescent="0.25">
      <c r="A60" s="19">
        <f t="shared" si="0"/>
        <v>52</v>
      </c>
      <c r="B60" s="13" t="s">
        <v>165</v>
      </c>
      <c r="C60" s="13" t="s">
        <v>166</v>
      </c>
      <c r="D60" s="30" t="s">
        <v>258</v>
      </c>
    </row>
  </sheetData>
  <sortState xmlns:xlrd2="http://schemas.microsoft.com/office/spreadsheetml/2017/richdata2" ref="A9:D60">
    <sortCondition ref="B9:B60"/>
  </sortState>
  <pageMargins left="0.7" right="0.7" top="0.75" bottom="0.75" header="0.3" footer="0.3"/>
  <pageSetup orientation="portrait" r:id="rId1"/>
  <headerFooter>
    <oddFooter>&amp;LFACULTY REGISTRAR..................&amp;CDIRECTOR.....................&amp;RC/M ACAD.BOARD...................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30"/>
  <sheetViews>
    <sheetView tabSelected="1" view="pageBreakPreview" zoomScale="60" zoomScaleNormal="100" workbookViewId="0">
      <selection activeCell="C14" sqref="C14"/>
    </sheetView>
  </sheetViews>
  <sheetFormatPr defaultRowHeight="18" x14ac:dyDescent="0.25"/>
  <cols>
    <col min="1" max="1" width="4.7109375" style="16" customWidth="1"/>
    <col min="2" max="2" width="31" style="3" bestFit="1" customWidth="1"/>
    <col min="3" max="3" width="19" style="3" bestFit="1" customWidth="1"/>
    <col min="4" max="4" width="5.28515625" style="3" customWidth="1"/>
    <col min="5" max="5" width="5.7109375" style="3" customWidth="1"/>
    <col min="6" max="6" width="9.140625" style="3" hidden="1" customWidth="1"/>
    <col min="7" max="7" width="5.5703125" style="3" customWidth="1"/>
    <col min="8" max="8" width="6" style="3" customWidth="1"/>
    <col min="9" max="9" width="9.140625" style="3" hidden="1" customWidth="1"/>
    <col min="10" max="10" width="5.5703125" style="3" customWidth="1"/>
    <col min="11" max="11" width="5.42578125" style="3" customWidth="1"/>
    <col min="12" max="12" width="9.140625" style="3" hidden="1" customWidth="1"/>
    <col min="13" max="13" width="5.42578125" style="3" customWidth="1"/>
    <col min="14" max="14" width="5.85546875" style="3" customWidth="1"/>
    <col min="15" max="15" width="9.140625" style="3" hidden="1" customWidth="1"/>
    <col min="16" max="16" width="7.28515625" style="3" hidden="1" customWidth="1"/>
    <col min="17" max="19" width="9.140625" style="3" hidden="1" customWidth="1"/>
    <col min="20" max="20" width="6.7109375" style="3" customWidth="1"/>
    <col min="21" max="21" width="5.5703125" style="3" customWidth="1"/>
    <col min="22" max="22" width="5.85546875" style="3" customWidth="1"/>
    <col min="23" max="23" width="9.140625" style="3" hidden="1" customWidth="1"/>
    <col min="24" max="24" width="5.28515625" style="3" customWidth="1"/>
    <col min="25" max="25" width="6" style="3" customWidth="1"/>
    <col min="26" max="26" width="9.140625" style="3" hidden="1" customWidth="1"/>
    <col min="27" max="27" width="5.5703125" style="3" customWidth="1"/>
    <col min="28" max="28" width="6.28515625" style="3" customWidth="1"/>
    <col min="29" max="29" width="9.140625" style="3" hidden="1" customWidth="1"/>
    <col min="30" max="30" width="5.5703125" style="3" customWidth="1"/>
    <col min="31" max="31" width="6.28515625" style="3" customWidth="1"/>
    <col min="32" max="32" width="9.140625" style="3" hidden="1" customWidth="1"/>
    <col min="33" max="33" width="6.85546875" style="3" hidden="1" customWidth="1"/>
    <col min="34" max="36" width="9.140625" style="3" hidden="1" customWidth="1"/>
    <col min="37" max="37" width="8" style="3" customWidth="1"/>
    <col min="38" max="38" width="5.140625" style="3" customWidth="1"/>
    <col min="39" max="39" width="6.42578125" style="3" customWidth="1"/>
    <col min="40" max="40" width="9.140625" style="3" hidden="1" customWidth="1"/>
    <col min="41" max="41" width="4.7109375" style="3" customWidth="1"/>
    <col min="42" max="42" width="6" style="3" customWidth="1"/>
    <col min="43" max="43" width="9.140625" style="3" hidden="1" customWidth="1"/>
    <col min="44" max="44" width="5.85546875" style="3" customWidth="1"/>
    <col min="45" max="45" width="6.42578125" style="3" customWidth="1"/>
    <col min="46" max="46" width="9.140625" style="3" hidden="1" customWidth="1"/>
    <col min="47" max="47" width="5.7109375" style="3" customWidth="1"/>
    <col min="48" max="48" width="6.5703125" style="3" customWidth="1"/>
    <col min="49" max="49" width="9.140625" style="3" hidden="1" customWidth="1"/>
    <col min="50" max="50" width="7.28515625" style="3" hidden="1" customWidth="1"/>
    <col min="51" max="53" width="9.140625" style="3" hidden="1" customWidth="1"/>
    <col min="54" max="54" width="8.140625" style="3" customWidth="1"/>
    <col min="55" max="55" width="5.28515625" style="3" customWidth="1"/>
    <col min="56" max="56" width="6" style="3" customWidth="1"/>
    <col min="57" max="57" width="9.140625" style="3" hidden="1" customWidth="1"/>
    <col min="58" max="58" width="5.140625" style="3" customWidth="1"/>
    <col min="59" max="59" width="5.85546875" style="3" customWidth="1"/>
    <col min="60" max="60" width="9.140625" style="3" hidden="1" customWidth="1"/>
    <col min="61" max="61" width="4.85546875" style="3" customWidth="1"/>
    <col min="62" max="62" width="6" style="3" customWidth="1"/>
    <col min="63" max="63" width="9.140625" style="3" hidden="1" customWidth="1"/>
    <col min="64" max="64" width="4.85546875" style="3" customWidth="1"/>
    <col min="65" max="65" width="5.85546875" style="3" customWidth="1"/>
    <col min="66" max="66" width="9.140625" style="3" hidden="1" customWidth="1"/>
    <col min="67" max="67" width="5.140625" style="3" customWidth="1"/>
    <col min="68" max="68" width="5.5703125" style="3" customWidth="1"/>
    <col min="69" max="69" width="9.140625" style="3" hidden="1" customWidth="1"/>
    <col min="70" max="70" width="4.85546875" style="3" customWidth="1"/>
    <col min="71" max="71" width="5.5703125" style="3" customWidth="1"/>
    <col min="72" max="76" width="9.140625" style="3" hidden="1" customWidth="1"/>
    <col min="77" max="77" width="7.42578125" style="3" customWidth="1"/>
    <col min="78" max="78" width="15.5703125" style="2" customWidth="1"/>
    <col min="79" max="16384" width="9.140625" style="3"/>
  </cols>
  <sheetData>
    <row r="1" spans="1:78" x14ac:dyDescent="0.25">
      <c r="C1" s="2"/>
      <c r="D1" s="2" t="s">
        <v>0</v>
      </c>
      <c r="AL1" s="1" t="s">
        <v>0</v>
      </c>
      <c r="AM1" s="2"/>
      <c r="AO1" s="4"/>
    </row>
    <row r="2" spans="1:78" ht="60" x14ac:dyDescent="0.8">
      <c r="C2" s="2"/>
      <c r="D2" s="2" t="s">
        <v>274</v>
      </c>
      <c r="AE2" s="21"/>
      <c r="AG2" s="21" t="s">
        <v>2</v>
      </c>
      <c r="AJ2" s="22"/>
      <c r="AK2" s="23"/>
      <c r="AL2" s="1" t="s">
        <v>274</v>
      </c>
      <c r="AM2" s="2"/>
      <c r="AO2" s="4"/>
      <c r="BZ2" s="21" t="s">
        <v>252</v>
      </c>
    </row>
    <row r="3" spans="1:78" x14ac:dyDescent="0.25">
      <c r="C3" s="2"/>
      <c r="D3" s="2" t="s">
        <v>3</v>
      </c>
      <c r="AL3" s="2" t="s">
        <v>3</v>
      </c>
      <c r="AM3" s="2"/>
      <c r="AO3" s="4"/>
    </row>
    <row r="4" spans="1:78" x14ac:dyDescent="0.25">
      <c r="C4" s="2"/>
      <c r="D4" s="2" t="s">
        <v>4</v>
      </c>
      <c r="AL4" s="1" t="s">
        <v>5</v>
      </c>
      <c r="AM4" s="2"/>
      <c r="AO4" s="4"/>
    </row>
    <row r="5" spans="1:78" x14ac:dyDescent="0.25">
      <c r="C5" s="2"/>
      <c r="D5" s="2" t="s">
        <v>275</v>
      </c>
      <c r="AL5" s="1" t="s">
        <v>276</v>
      </c>
      <c r="AM5" s="2"/>
      <c r="AO5" s="4"/>
    </row>
    <row r="6" spans="1:78" x14ac:dyDescent="0.25">
      <c r="C6" s="2"/>
      <c r="F6" s="5"/>
      <c r="AL6" s="4"/>
      <c r="AO6" s="4"/>
    </row>
    <row r="7" spans="1:78" x14ac:dyDescent="0.25">
      <c r="B7" s="2"/>
      <c r="C7" s="2"/>
      <c r="D7" s="2" t="s"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24"/>
      <c r="T7" s="5"/>
      <c r="U7" s="2" t="s">
        <v>8</v>
      </c>
      <c r="AL7" s="1" t="s">
        <v>9</v>
      </c>
      <c r="AM7" s="2"/>
      <c r="AN7" s="2"/>
      <c r="AO7" s="4"/>
      <c r="BC7" s="2" t="s">
        <v>10</v>
      </c>
    </row>
    <row r="8" spans="1:78" x14ac:dyDescent="0.25">
      <c r="A8" s="25"/>
      <c r="B8" s="6"/>
      <c r="C8" s="6" t="s">
        <v>11</v>
      </c>
      <c r="D8" s="6" t="s">
        <v>12</v>
      </c>
      <c r="E8" s="6"/>
      <c r="F8" s="6"/>
      <c r="G8" s="6" t="s">
        <v>13</v>
      </c>
      <c r="H8" s="6"/>
      <c r="I8" s="6"/>
      <c r="J8" s="6" t="s">
        <v>14</v>
      </c>
      <c r="K8" s="6"/>
      <c r="L8" s="6"/>
      <c r="M8" s="6" t="s">
        <v>15</v>
      </c>
      <c r="N8" s="6"/>
      <c r="O8" s="6"/>
      <c r="P8" s="6"/>
      <c r="Q8" s="6"/>
      <c r="R8" s="6"/>
      <c r="S8" s="6"/>
      <c r="T8" s="6"/>
      <c r="U8" s="6" t="s">
        <v>16</v>
      </c>
      <c r="V8" s="6"/>
      <c r="W8" s="6"/>
      <c r="X8" s="6" t="s">
        <v>17</v>
      </c>
      <c r="Y8" s="6"/>
      <c r="Z8" s="6"/>
      <c r="AA8" s="6" t="s">
        <v>18</v>
      </c>
      <c r="AB8" s="6"/>
      <c r="AC8" s="6"/>
      <c r="AD8" s="6" t="s">
        <v>19</v>
      </c>
      <c r="AE8" s="6"/>
      <c r="AF8" s="6"/>
      <c r="AG8" s="6"/>
      <c r="AH8" s="6"/>
      <c r="AI8" s="6"/>
      <c r="AJ8" s="6"/>
      <c r="AK8" s="7"/>
      <c r="AL8" s="8" t="s">
        <v>20</v>
      </c>
      <c r="AM8" s="7"/>
      <c r="AN8" s="7"/>
      <c r="AO8" s="8" t="s">
        <v>21</v>
      </c>
      <c r="AP8" s="7"/>
      <c r="AQ8" s="7"/>
      <c r="AR8" s="7" t="s">
        <v>22</v>
      </c>
      <c r="AS8" s="7"/>
      <c r="AT8" s="7"/>
      <c r="AU8" s="7" t="s">
        <v>23</v>
      </c>
      <c r="AV8" s="7"/>
      <c r="AW8" s="7"/>
      <c r="AX8" s="7"/>
      <c r="AY8" s="7"/>
      <c r="AZ8" s="7"/>
      <c r="BA8" s="7"/>
      <c r="BB8" s="7"/>
      <c r="BC8" s="8" t="s">
        <v>24</v>
      </c>
      <c r="BD8" s="7"/>
      <c r="BE8" s="7"/>
      <c r="BF8" s="8" t="s">
        <v>21</v>
      </c>
      <c r="BG8" s="7"/>
      <c r="BH8" s="7"/>
      <c r="BI8" s="7" t="s">
        <v>26</v>
      </c>
      <c r="BJ8" s="7"/>
      <c r="BK8" s="7"/>
      <c r="BL8" s="7" t="s">
        <v>250</v>
      </c>
      <c r="BM8" s="7"/>
      <c r="BN8" s="7"/>
      <c r="BO8" s="7" t="s">
        <v>28</v>
      </c>
      <c r="BP8" s="7"/>
      <c r="BQ8" s="7"/>
      <c r="BR8" s="7" t="s">
        <v>29</v>
      </c>
      <c r="BS8" s="7"/>
      <c r="BT8" s="7"/>
      <c r="BU8" s="7"/>
      <c r="BV8" s="7"/>
      <c r="BW8" s="7"/>
      <c r="BX8" s="7"/>
      <c r="BY8" s="7"/>
      <c r="BZ8" s="7"/>
    </row>
    <row r="9" spans="1:78" x14ac:dyDescent="0.25">
      <c r="A9" s="19"/>
      <c r="B9" s="7"/>
      <c r="C9" s="7" t="s">
        <v>30</v>
      </c>
      <c r="D9" s="7" t="s">
        <v>31</v>
      </c>
      <c r="E9" s="7"/>
      <c r="F9" s="7"/>
      <c r="G9" s="7" t="s">
        <v>32</v>
      </c>
      <c r="H9" s="7"/>
      <c r="I9" s="7"/>
      <c r="J9" s="7" t="s">
        <v>33</v>
      </c>
      <c r="K9" s="7"/>
      <c r="L9" s="7"/>
      <c r="M9" s="7" t="s">
        <v>34</v>
      </c>
      <c r="N9" s="7"/>
      <c r="O9" s="7"/>
      <c r="P9" s="7"/>
      <c r="Q9" s="7"/>
      <c r="R9" s="7"/>
      <c r="S9" s="7"/>
      <c r="T9" s="7"/>
      <c r="U9" s="7" t="s">
        <v>35</v>
      </c>
      <c r="V9" s="7"/>
      <c r="W9" s="7"/>
      <c r="X9" s="7" t="s">
        <v>36</v>
      </c>
      <c r="Y9" s="7"/>
      <c r="Z9" s="7"/>
      <c r="AA9" s="7" t="s">
        <v>37</v>
      </c>
      <c r="AB9" s="7"/>
      <c r="AC9" s="7"/>
      <c r="AD9" s="7" t="s">
        <v>38</v>
      </c>
      <c r="AE9" s="7"/>
      <c r="AF9" s="7"/>
      <c r="AG9" s="7"/>
      <c r="AH9" s="7"/>
      <c r="AI9" s="7"/>
      <c r="AJ9" s="7"/>
      <c r="AK9" s="7"/>
      <c r="AL9" s="8" t="s">
        <v>39</v>
      </c>
      <c r="AM9" s="7"/>
      <c r="AN9" s="7"/>
      <c r="AO9" s="8" t="s">
        <v>40</v>
      </c>
      <c r="AP9" s="7"/>
      <c r="AQ9" s="7"/>
      <c r="AR9" s="7" t="s">
        <v>41</v>
      </c>
      <c r="AS9" s="7"/>
      <c r="AT9" s="7"/>
      <c r="AU9" s="7" t="s">
        <v>42</v>
      </c>
      <c r="AV9" s="7"/>
      <c r="AW9" s="7"/>
      <c r="AX9" s="7"/>
      <c r="AY9" s="7"/>
      <c r="AZ9" s="7"/>
      <c r="BA9" s="7"/>
      <c r="BB9" s="7"/>
      <c r="BC9" s="8" t="s">
        <v>43</v>
      </c>
      <c r="BD9" s="7"/>
      <c r="BE9" s="7"/>
      <c r="BF9" s="8" t="s">
        <v>44</v>
      </c>
      <c r="BG9" s="7"/>
      <c r="BH9" s="7"/>
      <c r="BI9" s="7" t="s">
        <v>45</v>
      </c>
      <c r="BJ9" s="7"/>
      <c r="BK9" s="7"/>
      <c r="BL9" s="7" t="s">
        <v>46</v>
      </c>
      <c r="BM9" s="7"/>
      <c r="BN9" s="7"/>
      <c r="BO9" s="7" t="s">
        <v>47</v>
      </c>
      <c r="BP9" s="7"/>
      <c r="BQ9" s="7"/>
      <c r="BR9" s="7" t="s">
        <v>45</v>
      </c>
      <c r="BS9" s="7"/>
      <c r="BT9" s="7"/>
      <c r="BU9" s="7"/>
      <c r="BV9" s="7"/>
      <c r="BW9" s="7"/>
      <c r="BX9" s="7"/>
      <c r="BY9" s="7"/>
      <c r="BZ9" s="7"/>
    </row>
    <row r="10" spans="1:78" x14ac:dyDescent="0.25">
      <c r="A10" s="19"/>
      <c r="B10" s="7"/>
      <c r="C10" s="7" t="s">
        <v>48</v>
      </c>
      <c r="D10" s="7">
        <v>4</v>
      </c>
      <c r="E10" s="7"/>
      <c r="F10" s="7"/>
      <c r="G10" s="7">
        <v>4</v>
      </c>
      <c r="H10" s="7"/>
      <c r="I10" s="7"/>
      <c r="J10" s="7">
        <v>4</v>
      </c>
      <c r="K10" s="7"/>
      <c r="L10" s="7"/>
      <c r="M10" s="7">
        <v>5</v>
      </c>
      <c r="N10" s="7"/>
      <c r="O10" s="7"/>
      <c r="P10" s="7"/>
      <c r="Q10" s="7"/>
      <c r="R10" s="7"/>
      <c r="S10" s="7"/>
      <c r="T10" s="7"/>
      <c r="U10" s="7">
        <v>4</v>
      </c>
      <c r="V10" s="7"/>
      <c r="W10" s="7"/>
      <c r="X10" s="7">
        <v>4</v>
      </c>
      <c r="Y10" s="7"/>
      <c r="Z10" s="7"/>
      <c r="AA10" s="7">
        <v>4</v>
      </c>
      <c r="AB10" s="7"/>
      <c r="AC10" s="7"/>
      <c r="AD10" s="7">
        <v>4</v>
      </c>
      <c r="AE10" s="7"/>
      <c r="AF10" s="7"/>
      <c r="AG10" s="7"/>
      <c r="AH10" s="7"/>
      <c r="AI10" s="7"/>
      <c r="AJ10" s="7"/>
      <c r="AK10" s="7"/>
      <c r="AL10" s="8">
        <v>4</v>
      </c>
      <c r="AM10" s="7"/>
      <c r="AN10" s="7"/>
      <c r="AO10" s="8">
        <v>4</v>
      </c>
      <c r="AP10" s="7"/>
      <c r="AQ10" s="7"/>
      <c r="AR10" s="7">
        <v>4</v>
      </c>
      <c r="AS10" s="7"/>
      <c r="AT10" s="7"/>
      <c r="AU10" s="7">
        <v>4</v>
      </c>
      <c r="AV10" s="7"/>
      <c r="AW10" s="7"/>
      <c r="AX10" s="7"/>
      <c r="AY10" s="7"/>
      <c r="AZ10" s="7"/>
      <c r="BA10" s="7"/>
      <c r="BB10" s="7"/>
      <c r="BC10" s="8">
        <v>4</v>
      </c>
      <c r="BD10" s="7"/>
      <c r="BE10" s="7"/>
      <c r="BF10" s="8">
        <v>5</v>
      </c>
      <c r="BG10" s="7"/>
      <c r="BH10" s="7"/>
      <c r="BI10" s="7">
        <v>4</v>
      </c>
      <c r="BJ10" s="7"/>
      <c r="BK10" s="7"/>
      <c r="BL10" s="7">
        <v>4</v>
      </c>
      <c r="BM10" s="7"/>
      <c r="BN10" s="7"/>
      <c r="BO10" s="7">
        <v>4</v>
      </c>
      <c r="BP10" s="7"/>
      <c r="BQ10" s="7"/>
      <c r="BR10" s="7">
        <v>5</v>
      </c>
      <c r="BS10" s="7"/>
      <c r="BT10" s="7"/>
      <c r="BU10" s="7"/>
      <c r="BV10" s="7"/>
      <c r="BW10" s="7"/>
      <c r="BX10" s="7"/>
      <c r="BY10" s="7"/>
      <c r="BZ10" s="7"/>
    </row>
    <row r="11" spans="1:78" s="2" customFormat="1" x14ac:dyDescent="0.25">
      <c r="A11" s="18" t="s">
        <v>49</v>
      </c>
      <c r="B11" s="7" t="s">
        <v>50</v>
      </c>
      <c r="C11" s="7" t="s">
        <v>51</v>
      </c>
      <c r="D11" s="7" t="s">
        <v>52</v>
      </c>
      <c r="E11" s="7" t="s">
        <v>53</v>
      </c>
      <c r="F11" s="7" t="s">
        <v>54</v>
      </c>
      <c r="G11" s="7" t="s">
        <v>52</v>
      </c>
      <c r="H11" s="7" t="s">
        <v>53</v>
      </c>
      <c r="I11" s="7" t="s">
        <v>54</v>
      </c>
      <c r="J11" s="7" t="s">
        <v>52</v>
      </c>
      <c r="K11" s="7" t="s">
        <v>53</v>
      </c>
      <c r="L11" s="7" t="s">
        <v>54</v>
      </c>
      <c r="M11" s="7" t="s">
        <v>52</v>
      </c>
      <c r="N11" s="7" t="s">
        <v>53</v>
      </c>
      <c r="O11" s="7" t="s">
        <v>54</v>
      </c>
      <c r="P11" s="9" t="s">
        <v>55</v>
      </c>
      <c r="Q11" s="7" t="s">
        <v>56</v>
      </c>
      <c r="R11" s="7" t="s">
        <v>57</v>
      </c>
      <c r="S11" s="10" t="s">
        <v>58</v>
      </c>
      <c r="T11" s="9" t="s">
        <v>55</v>
      </c>
      <c r="U11" s="7" t="s">
        <v>52</v>
      </c>
      <c r="V11" s="7" t="s">
        <v>53</v>
      </c>
      <c r="W11" s="7" t="s">
        <v>54</v>
      </c>
      <c r="X11" s="7" t="s">
        <v>52</v>
      </c>
      <c r="Y11" s="7" t="s">
        <v>53</v>
      </c>
      <c r="Z11" s="7" t="s">
        <v>54</v>
      </c>
      <c r="AA11" s="7" t="s">
        <v>52</v>
      </c>
      <c r="AB11" s="7" t="s">
        <v>53</v>
      </c>
      <c r="AC11" s="7" t="s">
        <v>54</v>
      </c>
      <c r="AD11" s="7" t="s">
        <v>52</v>
      </c>
      <c r="AE11" s="7" t="s">
        <v>53</v>
      </c>
      <c r="AF11" s="7" t="s">
        <v>54</v>
      </c>
      <c r="AG11" s="9" t="s">
        <v>55</v>
      </c>
      <c r="AH11" s="7" t="s">
        <v>56</v>
      </c>
      <c r="AI11" s="7" t="s">
        <v>57</v>
      </c>
      <c r="AJ11" s="10" t="s">
        <v>58</v>
      </c>
      <c r="AK11" s="9" t="s">
        <v>59</v>
      </c>
      <c r="AL11" s="8" t="s">
        <v>60</v>
      </c>
      <c r="AM11" s="7" t="s">
        <v>53</v>
      </c>
      <c r="AN11" s="7" t="s">
        <v>54</v>
      </c>
      <c r="AO11" s="8" t="s">
        <v>60</v>
      </c>
      <c r="AP11" s="7" t="s">
        <v>53</v>
      </c>
      <c r="AQ11" s="7" t="s">
        <v>54</v>
      </c>
      <c r="AR11" s="7" t="s">
        <v>60</v>
      </c>
      <c r="AS11" s="7" t="s">
        <v>53</v>
      </c>
      <c r="AT11" s="7" t="s">
        <v>54</v>
      </c>
      <c r="AU11" s="7" t="s">
        <v>60</v>
      </c>
      <c r="AV11" s="7" t="s">
        <v>53</v>
      </c>
      <c r="AW11" s="7" t="s">
        <v>54</v>
      </c>
      <c r="AX11" s="7" t="s">
        <v>55</v>
      </c>
      <c r="AY11" s="7" t="s">
        <v>56</v>
      </c>
      <c r="AZ11" s="7" t="s">
        <v>57</v>
      </c>
      <c r="BA11" s="7" t="s">
        <v>58</v>
      </c>
      <c r="BB11" s="7" t="s">
        <v>59</v>
      </c>
      <c r="BC11" s="8" t="s">
        <v>60</v>
      </c>
      <c r="BD11" s="7" t="s">
        <v>53</v>
      </c>
      <c r="BE11" s="7" t="s">
        <v>54</v>
      </c>
      <c r="BF11" s="8" t="s">
        <v>60</v>
      </c>
      <c r="BG11" s="7" t="s">
        <v>53</v>
      </c>
      <c r="BH11" s="7" t="s">
        <v>54</v>
      </c>
      <c r="BI11" s="7" t="s">
        <v>60</v>
      </c>
      <c r="BJ11" s="7" t="s">
        <v>53</v>
      </c>
      <c r="BK11" s="7" t="s">
        <v>54</v>
      </c>
      <c r="BL11" s="7" t="s">
        <v>60</v>
      </c>
      <c r="BM11" s="7" t="s">
        <v>53</v>
      </c>
      <c r="BN11" s="7" t="s">
        <v>54</v>
      </c>
      <c r="BO11" s="7" t="s">
        <v>60</v>
      </c>
      <c r="BP11" s="7" t="s">
        <v>53</v>
      </c>
      <c r="BQ11" s="7" t="s">
        <v>54</v>
      </c>
      <c r="BR11" s="7" t="s">
        <v>60</v>
      </c>
      <c r="BS11" s="7" t="s">
        <v>53</v>
      </c>
      <c r="BT11" s="7" t="s">
        <v>54</v>
      </c>
      <c r="BU11" s="7" t="s">
        <v>55</v>
      </c>
      <c r="BV11" s="7" t="s">
        <v>56</v>
      </c>
      <c r="BW11" s="7" t="s">
        <v>57</v>
      </c>
      <c r="BX11" s="7" t="s">
        <v>58</v>
      </c>
      <c r="BY11" s="7" t="s">
        <v>59</v>
      </c>
      <c r="BZ11" s="7" t="s">
        <v>61</v>
      </c>
    </row>
    <row r="12" spans="1:78" s="2" customFormat="1" x14ac:dyDescent="0.25">
      <c r="A12" s="18"/>
      <c r="B12" s="7" t="s">
        <v>179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9"/>
      <c r="Q12" s="7"/>
      <c r="R12" s="7"/>
      <c r="S12" s="10"/>
      <c r="T12" s="9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9"/>
      <c r="AH12" s="7"/>
      <c r="AI12" s="7"/>
      <c r="AJ12" s="10"/>
      <c r="AK12" s="9"/>
      <c r="AL12" s="8"/>
      <c r="AM12" s="7"/>
      <c r="AN12" s="7"/>
      <c r="AO12" s="8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8"/>
      <c r="BD12" s="7"/>
      <c r="BE12" s="7"/>
      <c r="BF12" s="8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</row>
    <row r="13" spans="1:78" s="2" customFormat="1" x14ac:dyDescent="0.25">
      <c r="A13" s="19">
        <v>1</v>
      </c>
      <c r="B13" s="13" t="s">
        <v>271</v>
      </c>
      <c r="C13" s="13" t="s">
        <v>270</v>
      </c>
      <c r="D13" s="13">
        <v>92</v>
      </c>
      <c r="E13" s="14" t="str">
        <f t="shared" ref="E13:E18" si="0">IF(D13&gt;=80,"5.0",IF(D13&gt;=75,"4.5",IF(D13&gt;=70,"4.0",IF(D13&gt;=65,"3.5",IF(D13&gt;=60,"3.0",IF(D13&gt;=55,"2.5",IF(D13&gt;=50,"2.0",IF(D13&gt;=45,"1.5",IF(D13&gt;=40,"1.0",IF(D13&gt;=35,"0.5","0.0"))))))))))</f>
        <v>5.0</v>
      </c>
      <c r="F13" s="13" t="str">
        <f t="shared" ref="F13:F18" si="1">IF(D13&gt;=50,"4.0","0.0")</f>
        <v>4.0</v>
      </c>
      <c r="G13" s="13">
        <v>96</v>
      </c>
      <c r="H13" s="14" t="str">
        <f t="shared" ref="H13:H18" si="2">IF(G13&gt;=80,"5.0",IF(G13&gt;=75,"4.5",IF(G13&gt;=70,"4.0",IF(G13&gt;=65,"3.5",IF(G13&gt;=60,"3.0",IF(G13&gt;=55,"2.5",IF(G13&gt;=50,"2.0",IF(G13&gt;=45,"1.5",IF(G13&gt;=40,"1.0",IF(G13&gt;=35,"0.5","0.0"))))))))))</f>
        <v>5.0</v>
      </c>
      <c r="I13" s="13" t="str">
        <f t="shared" ref="I13:I18" si="3">IF(G13&gt;=50,"4.0","0.0")</f>
        <v>4.0</v>
      </c>
      <c r="J13" s="13">
        <v>86</v>
      </c>
      <c r="K13" s="14" t="str">
        <f t="shared" ref="K13:K18" si="4">IF(J13&gt;=80,"5.0",IF(J13&gt;=75,"4.5",IF(J13&gt;=70,"4.0",IF(J13&gt;=65,"3.5",IF(J13&gt;=60,"3.0",IF(J13&gt;=55,"2.5",IF(J13&gt;=50,"2.0",IF(J13&gt;=45,"1.5",IF(J13&gt;=40,"1.0",IF(J13&gt;=35,"0.5","0.0"))))))))))</f>
        <v>5.0</v>
      </c>
      <c r="L13" s="13" t="str">
        <f t="shared" ref="L13:L18" si="5">IF(J13&gt;=50,"4.0","0.0")</f>
        <v>4.0</v>
      </c>
      <c r="M13" s="13">
        <v>65</v>
      </c>
      <c r="N13" s="14" t="str">
        <f t="shared" ref="N13:N18" si="6">IF(M13&gt;=80,"5.0",IF(M13&gt;=75,"4.5",IF(M13&gt;=70,"4.0",IF(M13&gt;=65,"3.5",IF(M13&gt;=60,"3.0",IF(M13&gt;=55,"2.5",IF(M13&gt;=50,"2.0",IF(M13&gt;=45,"1.5",IF(M13&gt;=40,"1.0",IF(M13&gt;=35,"0.5","0.0"))))))))))</f>
        <v>3.5</v>
      </c>
      <c r="O13" s="13" t="str">
        <f t="shared" ref="O13:O18" si="7">IF(M13&gt;=50,"5.0","0.0")</f>
        <v>5.0</v>
      </c>
      <c r="P13" s="11">
        <f t="shared" ref="P13:P18" si="8">(K13*F13+H13*I13+E13*L13+N13*O13)/17</f>
        <v>4.5588235294117645</v>
      </c>
      <c r="Q13" s="12">
        <f t="shared" ref="Q13:Q18" si="9">L13+I13+F13+O13</f>
        <v>17</v>
      </c>
      <c r="R13" s="12">
        <f>17</f>
        <v>17</v>
      </c>
      <c r="S13" s="12">
        <f t="shared" ref="S13:S18" si="10">K13*F13+H13*I13+E13*L13+N13*O13</f>
        <v>77.5</v>
      </c>
      <c r="T13" s="11">
        <f t="shared" ref="T13:T18" si="11">S13/R13</f>
        <v>4.5588235294117645</v>
      </c>
      <c r="U13" s="13">
        <v>78</v>
      </c>
      <c r="V13" s="14" t="str">
        <f t="shared" ref="V13:V18" si="12">IF(U13&gt;=80,"5.0",IF(U13&gt;=75,"4.5",IF(U13&gt;=70,"4.0",IF(U13&gt;=65,"3.5",IF(U13&gt;=60,"3.0",IF(U13&gt;=55,"2.5",IF(U13&gt;=50,"2.0",IF(U13&gt;=45,"1.5",IF(U13&gt;=40,"1.0",IF(U13&gt;=35,"0.5","0.0"))))))))))</f>
        <v>4.5</v>
      </c>
      <c r="W13" s="13" t="str">
        <f t="shared" ref="W13:W18" si="13">IF(U13&gt;=50,"4.0","0.0")</f>
        <v>4.0</v>
      </c>
      <c r="X13" s="13">
        <v>85</v>
      </c>
      <c r="Y13" s="14" t="str">
        <f t="shared" ref="Y13:Y18" si="14">IF(X13&gt;=80,"5.0",IF(X13&gt;=75,"4.5",IF(X13&gt;=70,"4.0",IF(X13&gt;=65,"3.5",IF(X13&gt;=60,"3.0",IF(X13&gt;=55,"2.5",IF(X13&gt;=50,"2.0",IF(X13&gt;=45,"1.5",IF(X13&gt;=40,"1.0",IF(X13&gt;=35,"0.5","0.0"))))))))))</f>
        <v>5.0</v>
      </c>
      <c r="Z13" s="13" t="str">
        <f t="shared" ref="Z13:Z18" si="15">IF(X13&gt;=50,"4.0","0.0")</f>
        <v>4.0</v>
      </c>
      <c r="AA13" s="13">
        <v>95</v>
      </c>
      <c r="AB13" s="14" t="str">
        <f t="shared" ref="AB13:AB18" si="16">IF(AA13&gt;=80,"5.0",IF(AA13&gt;=75,"4.5",IF(AA13&gt;=70,"4.0",IF(AA13&gt;=65,"3.5",IF(AA13&gt;=60,"3.0",IF(AA13&gt;=55,"2.5",IF(AA13&gt;=50,"2.0",IF(AA13&gt;=45,"1.5",IF(AA13&gt;=40,"1.0",IF(AA13&gt;=35,"0.5","0.0"))))))))))</f>
        <v>5.0</v>
      </c>
      <c r="AC13" s="13" t="str">
        <f t="shared" ref="AC13:AC18" si="17">IF(AA13&gt;=50,"4.0","0.0")</f>
        <v>4.0</v>
      </c>
      <c r="AD13" s="13">
        <v>84</v>
      </c>
      <c r="AE13" s="14" t="str">
        <f t="shared" ref="AE13:AE18" si="18">IF(AD13&gt;=80,"5.0",IF(AD13&gt;=75,"4.5",IF(AD13&gt;=70,"4.0",IF(AD13&gt;=65,"3.5",IF(AD13&gt;=60,"3.0",IF(AD13&gt;=55,"2.5",IF(AD13&gt;=50,"2.0",IF(AD13&gt;=45,"1.5",IF(AD13&gt;=40,"1.0",IF(AD13&gt;=35,"0.5","0.0"))))))))))</f>
        <v>5.0</v>
      </c>
      <c r="AF13" s="13" t="str">
        <f t="shared" ref="AF13:AF18" si="19">IF(AD13&gt;=50,"4.0","0.0")</f>
        <v>4.0</v>
      </c>
      <c r="AG13" s="11">
        <f t="shared" ref="AG13:AG18" si="20">(AB13*W13+Y13*Z13+V13*AC13+AE13*AF13)/16</f>
        <v>4.875</v>
      </c>
      <c r="AH13" s="12">
        <f t="shared" ref="AH13:AH18" si="21">AC13+Z13+W13+AF13+Q13</f>
        <v>33</v>
      </c>
      <c r="AI13" s="12">
        <f t="shared" ref="AI13:AI18" si="22">16+R13</f>
        <v>33</v>
      </c>
      <c r="AJ13" s="12">
        <f t="shared" ref="AJ13:AJ18" si="23">(AB13*W13+Y13*Z13+V13*AC13+AE13*AF13)+S13</f>
        <v>155.5</v>
      </c>
      <c r="AK13" s="11">
        <f t="shared" ref="AK13:AK18" si="24">AJ13/AI13</f>
        <v>4.7121212121212119</v>
      </c>
      <c r="AL13" s="13">
        <v>71</v>
      </c>
      <c r="AM13" s="14" t="str">
        <f t="shared" ref="AM13:AM18" si="25">IF(AL13&gt;=80,"5.0",IF(AL13&gt;=75,"4.5",IF(AL13&gt;=70,"4.0",IF(AL13&gt;=65,"3.5",IF(AL13&gt;=60,"3.0",IF(AL13&gt;=55,"2.5",IF(AL13&gt;=50,"2.0",IF(AL13&gt;=45,"1.5",IF(AL13&gt;=40,"1.0",IF(AL13&gt;=35,"0.5","0.0"))))))))))</f>
        <v>4.0</v>
      </c>
      <c r="AN13" s="13" t="str">
        <f t="shared" ref="AN13:AN18" si="26">IF(AL13&gt;=50,"4.0","0.0")</f>
        <v>4.0</v>
      </c>
      <c r="AO13" s="13">
        <v>82</v>
      </c>
      <c r="AP13" s="14" t="str">
        <f t="shared" ref="AP13:AP18" si="27">IF(AO13&gt;=80,"5.0",IF(AO13&gt;=75,"4.5",IF(AO13&gt;=70,"4.0",IF(AO13&gt;=65,"3.5",IF(AO13&gt;=60,"3.0",IF(AO13&gt;=55,"2.5",IF(AO13&gt;=50,"2.0",IF(AO13&gt;=45,"1.5",IF(AO13&gt;=40,"1.0",IF(AO13&gt;=35,"0.5","0.0"))))))))))</f>
        <v>5.0</v>
      </c>
      <c r="AQ13" s="13" t="str">
        <f t="shared" ref="AQ13:AQ18" si="28">IF(AO13&gt;=50,"4.0","0.0")</f>
        <v>4.0</v>
      </c>
      <c r="AR13" s="13">
        <v>82</v>
      </c>
      <c r="AS13" s="14" t="str">
        <f t="shared" ref="AS13:AS18" si="29">IF(AR13&gt;=80,"5.0",IF(AR13&gt;=75,"4.5",IF(AR13&gt;=70,"4.0",IF(AR13&gt;=65,"3.5",IF(AR13&gt;=60,"3.0",IF(AR13&gt;=55,"2.5",IF(AR13&gt;=50,"2.0",IF(AR13&gt;=45,"1.5",IF(AR13&gt;=40,"1.0",IF(AR13&gt;=35,"0.5","0.0"))))))))))</f>
        <v>5.0</v>
      </c>
      <c r="AT13" s="13" t="str">
        <f t="shared" ref="AT13:AT18" si="30">IF(AR13&gt;=50,"4.0","0.0")</f>
        <v>4.0</v>
      </c>
      <c r="AU13" s="13">
        <v>80</v>
      </c>
      <c r="AV13" s="14" t="str">
        <f t="shared" ref="AV13:AV18" si="31">IF(AU13&gt;=80,"5.0",IF(AU13&gt;=75,"4.5",IF(AU13&gt;=70,"4.0",IF(AU13&gt;=65,"3.5",IF(AU13&gt;=60,"3.0",IF(AU13&gt;=55,"2.5",IF(AU13&gt;=50,"2.0",IF(AU13&gt;=45,"1.5",IF(AU13&gt;=40,"1.0",IF(AU13&gt;=35,"0.5","0.0"))))))))))</f>
        <v>5.0</v>
      </c>
      <c r="AW13" s="13" t="str">
        <f t="shared" ref="AW13:AW18" si="32">IF(AU13&gt;=50,"4.0","0.0")</f>
        <v>4.0</v>
      </c>
      <c r="AX13" s="11">
        <f t="shared" ref="AX13:AX18" si="33">(AS13*AN13+AP13*AQ13+AM13*AT13+AV13*AW13)/16</f>
        <v>4.75</v>
      </c>
      <c r="AY13" s="12">
        <f t="shared" ref="AY13:AY18" si="34">AT13+AQ13+AN13+AW13+AH13</f>
        <v>49</v>
      </c>
      <c r="AZ13" s="12">
        <f t="shared" ref="AZ13:AZ18" si="35">16+AI13</f>
        <v>49</v>
      </c>
      <c r="BA13" s="12">
        <f t="shared" ref="BA13:BA18" si="36">(AS13*AN13+AP13*AQ13+AM13*AT13+AV13*AW13)+AJ13</f>
        <v>231.5</v>
      </c>
      <c r="BB13" s="11">
        <f t="shared" ref="BB13:BB18" si="37">BA13/AZ13</f>
        <v>4.7244897959183669</v>
      </c>
      <c r="BC13" s="13">
        <v>77</v>
      </c>
      <c r="BD13" s="14" t="str">
        <f t="shared" ref="BD13:BD18" si="38">IF(BC13&gt;=80,"5.0",IF(BC13&gt;=75,"4.5",IF(BC13&gt;=70,"4.0",IF(BC13&gt;=65,"3.5",IF(BC13&gt;=60,"3.0",IF(BC13&gt;=55,"2.5",IF(BC13&gt;=50,"2.0",IF(BC13&gt;=45,"1.5",IF(BC13&gt;=40,"1.0",IF(BC13&gt;=35,"0.5","0.0"))))))))))</f>
        <v>4.5</v>
      </c>
      <c r="BE13" s="13" t="str">
        <f t="shared" ref="BE13:BE18" si="39">IF(BC13&gt;=50,"4.0","0.0")</f>
        <v>4.0</v>
      </c>
      <c r="BF13" s="13">
        <v>86</v>
      </c>
      <c r="BG13" s="14" t="str">
        <f t="shared" ref="BG13:BG18" si="40">IF(BF13&gt;=80,"5.0",IF(BF13&gt;=75,"4.5",IF(BF13&gt;=70,"4.0",IF(BF13&gt;=65,"3.5",IF(BF13&gt;=60,"3.0",IF(BF13&gt;=55,"2.5",IF(BF13&gt;=50,"2.0",IF(BF13&gt;=45,"1.5",IF(BF13&gt;=40,"1.0",IF(BF13&gt;=35,"0.5","0.0"))))))))))</f>
        <v>5.0</v>
      </c>
      <c r="BH13" s="13" t="str">
        <f t="shared" ref="BH13:BH18" si="41">IF(BF13&gt;=50,"5.0","0.0")</f>
        <v>5.0</v>
      </c>
      <c r="BI13" s="13">
        <v>81</v>
      </c>
      <c r="BJ13" s="14" t="str">
        <f t="shared" ref="BJ13:BJ18" si="42">IF(BI13&gt;=80,"5.0",IF(BI13&gt;=75,"4.5",IF(BI13&gt;=70,"4.0",IF(BI13&gt;=65,"3.5",IF(BI13&gt;=60,"3.0",IF(BI13&gt;=55,"2.5",IF(BI13&gt;=50,"2.0",IF(BI13&gt;=45,"1.5",IF(BI13&gt;=40,"1.0",IF(BI13&gt;=35,"0.5","0.0"))))))))))</f>
        <v>5.0</v>
      </c>
      <c r="BK13" s="13" t="str">
        <f t="shared" ref="BK13:BK18" si="43">IF(BI13&gt;=50,"4.0","0.0")</f>
        <v>4.0</v>
      </c>
      <c r="BL13" s="13">
        <v>84</v>
      </c>
      <c r="BM13" s="14" t="str">
        <f t="shared" ref="BM13:BM18" si="44">IF(BL13&gt;=80,"5.0",IF(BL13&gt;=75,"4.5",IF(BL13&gt;=70,"4.0",IF(BL13&gt;=65,"3.5",IF(BL13&gt;=60,"3.0",IF(BL13&gt;=55,"2.5",IF(BL13&gt;=50,"2.0",IF(BL13&gt;=45,"1.5",IF(BL13&gt;=40,"1.0",IF(BL13&gt;=35,"0.5","0.0"))))))))))</f>
        <v>5.0</v>
      </c>
      <c r="BN13" s="13" t="str">
        <f t="shared" ref="BN13:BN18" si="45">IF(BL13&gt;=50,"4.0","0.0")</f>
        <v>4.0</v>
      </c>
      <c r="BO13" s="13">
        <v>84</v>
      </c>
      <c r="BP13" s="14" t="str">
        <f t="shared" ref="BP13:BP18" si="46">IF(BO13&gt;=80,"5.0",IF(BO13&gt;=75,"4.5",IF(BO13&gt;=70,"4.0",IF(BO13&gt;=65,"3.5",IF(BO13&gt;=60,"3.0",IF(BO13&gt;=55,"2.5",IF(BO13&gt;=50,"2.0",IF(BO13&gt;=45,"1.5",IF(BO13&gt;=40,"1.0",IF(BO13&gt;=35,"0.5","0.0"))))))))))</f>
        <v>5.0</v>
      </c>
      <c r="BQ13" s="13" t="str">
        <f t="shared" ref="BQ13:BQ18" si="47">IF(BO13&gt;=50,"4.0","0.0")</f>
        <v>4.0</v>
      </c>
      <c r="BR13" s="13">
        <v>79</v>
      </c>
      <c r="BS13" s="14" t="str">
        <f t="shared" ref="BS13:BS18" si="48">IF(BR13&gt;=80,"5.0",IF(BR13&gt;=75,"4.5",IF(BR13&gt;=70,"4.0",IF(BR13&gt;=65,"3.5",IF(BR13&gt;=60,"3.0",IF(BR13&gt;=55,"2.5",IF(BR13&gt;=50,"2.0",IF(BR13&gt;=45,"1.5",IF(BR13&gt;=40,"1.0",IF(BR13&gt;=35,"0.5","0.0"))))))))))</f>
        <v>4.5</v>
      </c>
      <c r="BT13" s="13" t="str">
        <f t="shared" ref="BT13:BT18" si="49">IF(BR13&gt;=50,"5.0","0.0")</f>
        <v>5.0</v>
      </c>
      <c r="BU13" s="11">
        <f t="shared" ref="BU13:BU18" si="50">(BP13*BK13+BM13*BN13+BJ13*BQ13+BS13*BT13+BH13*BG13+BE13*BD13)/26</f>
        <v>4.8269230769230766</v>
      </c>
      <c r="BV13" s="12">
        <f t="shared" ref="BV13:BV18" si="51">BQ13+BN13+BK13+BT13+BE13+BH13+AY13</f>
        <v>75</v>
      </c>
      <c r="BW13" s="12">
        <f t="shared" ref="BW13:BW18" si="52">26+AZ13</f>
        <v>75</v>
      </c>
      <c r="BX13" s="12">
        <f t="shared" ref="BX13:BX18" si="53">(BP13*BK13+BM13*BN13+BJ13*BQ13+BS13*BT13+BG13*BH13+BE13*BD13)+BA13</f>
        <v>357</v>
      </c>
      <c r="BY13" s="11">
        <f t="shared" ref="BY13:BY18" si="54">BX13/BW13</f>
        <v>4.76</v>
      </c>
      <c r="BZ13" s="10">
        <v>1</v>
      </c>
    </row>
    <row r="14" spans="1:78" s="2" customFormat="1" x14ac:dyDescent="0.25">
      <c r="A14" s="19">
        <f>SUM(A13+1)</f>
        <v>2</v>
      </c>
      <c r="B14" s="13" t="s">
        <v>267</v>
      </c>
      <c r="C14" s="13" t="s">
        <v>264</v>
      </c>
      <c r="D14" s="13">
        <v>97</v>
      </c>
      <c r="E14" s="14" t="str">
        <f t="shared" si="0"/>
        <v>5.0</v>
      </c>
      <c r="F14" s="13" t="str">
        <f t="shared" si="1"/>
        <v>4.0</v>
      </c>
      <c r="G14" s="13">
        <v>93</v>
      </c>
      <c r="H14" s="14" t="str">
        <f t="shared" si="2"/>
        <v>5.0</v>
      </c>
      <c r="I14" s="13" t="str">
        <f t="shared" si="3"/>
        <v>4.0</v>
      </c>
      <c r="J14" s="13">
        <v>80</v>
      </c>
      <c r="K14" s="14" t="str">
        <f t="shared" si="4"/>
        <v>5.0</v>
      </c>
      <c r="L14" s="13" t="str">
        <f t="shared" si="5"/>
        <v>4.0</v>
      </c>
      <c r="M14" s="13">
        <v>79</v>
      </c>
      <c r="N14" s="14" t="str">
        <f t="shared" si="6"/>
        <v>4.5</v>
      </c>
      <c r="O14" s="13" t="str">
        <f t="shared" si="7"/>
        <v>5.0</v>
      </c>
      <c r="P14" s="11">
        <f t="shared" si="8"/>
        <v>4.8529411764705879</v>
      </c>
      <c r="Q14" s="12">
        <f t="shared" si="9"/>
        <v>17</v>
      </c>
      <c r="R14" s="12">
        <f>17</f>
        <v>17</v>
      </c>
      <c r="S14" s="12">
        <f t="shared" si="10"/>
        <v>82.5</v>
      </c>
      <c r="T14" s="11">
        <f t="shared" si="11"/>
        <v>4.8529411764705879</v>
      </c>
      <c r="U14" s="13">
        <v>85</v>
      </c>
      <c r="V14" s="14" t="str">
        <f t="shared" si="12"/>
        <v>5.0</v>
      </c>
      <c r="W14" s="13" t="str">
        <f t="shared" si="13"/>
        <v>4.0</v>
      </c>
      <c r="X14" s="13">
        <v>81</v>
      </c>
      <c r="Y14" s="14" t="str">
        <f t="shared" si="14"/>
        <v>5.0</v>
      </c>
      <c r="Z14" s="13" t="str">
        <f t="shared" si="15"/>
        <v>4.0</v>
      </c>
      <c r="AA14" s="13">
        <v>90</v>
      </c>
      <c r="AB14" s="14" t="str">
        <f t="shared" si="16"/>
        <v>5.0</v>
      </c>
      <c r="AC14" s="13" t="str">
        <f t="shared" si="17"/>
        <v>4.0</v>
      </c>
      <c r="AD14" s="13">
        <v>73</v>
      </c>
      <c r="AE14" s="14" t="str">
        <f t="shared" si="18"/>
        <v>4.0</v>
      </c>
      <c r="AF14" s="13" t="str">
        <f t="shared" si="19"/>
        <v>4.0</v>
      </c>
      <c r="AG14" s="11">
        <f t="shared" si="20"/>
        <v>4.75</v>
      </c>
      <c r="AH14" s="12">
        <f t="shared" si="21"/>
        <v>33</v>
      </c>
      <c r="AI14" s="12">
        <f t="shared" si="22"/>
        <v>33</v>
      </c>
      <c r="AJ14" s="12">
        <f t="shared" si="23"/>
        <v>158.5</v>
      </c>
      <c r="AK14" s="11">
        <f t="shared" si="24"/>
        <v>4.8030303030303028</v>
      </c>
      <c r="AL14" s="13">
        <v>72</v>
      </c>
      <c r="AM14" s="14" t="str">
        <f t="shared" si="25"/>
        <v>4.0</v>
      </c>
      <c r="AN14" s="13" t="str">
        <f t="shared" si="26"/>
        <v>4.0</v>
      </c>
      <c r="AO14" s="13">
        <v>69</v>
      </c>
      <c r="AP14" s="14" t="str">
        <f t="shared" si="27"/>
        <v>3.5</v>
      </c>
      <c r="AQ14" s="13" t="str">
        <f t="shared" si="28"/>
        <v>4.0</v>
      </c>
      <c r="AR14" s="13">
        <v>70</v>
      </c>
      <c r="AS14" s="14" t="str">
        <f t="shared" si="29"/>
        <v>4.0</v>
      </c>
      <c r="AT14" s="13" t="str">
        <f t="shared" si="30"/>
        <v>4.0</v>
      </c>
      <c r="AU14" s="13">
        <v>78</v>
      </c>
      <c r="AV14" s="14" t="str">
        <f t="shared" si="31"/>
        <v>4.5</v>
      </c>
      <c r="AW14" s="13" t="str">
        <f t="shared" si="32"/>
        <v>4.0</v>
      </c>
      <c r="AX14" s="11">
        <f t="shared" si="33"/>
        <v>4</v>
      </c>
      <c r="AY14" s="12">
        <f t="shared" si="34"/>
        <v>49</v>
      </c>
      <c r="AZ14" s="12">
        <f t="shared" si="35"/>
        <v>49</v>
      </c>
      <c r="BA14" s="12">
        <f t="shared" si="36"/>
        <v>222.5</v>
      </c>
      <c r="BB14" s="11">
        <f t="shared" si="37"/>
        <v>4.5408163265306118</v>
      </c>
      <c r="BC14" s="13">
        <v>77</v>
      </c>
      <c r="BD14" s="14" t="str">
        <f t="shared" si="38"/>
        <v>4.5</v>
      </c>
      <c r="BE14" s="13" t="str">
        <f t="shared" si="39"/>
        <v>4.0</v>
      </c>
      <c r="BF14" s="13">
        <v>89</v>
      </c>
      <c r="BG14" s="14" t="str">
        <f t="shared" si="40"/>
        <v>5.0</v>
      </c>
      <c r="BH14" s="13" t="str">
        <f t="shared" si="41"/>
        <v>5.0</v>
      </c>
      <c r="BI14" s="13">
        <v>80</v>
      </c>
      <c r="BJ14" s="14" t="str">
        <f t="shared" si="42"/>
        <v>5.0</v>
      </c>
      <c r="BK14" s="13" t="str">
        <f t="shared" si="43"/>
        <v>4.0</v>
      </c>
      <c r="BL14" s="13">
        <v>83</v>
      </c>
      <c r="BM14" s="14" t="str">
        <f t="shared" si="44"/>
        <v>5.0</v>
      </c>
      <c r="BN14" s="13" t="str">
        <f t="shared" si="45"/>
        <v>4.0</v>
      </c>
      <c r="BO14" s="13">
        <v>81</v>
      </c>
      <c r="BP14" s="14" t="str">
        <f t="shared" si="46"/>
        <v>5.0</v>
      </c>
      <c r="BQ14" s="13" t="str">
        <f t="shared" si="47"/>
        <v>4.0</v>
      </c>
      <c r="BR14" s="13">
        <v>88</v>
      </c>
      <c r="BS14" s="14" t="str">
        <f t="shared" si="48"/>
        <v>5.0</v>
      </c>
      <c r="BT14" s="13" t="str">
        <f t="shared" si="49"/>
        <v>5.0</v>
      </c>
      <c r="BU14" s="11">
        <f t="shared" si="50"/>
        <v>4.9230769230769234</v>
      </c>
      <c r="BV14" s="12">
        <f t="shared" si="51"/>
        <v>75</v>
      </c>
      <c r="BW14" s="12">
        <f t="shared" si="52"/>
        <v>75</v>
      </c>
      <c r="BX14" s="12">
        <f t="shared" si="53"/>
        <v>350.5</v>
      </c>
      <c r="BY14" s="11">
        <f t="shared" si="54"/>
        <v>4.6733333333333329</v>
      </c>
      <c r="BZ14" s="10">
        <v>1</v>
      </c>
    </row>
    <row r="15" spans="1:78" x14ac:dyDescent="0.25">
      <c r="A15" s="19">
        <f>SUM(A14+1)</f>
        <v>3</v>
      </c>
      <c r="B15" s="13" t="s">
        <v>269</v>
      </c>
      <c r="C15" s="13" t="s">
        <v>266</v>
      </c>
      <c r="D15" s="13">
        <v>87</v>
      </c>
      <c r="E15" s="14" t="str">
        <f t="shared" si="0"/>
        <v>5.0</v>
      </c>
      <c r="F15" s="13" t="str">
        <f t="shared" si="1"/>
        <v>4.0</v>
      </c>
      <c r="G15" s="13">
        <v>73</v>
      </c>
      <c r="H15" s="14" t="str">
        <f t="shared" si="2"/>
        <v>4.0</v>
      </c>
      <c r="I15" s="13" t="str">
        <f t="shared" si="3"/>
        <v>4.0</v>
      </c>
      <c r="J15" s="13">
        <v>75</v>
      </c>
      <c r="K15" s="14" t="str">
        <f t="shared" si="4"/>
        <v>4.5</v>
      </c>
      <c r="L15" s="13" t="str">
        <f t="shared" si="5"/>
        <v>4.0</v>
      </c>
      <c r="M15" s="13">
        <v>89</v>
      </c>
      <c r="N15" s="14" t="str">
        <f t="shared" si="6"/>
        <v>5.0</v>
      </c>
      <c r="O15" s="13" t="str">
        <f t="shared" si="7"/>
        <v>5.0</v>
      </c>
      <c r="P15" s="11">
        <f t="shared" si="8"/>
        <v>4.6470588235294121</v>
      </c>
      <c r="Q15" s="12">
        <f t="shared" si="9"/>
        <v>17</v>
      </c>
      <c r="R15" s="12">
        <f>17</f>
        <v>17</v>
      </c>
      <c r="S15" s="12">
        <f t="shared" si="10"/>
        <v>79</v>
      </c>
      <c r="T15" s="11">
        <f t="shared" si="11"/>
        <v>4.6470588235294121</v>
      </c>
      <c r="U15" s="13">
        <v>80</v>
      </c>
      <c r="V15" s="14" t="str">
        <f t="shared" si="12"/>
        <v>5.0</v>
      </c>
      <c r="W15" s="13" t="str">
        <f t="shared" si="13"/>
        <v>4.0</v>
      </c>
      <c r="X15" s="13">
        <v>78</v>
      </c>
      <c r="Y15" s="14" t="str">
        <f t="shared" si="14"/>
        <v>4.5</v>
      </c>
      <c r="Z15" s="13" t="str">
        <f t="shared" si="15"/>
        <v>4.0</v>
      </c>
      <c r="AA15" s="13">
        <v>87</v>
      </c>
      <c r="AB15" s="14" t="str">
        <f t="shared" si="16"/>
        <v>5.0</v>
      </c>
      <c r="AC15" s="13" t="str">
        <f t="shared" si="17"/>
        <v>4.0</v>
      </c>
      <c r="AD15" s="13">
        <v>75</v>
      </c>
      <c r="AE15" s="14" t="str">
        <f t="shared" si="18"/>
        <v>4.5</v>
      </c>
      <c r="AF15" s="13" t="str">
        <f t="shared" si="19"/>
        <v>4.0</v>
      </c>
      <c r="AG15" s="11">
        <f t="shared" si="20"/>
        <v>4.75</v>
      </c>
      <c r="AH15" s="12">
        <f t="shared" si="21"/>
        <v>33</v>
      </c>
      <c r="AI15" s="12">
        <f t="shared" si="22"/>
        <v>33</v>
      </c>
      <c r="AJ15" s="12">
        <f t="shared" si="23"/>
        <v>155</v>
      </c>
      <c r="AK15" s="11">
        <f t="shared" si="24"/>
        <v>4.6969696969696972</v>
      </c>
      <c r="AL15" s="13">
        <v>71</v>
      </c>
      <c r="AM15" s="14" t="str">
        <f t="shared" si="25"/>
        <v>4.0</v>
      </c>
      <c r="AN15" s="13" t="str">
        <f t="shared" si="26"/>
        <v>4.0</v>
      </c>
      <c r="AO15" s="13">
        <v>87</v>
      </c>
      <c r="AP15" s="14" t="str">
        <f t="shared" si="27"/>
        <v>5.0</v>
      </c>
      <c r="AQ15" s="13" t="str">
        <f t="shared" si="28"/>
        <v>4.0</v>
      </c>
      <c r="AR15" s="13">
        <v>74</v>
      </c>
      <c r="AS15" s="14" t="str">
        <f t="shared" si="29"/>
        <v>4.0</v>
      </c>
      <c r="AT15" s="13" t="str">
        <f t="shared" si="30"/>
        <v>4.0</v>
      </c>
      <c r="AU15" s="13">
        <v>75</v>
      </c>
      <c r="AV15" s="14" t="str">
        <f t="shared" si="31"/>
        <v>4.5</v>
      </c>
      <c r="AW15" s="13" t="str">
        <f t="shared" si="32"/>
        <v>4.0</v>
      </c>
      <c r="AX15" s="11">
        <f t="shared" si="33"/>
        <v>4.375</v>
      </c>
      <c r="AY15" s="12">
        <f t="shared" si="34"/>
        <v>49</v>
      </c>
      <c r="AZ15" s="12">
        <f t="shared" si="35"/>
        <v>49</v>
      </c>
      <c r="BA15" s="12">
        <f t="shared" si="36"/>
        <v>225</v>
      </c>
      <c r="BB15" s="11">
        <f t="shared" si="37"/>
        <v>4.591836734693878</v>
      </c>
      <c r="BC15" s="13">
        <v>76</v>
      </c>
      <c r="BD15" s="14" t="str">
        <f t="shared" si="38"/>
        <v>4.5</v>
      </c>
      <c r="BE15" s="13" t="str">
        <f t="shared" si="39"/>
        <v>4.0</v>
      </c>
      <c r="BF15" s="13">
        <v>88</v>
      </c>
      <c r="BG15" s="14" t="str">
        <f t="shared" si="40"/>
        <v>5.0</v>
      </c>
      <c r="BH15" s="13" t="str">
        <f t="shared" si="41"/>
        <v>5.0</v>
      </c>
      <c r="BI15" s="13">
        <v>72</v>
      </c>
      <c r="BJ15" s="14" t="str">
        <f t="shared" si="42"/>
        <v>4.0</v>
      </c>
      <c r="BK15" s="13" t="str">
        <f t="shared" si="43"/>
        <v>4.0</v>
      </c>
      <c r="BL15" s="13">
        <v>71</v>
      </c>
      <c r="BM15" s="14" t="str">
        <f t="shared" si="44"/>
        <v>4.0</v>
      </c>
      <c r="BN15" s="13" t="str">
        <f t="shared" si="45"/>
        <v>4.0</v>
      </c>
      <c r="BO15" s="13">
        <v>89</v>
      </c>
      <c r="BP15" s="14" t="str">
        <f t="shared" si="46"/>
        <v>5.0</v>
      </c>
      <c r="BQ15" s="13" t="str">
        <f t="shared" si="47"/>
        <v>4.0</v>
      </c>
      <c r="BR15" s="13">
        <v>82</v>
      </c>
      <c r="BS15" s="14" t="str">
        <f t="shared" si="48"/>
        <v>5.0</v>
      </c>
      <c r="BT15" s="13" t="str">
        <f t="shared" si="49"/>
        <v>5.0</v>
      </c>
      <c r="BU15" s="11">
        <f t="shared" si="50"/>
        <v>4.615384615384615</v>
      </c>
      <c r="BV15" s="12">
        <f t="shared" si="51"/>
        <v>75</v>
      </c>
      <c r="BW15" s="12">
        <f t="shared" si="52"/>
        <v>75</v>
      </c>
      <c r="BX15" s="12">
        <f t="shared" si="53"/>
        <v>345</v>
      </c>
      <c r="BY15" s="11">
        <f t="shared" si="54"/>
        <v>4.5999999999999996</v>
      </c>
      <c r="BZ15" s="10">
        <v>1</v>
      </c>
    </row>
    <row r="16" spans="1:78" x14ac:dyDescent="0.25">
      <c r="A16" s="19">
        <f>SUM(A15+1)</f>
        <v>4</v>
      </c>
      <c r="B16" s="13" t="s">
        <v>268</v>
      </c>
      <c r="C16" s="13" t="s">
        <v>265</v>
      </c>
      <c r="D16" s="13">
        <v>86</v>
      </c>
      <c r="E16" s="14" t="str">
        <f t="shared" si="0"/>
        <v>5.0</v>
      </c>
      <c r="F16" s="13" t="str">
        <f t="shared" si="1"/>
        <v>4.0</v>
      </c>
      <c r="G16" s="13">
        <v>82</v>
      </c>
      <c r="H16" s="14" t="str">
        <f t="shared" si="2"/>
        <v>5.0</v>
      </c>
      <c r="I16" s="13" t="str">
        <f t="shared" si="3"/>
        <v>4.0</v>
      </c>
      <c r="J16" s="13">
        <v>89</v>
      </c>
      <c r="K16" s="14" t="str">
        <f t="shared" si="4"/>
        <v>5.0</v>
      </c>
      <c r="L16" s="13" t="str">
        <f t="shared" si="5"/>
        <v>4.0</v>
      </c>
      <c r="M16" s="13">
        <v>73</v>
      </c>
      <c r="N16" s="14" t="str">
        <f t="shared" si="6"/>
        <v>4.0</v>
      </c>
      <c r="O16" s="13" t="str">
        <f t="shared" si="7"/>
        <v>5.0</v>
      </c>
      <c r="P16" s="11">
        <f t="shared" si="8"/>
        <v>4.7058823529411766</v>
      </c>
      <c r="Q16" s="12">
        <f t="shared" si="9"/>
        <v>17</v>
      </c>
      <c r="R16" s="12">
        <f>17</f>
        <v>17</v>
      </c>
      <c r="S16" s="12">
        <f t="shared" si="10"/>
        <v>80</v>
      </c>
      <c r="T16" s="11">
        <f t="shared" si="11"/>
        <v>4.7058823529411766</v>
      </c>
      <c r="U16" s="13">
        <v>93</v>
      </c>
      <c r="V16" s="14" t="str">
        <f t="shared" si="12"/>
        <v>5.0</v>
      </c>
      <c r="W16" s="13" t="str">
        <f t="shared" si="13"/>
        <v>4.0</v>
      </c>
      <c r="X16" s="13">
        <v>83</v>
      </c>
      <c r="Y16" s="14" t="str">
        <f t="shared" si="14"/>
        <v>5.0</v>
      </c>
      <c r="Z16" s="13" t="str">
        <f t="shared" si="15"/>
        <v>4.0</v>
      </c>
      <c r="AA16" s="13">
        <v>83</v>
      </c>
      <c r="AB16" s="14" t="str">
        <f t="shared" si="16"/>
        <v>5.0</v>
      </c>
      <c r="AC16" s="13" t="str">
        <f t="shared" si="17"/>
        <v>4.0</v>
      </c>
      <c r="AD16" s="13">
        <v>68</v>
      </c>
      <c r="AE16" s="14" t="str">
        <f t="shared" si="18"/>
        <v>3.5</v>
      </c>
      <c r="AF16" s="13" t="str">
        <f t="shared" si="19"/>
        <v>4.0</v>
      </c>
      <c r="AG16" s="11">
        <f t="shared" si="20"/>
        <v>4.625</v>
      </c>
      <c r="AH16" s="12">
        <f t="shared" si="21"/>
        <v>33</v>
      </c>
      <c r="AI16" s="12">
        <f t="shared" si="22"/>
        <v>33</v>
      </c>
      <c r="AJ16" s="12">
        <f t="shared" si="23"/>
        <v>154</v>
      </c>
      <c r="AK16" s="11">
        <f t="shared" si="24"/>
        <v>4.666666666666667</v>
      </c>
      <c r="AL16" s="13">
        <v>63</v>
      </c>
      <c r="AM16" s="14" t="str">
        <f t="shared" si="25"/>
        <v>3.0</v>
      </c>
      <c r="AN16" s="13" t="str">
        <f t="shared" si="26"/>
        <v>4.0</v>
      </c>
      <c r="AO16" s="13">
        <v>76</v>
      </c>
      <c r="AP16" s="14" t="str">
        <f t="shared" si="27"/>
        <v>4.5</v>
      </c>
      <c r="AQ16" s="13" t="str">
        <f t="shared" si="28"/>
        <v>4.0</v>
      </c>
      <c r="AR16" s="13">
        <v>74</v>
      </c>
      <c r="AS16" s="14" t="str">
        <f t="shared" si="29"/>
        <v>4.0</v>
      </c>
      <c r="AT16" s="13" t="str">
        <f t="shared" si="30"/>
        <v>4.0</v>
      </c>
      <c r="AU16" s="13">
        <v>71</v>
      </c>
      <c r="AV16" s="14" t="str">
        <f t="shared" si="31"/>
        <v>4.0</v>
      </c>
      <c r="AW16" s="13" t="str">
        <f t="shared" si="32"/>
        <v>4.0</v>
      </c>
      <c r="AX16" s="11">
        <f t="shared" si="33"/>
        <v>3.875</v>
      </c>
      <c r="AY16" s="12">
        <f t="shared" si="34"/>
        <v>49</v>
      </c>
      <c r="AZ16" s="12">
        <f t="shared" si="35"/>
        <v>49</v>
      </c>
      <c r="BA16" s="12">
        <f t="shared" si="36"/>
        <v>216</v>
      </c>
      <c r="BB16" s="11">
        <f t="shared" si="37"/>
        <v>4.408163265306122</v>
      </c>
      <c r="BC16" s="13">
        <v>84</v>
      </c>
      <c r="BD16" s="14" t="str">
        <f t="shared" si="38"/>
        <v>5.0</v>
      </c>
      <c r="BE16" s="13" t="str">
        <f t="shared" si="39"/>
        <v>4.0</v>
      </c>
      <c r="BF16" s="13">
        <v>75</v>
      </c>
      <c r="BG16" s="14" t="str">
        <f t="shared" si="40"/>
        <v>4.5</v>
      </c>
      <c r="BH16" s="13" t="str">
        <f t="shared" si="41"/>
        <v>5.0</v>
      </c>
      <c r="BI16" s="13">
        <v>85</v>
      </c>
      <c r="BJ16" s="14" t="str">
        <f t="shared" si="42"/>
        <v>5.0</v>
      </c>
      <c r="BK16" s="13" t="str">
        <f t="shared" si="43"/>
        <v>4.0</v>
      </c>
      <c r="BL16" s="13">
        <v>78</v>
      </c>
      <c r="BM16" s="14" t="str">
        <f t="shared" si="44"/>
        <v>4.5</v>
      </c>
      <c r="BN16" s="13" t="str">
        <f t="shared" si="45"/>
        <v>4.0</v>
      </c>
      <c r="BO16" s="13">
        <v>89</v>
      </c>
      <c r="BP16" s="14" t="str">
        <f t="shared" si="46"/>
        <v>5.0</v>
      </c>
      <c r="BQ16" s="13" t="str">
        <f t="shared" si="47"/>
        <v>4.0</v>
      </c>
      <c r="BR16" s="13">
        <v>84</v>
      </c>
      <c r="BS16" s="14" t="str">
        <f t="shared" si="48"/>
        <v>5.0</v>
      </c>
      <c r="BT16" s="13" t="str">
        <f t="shared" si="49"/>
        <v>5.0</v>
      </c>
      <c r="BU16" s="11">
        <f t="shared" si="50"/>
        <v>4.8269230769230766</v>
      </c>
      <c r="BV16" s="12">
        <f t="shared" si="51"/>
        <v>75</v>
      </c>
      <c r="BW16" s="12">
        <f t="shared" si="52"/>
        <v>75</v>
      </c>
      <c r="BX16" s="12">
        <f t="shared" si="53"/>
        <v>341.5</v>
      </c>
      <c r="BY16" s="11">
        <f t="shared" si="54"/>
        <v>4.5533333333333337</v>
      </c>
      <c r="BZ16" s="10">
        <v>1</v>
      </c>
    </row>
    <row r="17" spans="1:78" x14ac:dyDescent="0.25">
      <c r="A17" s="19">
        <f>SUM(A16+1)</f>
        <v>5</v>
      </c>
      <c r="B17" s="13" t="s">
        <v>262</v>
      </c>
      <c r="C17" s="13" t="s">
        <v>260</v>
      </c>
      <c r="D17" s="13">
        <v>87</v>
      </c>
      <c r="E17" s="14" t="str">
        <f t="shared" si="0"/>
        <v>5.0</v>
      </c>
      <c r="F17" s="13" t="str">
        <f t="shared" si="1"/>
        <v>4.0</v>
      </c>
      <c r="G17" s="13">
        <v>85</v>
      </c>
      <c r="H17" s="14" t="str">
        <f t="shared" si="2"/>
        <v>5.0</v>
      </c>
      <c r="I17" s="13" t="str">
        <f t="shared" si="3"/>
        <v>4.0</v>
      </c>
      <c r="J17" s="13">
        <v>88</v>
      </c>
      <c r="K17" s="14" t="str">
        <f t="shared" si="4"/>
        <v>5.0</v>
      </c>
      <c r="L17" s="13" t="str">
        <f t="shared" si="5"/>
        <v>4.0</v>
      </c>
      <c r="M17" s="13">
        <v>80</v>
      </c>
      <c r="N17" s="14" t="str">
        <f t="shared" si="6"/>
        <v>5.0</v>
      </c>
      <c r="O17" s="13" t="str">
        <f t="shared" si="7"/>
        <v>5.0</v>
      </c>
      <c r="P17" s="11">
        <f t="shared" si="8"/>
        <v>5</v>
      </c>
      <c r="Q17" s="12">
        <f t="shared" si="9"/>
        <v>17</v>
      </c>
      <c r="R17" s="12">
        <f>17</f>
        <v>17</v>
      </c>
      <c r="S17" s="12">
        <f t="shared" si="10"/>
        <v>85</v>
      </c>
      <c r="T17" s="11">
        <f t="shared" si="11"/>
        <v>5</v>
      </c>
      <c r="U17" s="13">
        <v>79</v>
      </c>
      <c r="V17" s="14" t="str">
        <f t="shared" si="12"/>
        <v>4.5</v>
      </c>
      <c r="W17" s="13" t="str">
        <f t="shared" si="13"/>
        <v>4.0</v>
      </c>
      <c r="X17" s="13">
        <v>80</v>
      </c>
      <c r="Y17" s="14" t="str">
        <f t="shared" si="14"/>
        <v>5.0</v>
      </c>
      <c r="Z17" s="13" t="str">
        <f t="shared" si="15"/>
        <v>4.0</v>
      </c>
      <c r="AA17" s="13">
        <v>80</v>
      </c>
      <c r="AB17" s="14" t="str">
        <f t="shared" si="16"/>
        <v>5.0</v>
      </c>
      <c r="AC17" s="13" t="str">
        <f t="shared" si="17"/>
        <v>4.0</v>
      </c>
      <c r="AD17" s="13">
        <v>68</v>
      </c>
      <c r="AE17" s="14" t="str">
        <f t="shared" si="18"/>
        <v>3.5</v>
      </c>
      <c r="AF17" s="13" t="str">
        <f t="shared" si="19"/>
        <v>4.0</v>
      </c>
      <c r="AG17" s="11">
        <f t="shared" si="20"/>
        <v>4.5</v>
      </c>
      <c r="AH17" s="12">
        <f t="shared" si="21"/>
        <v>33</v>
      </c>
      <c r="AI17" s="12">
        <f t="shared" si="22"/>
        <v>33</v>
      </c>
      <c r="AJ17" s="12">
        <f t="shared" si="23"/>
        <v>157</v>
      </c>
      <c r="AK17" s="11">
        <f t="shared" si="24"/>
        <v>4.7575757575757578</v>
      </c>
      <c r="AL17" s="13">
        <v>71</v>
      </c>
      <c r="AM17" s="14" t="str">
        <f t="shared" si="25"/>
        <v>4.0</v>
      </c>
      <c r="AN17" s="13" t="str">
        <f t="shared" si="26"/>
        <v>4.0</v>
      </c>
      <c r="AO17" s="13">
        <v>70</v>
      </c>
      <c r="AP17" s="14" t="str">
        <f t="shared" si="27"/>
        <v>4.0</v>
      </c>
      <c r="AQ17" s="13" t="str">
        <f t="shared" si="28"/>
        <v>4.0</v>
      </c>
      <c r="AR17" s="13">
        <v>75</v>
      </c>
      <c r="AS17" s="14" t="str">
        <f t="shared" si="29"/>
        <v>4.5</v>
      </c>
      <c r="AT17" s="13" t="str">
        <f t="shared" si="30"/>
        <v>4.0</v>
      </c>
      <c r="AU17" s="13">
        <v>67</v>
      </c>
      <c r="AV17" s="14" t="str">
        <f t="shared" si="31"/>
        <v>3.5</v>
      </c>
      <c r="AW17" s="13" t="str">
        <f t="shared" si="32"/>
        <v>4.0</v>
      </c>
      <c r="AX17" s="11">
        <f t="shared" si="33"/>
        <v>4</v>
      </c>
      <c r="AY17" s="12">
        <f t="shared" si="34"/>
        <v>49</v>
      </c>
      <c r="AZ17" s="12">
        <f t="shared" si="35"/>
        <v>49</v>
      </c>
      <c r="BA17" s="12">
        <f t="shared" si="36"/>
        <v>221</v>
      </c>
      <c r="BB17" s="11">
        <f t="shared" si="37"/>
        <v>4.5102040816326534</v>
      </c>
      <c r="BC17" s="13">
        <v>71</v>
      </c>
      <c r="BD17" s="14" t="str">
        <f t="shared" si="38"/>
        <v>4.0</v>
      </c>
      <c r="BE17" s="13" t="str">
        <f t="shared" si="39"/>
        <v>4.0</v>
      </c>
      <c r="BF17" s="13">
        <v>79</v>
      </c>
      <c r="BG17" s="14" t="str">
        <f t="shared" si="40"/>
        <v>4.5</v>
      </c>
      <c r="BH17" s="13" t="str">
        <f t="shared" si="41"/>
        <v>5.0</v>
      </c>
      <c r="BI17" s="13">
        <v>75</v>
      </c>
      <c r="BJ17" s="14" t="str">
        <f t="shared" si="42"/>
        <v>4.5</v>
      </c>
      <c r="BK17" s="13" t="str">
        <f t="shared" si="43"/>
        <v>4.0</v>
      </c>
      <c r="BL17" s="13">
        <v>77</v>
      </c>
      <c r="BM17" s="14" t="str">
        <f t="shared" si="44"/>
        <v>4.5</v>
      </c>
      <c r="BN17" s="13" t="str">
        <f t="shared" si="45"/>
        <v>4.0</v>
      </c>
      <c r="BO17" s="13">
        <v>82</v>
      </c>
      <c r="BP17" s="14" t="str">
        <f t="shared" si="46"/>
        <v>5.0</v>
      </c>
      <c r="BQ17" s="13" t="str">
        <f t="shared" si="47"/>
        <v>4.0</v>
      </c>
      <c r="BR17" s="13">
        <v>79</v>
      </c>
      <c r="BS17" s="14" t="str">
        <f t="shared" si="48"/>
        <v>4.5</v>
      </c>
      <c r="BT17" s="13" t="str">
        <f t="shared" si="49"/>
        <v>5.0</v>
      </c>
      <c r="BU17" s="11">
        <f t="shared" si="50"/>
        <v>4.5</v>
      </c>
      <c r="BV17" s="12">
        <f t="shared" si="51"/>
        <v>75</v>
      </c>
      <c r="BW17" s="12">
        <f t="shared" si="52"/>
        <v>75</v>
      </c>
      <c r="BX17" s="12">
        <f t="shared" si="53"/>
        <v>338</v>
      </c>
      <c r="BY17" s="11">
        <f t="shared" si="54"/>
        <v>4.5066666666666668</v>
      </c>
      <c r="BZ17" s="10">
        <v>1</v>
      </c>
    </row>
    <row r="18" spans="1:78" x14ac:dyDescent="0.25">
      <c r="A18" s="19">
        <f>SUM(A17+1)</f>
        <v>6</v>
      </c>
      <c r="B18" s="13" t="s">
        <v>273</v>
      </c>
      <c r="C18" s="13" t="s">
        <v>272</v>
      </c>
      <c r="D18" s="13">
        <v>75</v>
      </c>
      <c r="E18" s="14" t="str">
        <f t="shared" si="0"/>
        <v>4.5</v>
      </c>
      <c r="F18" s="13" t="str">
        <f t="shared" si="1"/>
        <v>4.0</v>
      </c>
      <c r="G18" s="13">
        <v>91</v>
      </c>
      <c r="H18" s="14" t="str">
        <f t="shared" si="2"/>
        <v>5.0</v>
      </c>
      <c r="I18" s="13" t="str">
        <f t="shared" si="3"/>
        <v>4.0</v>
      </c>
      <c r="J18" s="13">
        <v>78</v>
      </c>
      <c r="K18" s="14" t="str">
        <f t="shared" si="4"/>
        <v>4.5</v>
      </c>
      <c r="L18" s="13" t="str">
        <f t="shared" si="5"/>
        <v>4.0</v>
      </c>
      <c r="M18" s="13">
        <v>79</v>
      </c>
      <c r="N18" s="14" t="str">
        <f t="shared" si="6"/>
        <v>4.5</v>
      </c>
      <c r="O18" s="13" t="str">
        <f t="shared" si="7"/>
        <v>5.0</v>
      </c>
      <c r="P18" s="11">
        <f t="shared" si="8"/>
        <v>4.617647058823529</v>
      </c>
      <c r="Q18" s="12">
        <f t="shared" si="9"/>
        <v>17</v>
      </c>
      <c r="R18" s="12">
        <f>17</f>
        <v>17</v>
      </c>
      <c r="S18" s="12">
        <f t="shared" si="10"/>
        <v>78.5</v>
      </c>
      <c r="T18" s="11">
        <f t="shared" si="11"/>
        <v>4.617647058823529</v>
      </c>
      <c r="U18" s="13">
        <v>87</v>
      </c>
      <c r="V18" s="14" t="str">
        <f t="shared" si="12"/>
        <v>5.0</v>
      </c>
      <c r="W18" s="13" t="str">
        <f t="shared" si="13"/>
        <v>4.0</v>
      </c>
      <c r="X18" s="13">
        <v>84</v>
      </c>
      <c r="Y18" s="14" t="str">
        <f t="shared" si="14"/>
        <v>5.0</v>
      </c>
      <c r="Z18" s="13" t="str">
        <f t="shared" si="15"/>
        <v>4.0</v>
      </c>
      <c r="AA18" s="13">
        <v>80</v>
      </c>
      <c r="AB18" s="14" t="str">
        <f t="shared" si="16"/>
        <v>5.0</v>
      </c>
      <c r="AC18" s="13" t="str">
        <f t="shared" si="17"/>
        <v>4.0</v>
      </c>
      <c r="AD18" s="13">
        <v>79</v>
      </c>
      <c r="AE18" s="14" t="str">
        <f t="shared" si="18"/>
        <v>4.5</v>
      </c>
      <c r="AF18" s="13" t="str">
        <f t="shared" si="19"/>
        <v>4.0</v>
      </c>
      <c r="AG18" s="11">
        <f t="shared" si="20"/>
        <v>4.875</v>
      </c>
      <c r="AH18" s="12">
        <f t="shared" si="21"/>
        <v>33</v>
      </c>
      <c r="AI18" s="12">
        <f t="shared" si="22"/>
        <v>33</v>
      </c>
      <c r="AJ18" s="12">
        <f t="shared" si="23"/>
        <v>156.5</v>
      </c>
      <c r="AK18" s="11">
        <f t="shared" si="24"/>
        <v>4.7424242424242422</v>
      </c>
      <c r="AL18" s="13">
        <v>62</v>
      </c>
      <c r="AM18" s="14" t="str">
        <f t="shared" si="25"/>
        <v>3.0</v>
      </c>
      <c r="AN18" s="13" t="str">
        <f t="shared" si="26"/>
        <v>4.0</v>
      </c>
      <c r="AO18" s="13">
        <v>78</v>
      </c>
      <c r="AP18" s="14" t="str">
        <f t="shared" si="27"/>
        <v>4.5</v>
      </c>
      <c r="AQ18" s="13" t="str">
        <f t="shared" si="28"/>
        <v>4.0</v>
      </c>
      <c r="AR18" s="13">
        <v>71</v>
      </c>
      <c r="AS18" s="14" t="str">
        <f t="shared" si="29"/>
        <v>4.0</v>
      </c>
      <c r="AT18" s="13" t="str">
        <f t="shared" si="30"/>
        <v>4.0</v>
      </c>
      <c r="AU18" s="13">
        <v>71</v>
      </c>
      <c r="AV18" s="14" t="str">
        <f t="shared" si="31"/>
        <v>4.0</v>
      </c>
      <c r="AW18" s="13" t="str">
        <f t="shared" si="32"/>
        <v>4.0</v>
      </c>
      <c r="AX18" s="11">
        <f t="shared" si="33"/>
        <v>3.875</v>
      </c>
      <c r="AY18" s="12">
        <f t="shared" si="34"/>
        <v>49</v>
      </c>
      <c r="AZ18" s="12">
        <f t="shared" si="35"/>
        <v>49</v>
      </c>
      <c r="BA18" s="12">
        <f t="shared" si="36"/>
        <v>218.5</v>
      </c>
      <c r="BB18" s="11">
        <f t="shared" si="37"/>
        <v>4.4591836734693882</v>
      </c>
      <c r="BC18" s="13">
        <v>75</v>
      </c>
      <c r="BD18" s="14" t="str">
        <f t="shared" si="38"/>
        <v>4.5</v>
      </c>
      <c r="BE18" s="13" t="str">
        <f t="shared" si="39"/>
        <v>4.0</v>
      </c>
      <c r="BF18" s="13">
        <v>70</v>
      </c>
      <c r="BG18" s="14" t="str">
        <f t="shared" si="40"/>
        <v>4.0</v>
      </c>
      <c r="BH18" s="13" t="str">
        <f t="shared" si="41"/>
        <v>5.0</v>
      </c>
      <c r="BI18" s="13">
        <v>71</v>
      </c>
      <c r="BJ18" s="14" t="str">
        <f t="shared" si="42"/>
        <v>4.0</v>
      </c>
      <c r="BK18" s="13" t="str">
        <f t="shared" si="43"/>
        <v>4.0</v>
      </c>
      <c r="BL18" s="13">
        <v>81</v>
      </c>
      <c r="BM18" s="14" t="str">
        <f t="shared" si="44"/>
        <v>5.0</v>
      </c>
      <c r="BN18" s="13" t="str">
        <f t="shared" si="45"/>
        <v>4.0</v>
      </c>
      <c r="BO18" s="13">
        <v>74</v>
      </c>
      <c r="BP18" s="14" t="str">
        <f t="shared" si="46"/>
        <v>4.0</v>
      </c>
      <c r="BQ18" s="13" t="str">
        <f t="shared" si="47"/>
        <v>4.0</v>
      </c>
      <c r="BR18" s="13">
        <v>85</v>
      </c>
      <c r="BS18" s="14" t="str">
        <f t="shared" si="48"/>
        <v>5.0</v>
      </c>
      <c r="BT18" s="13" t="str">
        <f t="shared" si="49"/>
        <v>5.0</v>
      </c>
      <c r="BU18" s="11">
        <f t="shared" si="50"/>
        <v>4.4230769230769234</v>
      </c>
      <c r="BV18" s="12">
        <f t="shared" si="51"/>
        <v>75</v>
      </c>
      <c r="BW18" s="12">
        <f t="shared" si="52"/>
        <v>75</v>
      </c>
      <c r="BX18" s="12">
        <f t="shared" si="53"/>
        <v>333.5</v>
      </c>
      <c r="BY18" s="11">
        <f t="shared" si="54"/>
        <v>4.4466666666666663</v>
      </c>
      <c r="BZ18" s="10">
        <v>1</v>
      </c>
    </row>
    <row r="19" spans="1:78" x14ac:dyDescent="0.25">
      <c r="A19" s="19">
        <f t="shared" ref="A19" si="55">SUM(A18+1)</f>
        <v>7</v>
      </c>
      <c r="B19" s="13" t="s">
        <v>263</v>
      </c>
      <c r="C19" s="13" t="s">
        <v>261</v>
      </c>
      <c r="D19" s="13">
        <v>81</v>
      </c>
      <c r="E19" s="14" t="str">
        <f>IF(D19&gt;=80,"5.0",IF(D19&gt;=75,"4.5",IF(D19&gt;=70,"4.0",IF(D19&gt;=65,"3.5",IF(D19&gt;=60,"3.0",IF(D19&gt;=55,"2.5",IF(D19&gt;=50,"2.0",IF(D19&gt;=45,"1.5",IF(D19&gt;=40,"1.0",IF(D19&gt;=35,"0.5","0.0"))))))))))</f>
        <v>5.0</v>
      </c>
      <c r="F19" s="13" t="str">
        <f>IF(D19&gt;=50,"4.0","0.0")</f>
        <v>4.0</v>
      </c>
      <c r="G19" s="13">
        <v>81</v>
      </c>
      <c r="H19" s="14" t="str">
        <f>IF(G19&gt;=80,"5.0",IF(G19&gt;=75,"4.5",IF(G19&gt;=70,"4.0",IF(G19&gt;=65,"3.5",IF(G19&gt;=60,"3.0",IF(G19&gt;=55,"2.5",IF(G19&gt;=50,"2.0",IF(G19&gt;=45,"1.5",IF(G19&gt;=40,"1.0",IF(G19&gt;=35,"0.5","0.0"))))))))))</f>
        <v>5.0</v>
      </c>
      <c r="I19" s="13" t="str">
        <f>IF(G19&gt;=50,"4.0","0.0")</f>
        <v>4.0</v>
      </c>
      <c r="J19" s="13">
        <v>71</v>
      </c>
      <c r="K19" s="14" t="str">
        <f>IF(J19&gt;=80,"5.0",IF(J19&gt;=75,"4.5",IF(J19&gt;=70,"4.0",IF(J19&gt;=65,"3.5",IF(J19&gt;=60,"3.0",IF(J19&gt;=55,"2.5",IF(J19&gt;=50,"2.0",IF(J19&gt;=45,"1.5",IF(J19&gt;=40,"1.0",IF(J19&gt;=35,"0.5","0.0"))))))))))</f>
        <v>4.0</v>
      </c>
      <c r="L19" s="13" t="str">
        <f>IF(J19&gt;=50,"4.0","0.0")</f>
        <v>4.0</v>
      </c>
      <c r="M19" s="13">
        <v>87</v>
      </c>
      <c r="N19" s="14" t="str">
        <f>IF(M19&gt;=80,"5.0",IF(M19&gt;=75,"4.5",IF(M19&gt;=70,"4.0",IF(M19&gt;=65,"3.5",IF(M19&gt;=60,"3.0",IF(M19&gt;=55,"2.5",IF(M19&gt;=50,"2.0",IF(M19&gt;=45,"1.5",IF(M19&gt;=40,"1.0",IF(M19&gt;=35,"0.5","0.0"))))))))))</f>
        <v>5.0</v>
      </c>
      <c r="O19" s="13" t="str">
        <f>IF(M19&gt;=50,"5.0","0.0")</f>
        <v>5.0</v>
      </c>
      <c r="P19" s="11">
        <f>(K19*F19+H19*I19+E19*L19+N19*O19)/17</f>
        <v>4.7647058823529411</v>
      </c>
      <c r="Q19" s="12">
        <f>L19+I19+F19+O19</f>
        <v>17</v>
      </c>
      <c r="R19" s="12">
        <f>17</f>
        <v>17</v>
      </c>
      <c r="S19" s="12">
        <f>K19*F19+H19*I19+E19*L19+N19*O19</f>
        <v>81</v>
      </c>
      <c r="T19" s="11">
        <f>S19/R19</f>
        <v>4.7647058823529411</v>
      </c>
      <c r="U19" s="13">
        <v>74</v>
      </c>
      <c r="V19" s="14" t="str">
        <f>IF(U19&gt;=80,"5.0",IF(U19&gt;=75,"4.5",IF(U19&gt;=70,"4.0",IF(U19&gt;=65,"3.5",IF(U19&gt;=60,"3.0",IF(U19&gt;=55,"2.5",IF(U19&gt;=50,"2.0",IF(U19&gt;=45,"1.5",IF(U19&gt;=40,"1.0",IF(U19&gt;=35,"0.5","0.0"))))))))))</f>
        <v>4.0</v>
      </c>
      <c r="W19" s="13" t="str">
        <f>IF(U19&gt;=50,"4.0","0.0")</f>
        <v>4.0</v>
      </c>
      <c r="X19" s="13">
        <v>70</v>
      </c>
      <c r="Y19" s="14" t="str">
        <f>IF(X19&gt;=80,"5.0",IF(X19&gt;=75,"4.5",IF(X19&gt;=70,"4.0",IF(X19&gt;=65,"3.5",IF(X19&gt;=60,"3.0",IF(X19&gt;=55,"2.5",IF(X19&gt;=50,"2.0",IF(X19&gt;=45,"1.5",IF(X19&gt;=40,"1.0",IF(X19&gt;=35,"0.5","0.0"))))))))))</f>
        <v>4.0</v>
      </c>
      <c r="Z19" s="13" t="str">
        <f>IF(X19&gt;=50,"4.0","0.0")</f>
        <v>4.0</v>
      </c>
      <c r="AA19" s="13">
        <v>81</v>
      </c>
      <c r="AB19" s="14" t="str">
        <f>IF(AA19&gt;=80,"5.0",IF(AA19&gt;=75,"4.5",IF(AA19&gt;=70,"4.0",IF(AA19&gt;=65,"3.5",IF(AA19&gt;=60,"3.0",IF(AA19&gt;=55,"2.5",IF(AA19&gt;=50,"2.0",IF(AA19&gt;=45,"1.5",IF(AA19&gt;=40,"1.0",IF(AA19&gt;=35,"0.5","0.0"))))))))))</f>
        <v>5.0</v>
      </c>
      <c r="AC19" s="13" t="str">
        <f>IF(AA19&gt;=50,"4.0","0.0")</f>
        <v>4.0</v>
      </c>
      <c r="AD19" s="13">
        <v>78</v>
      </c>
      <c r="AE19" s="14" t="str">
        <f>IF(AD19&gt;=80,"5.0",IF(AD19&gt;=75,"4.5",IF(AD19&gt;=70,"4.0",IF(AD19&gt;=65,"3.5",IF(AD19&gt;=60,"3.0",IF(AD19&gt;=55,"2.5",IF(AD19&gt;=50,"2.0",IF(AD19&gt;=45,"1.5",IF(AD19&gt;=40,"1.0",IF(AD19&gt;=35,"0.5","0.0"))))))))))</f>
        <v>4.5</v>
      </c>
      <c r="AF19" s="13" t="str">
        <f>IF(AD19&gt;=50,"4.0","0.0")</f>
        <v>4.0</v>
      </c>
      <c r="AG19" s="11">
        <f>(AB19*W19+Y19*Z19+V19*AC19+AE19*AF19)/16</f>
        <v>4.375</v>
      </c>
      <c r="AH19" s="12">
        <f>AC19+Z19+W19+AF19+Q19</f>
        <v>33</v>
      </c>
      <c r="AI19" s="12">
        <f>16+R19</f>
        <v>33</v>
      </c>
      <c r="AJ19" s="12">
        <f>(AB19*W19+Y19*Z19+V19*AC19+AE19*AF19)+S19</f>
        <v>151</v>
      </c>
      <c r="AK19" s="11">
        <f>AJ19/AI19</f>
        <v>4.5757575757575761</v>
      </c>
      <c r="AL19" s="13">
        <v>63</v>
      </c>
      <c r="AM19" s="14" t="str">
        <f>IF(AL19&gt;=80,"5.0",IF(AL19&gt;=75,"4.5",IF(AL19&gt;=70,"4.0",IF(AL19&gt;=65,"3.5",IF(AL19&gt;=60,"3.0",IF(AL19&gt;=55,"2.5",IF(AL19&gt;=50,"2.0",IF(AL19&gt;=45,"1.5",IF(AL19&gt;=40,"1.0",IF(AL19&gt;=35,"0.5","0.0"))))))))))</f>
        <v>3.0</v>
      </c>
      <c r="AN19" s="13" t="str">
        <f>IF(AL19&gt;=50,"4.0","0.0")</f>
        <v>4.0</v>
      </c>
      <c r="AO19" s="13">
        <v>79</v>
      </c>
      <c r="AP19" s="14" t="str">
        <f>IF(AO19&gt;=80,"5.0",IF(AO19&gt;=75,"4.5",IF(AO19&gt;=70,"4.0",IF(AO19&gt;=65,"3.5",IF(AO19&gt;=60,"3.0",IF(AO19&gt;=55,"2.5",IF(AO19&gt;=50,"2.0",IF(AO19&gt;=45,"1.5",IF(AO19&gt;=40,"1.0",IF(AO19&gt;=35,"0.5","0.0"))))))))))</f>
        <v>4.5</v>
      </c>
      <c r="AQ19" s="13" t="str">
        <f>IF(AO19&gt;=50,"4.0","0.0")</f>
        <v>4.0</v>
      </c>
      <c r="AR19" s="13">
        <v>75</v>
      </c>
      <c r="AS19" s="14" t="str">
        <f>IF(AR19&gt;=80,"5.0",IF(AR19&gt;=75,"4.5",IF(AR19&gt;=70,"4.0",IF(AR19&gt;=65,"3.5",IF(AR19&gt;=60,"3.0",IF(AR19&gt;=55,"2.5",IF(AR19&gt;=50,"2.0",IF(AR19&gt;=45,"1.5",IF(AR19&gt;=40,"1.0",IF(AR19&gt;=35,"0.5","0.0"))))))))))</f>
        <v>4.5</v>
      </c>
      <c r="AT19" s="13" t="str">
        <f>IF(AR19&gt;=50,"4.0","0.0")</f>
        <v>4.0</v>
      </c>
      <c r="AU19" s="13">
        <v>77</v>
      </c>
      <c r="AV19" s="14" t="str">
        <f>IF(AU19&gt;=80,"5.0",IF(AU19&gt;=75,"4.5",IF(AU19&gt;=70,"4.0",IF(AU19&gt;=65,"3.5",IF(AU19&gt;=60,"3.0",IF(AU19&gt;=55,"2.5",IF(AU19&gt;=50,"2.0",IF(AU19&gt;=45,"1.5",IF(AU19&gt;=40,"1.0",IF(AU19&gt;=35,"0.5","0.0"))))))))))</f>
        <v>4.5</v>
      </c>
      <c r="AW19" s="13" t="str">
        <f>IF(AU19&gt;=50,"4.0","0.0")</f>
        <v>4.0</v>
      </c>
      <c r="AX19" s="11">
        <f>(AS19*AN19+AP19*AQ19+AM19*AT19+AV19*AW19)/16</f>
        <v>4.125</v>
      </c>
      <c r="AY19" s="12">
        <f>AT19+AQ19+AN19+AW19+AH19</f>
        <v>49</v>
      </c>
      <c r="AZ19" s="12">
        <f>16+AI19</f>
        <v>49</v>
      </c>
      <c r="BA19" s="12">
        <f>(AS19*AN19+AP19*AQ19+AM19*AT19+AV19*AW19)+AJ19</f>
        <v>217</v>
      </c>
      <c r="BB19" s="11">
        <f>BA19/AZ19</f>
        <v>4.4285714285714288</v>
      </c>
      <c r="BC19" s="13">
        <v>68</v>
      </c>
      <c r="BD19" s="14" t="str">
        <f>IF(BC19&gt;=80,"5.0",IF(BC19&gt;=75,"4.5",IF(BC19&gt;=70,"4.0",IF(BC19&gt;=65,"3.5",IF(BC19&gt;=60,"3.0",IF(BC19&gt;=55,"2.5",IF(BC19&gt;=50,"2.0",IF(BC19&gt;=45,"1.5",IF(BC19&gt;=40,"1.0",IF(BC19&gt;=35,"0.5","0.0"))))))))))</f>
        <v>3.5</v>
      </c>
      <c r="BE19" s="13" t="str">
        <f>IF(BC19&gt;=50,"4.0","0.0")</f>
        <v>4.0</v>
      </c>
      <c r="BF19" s="13">
        <v>82</v>
      </c>
      <c r="BG19" s="14" t="str">
        <f>IF(BF19&gt;=80,"5.0",IF(BF19&gt;=75,"4.5",IF(BF19&gt;=70,"4.0",IF(BF19&gt;=65,"3.5",IF(BF19&gt;=60,"3.0",IF(BF19&gt;=55,"2.5",IF(BF19&gt;=50,"2.0",IF(BF19&gt;=45,"1.5",IF(BF19&gt;=40,"1.0",IF(BF19&gt;=35,"0.5","0.0"))))))))))</f>
        <v>5.0</v>
      </c>
      <c r="BH19" s="13" t="str">
        <f>IF(BF19&gt;=50,"5.0","0.0")</f>
        <v>5.0</v>
      </c>
      <c r="BI19" s="13">
        <v>72</v>
      </c>
      <c r="BJ19" s="14" t="str">
        <f>IF(BI19&gt;=80,"5.0",IF(BI19&gt;=75,"4.5",IF(BI19&gt;=70,"4.0",IF(BI19&gt;=65,"3.5",IF(BI19&gt;=60,"3.0",IF(BI19&gt;=55,"2.5",IF(BI19&gt;=50,"2.0",IF(BI19&gt;=45,"1.5",IF(BI19&gt;=40,"1.0",IF(BI19&gt;=35,"0.5","0.0"))))))))))</f>
        <v>4.0</v>
      </c>
      <c r="BK19" s="13" t="str">
        <f>IF(BI19&gt;=50,"4.0","0.0")</f>
        <v>4.0</v>
      </c>
      <c r="BL19" s="13">
        <v>69</v>
      </c>
      <c r="BM19" s="14" t="str">
        <f>IF(BL19&gt;=80,"5.0",IF(BL19&gt;=75,"4.5",IF(BL19&gt;=70,"4.0",IF(BL19&gt;=65,"3.5",IF(BL19&gt;=60,"3.0",IF(BL19&gt;=55,"2.5",IF(BL19&gt;=50,"2.0",IF(BL19&gt;=45,"1.5",IF(BL19&gt;=40,"1.0",IF(BL19&gt;=35,"0.5","0.0"))))))))))</f>
        <v>3.5</v>
      </c>
      <c r="BN19" s="13" t="str">
        <f>IF(BL19&gt;=50,"4.0","0.0")</f>
        <v>4.0</v>
      </c>
      <c r="BO19" s="13">
        <v>78</v>
      </c>
      <c r="BP19" s="14" t="str">
        <f>IF(BO19&gt;=80,"5.0",IF(BO19&gt;=75,"4.5",IF(BO19&gt;=70,"4.0",IF(BO19&gt;=65,"3.5",IF(BO19&gt;=60,"3.0",IF(BO19&gt;=55,"2.5",IF(BO19&gt;=50,"2.0",IF(BO19&gt;=45,"1.5",IF(BO19&gt;=40,"1.0",IF(BO19&gt;=35,"0.5","0.0"))))))))))</f>
        <v>4.5</v>
      </c>
      <c r="BQ19" s="13" t="str">
        <f>IF(BO19&gt;=50,"4.0","0.0")</f>
        <v>4.0</v>
      </c>
      <c r="BR19" s="13">
        <v>88</v>
      </c>
      <c r="BS19" s="14" t="str">
        <f>IF(BR19&gt;=80,"5.0",IF(BR19&gt;=75,"4.5",IF(BR19&gt;=70,"4.0",IF(BR19&gt;=65,"3.5",IF(BR19&gt;=60,"3.0",IF(BR19&gt;=55,"2.5",IF(BR19&gt;=50,"2.0",IF(BR19&gt;=45,"1.5",IF(BR19&gt;=40,"1.0",IF(BR19&gt;=35,"0.5","0.0"))))))))))</f>
        <v>5.0</v>
      </c>
      <c r="BT19" s="13" t="str">
        <f>IF(BR19&gt;=50,"5.0","0.0")</f>
        <v>5.0</v>
      </c>
      <c r="BU19" s="11">
        <f>(BP19*BK19+BM19*BN19+BJ19*BQ19+BS19*BT19+BH19*BG19+BE19*BD19)/26</f>
        <v>4.3076923076923075</v>
      </c>
      <c r="BV19" s="12">
        <f>BQ19+BN19+BK19+BT19+BE19+BH19+AY19</f>
        <v>75</v>
      </c>
      <c r="BW19" s="12">
        <f>26+AZ19</f>
        <v>75</v>
      </c>
      <c r="BX19" s="12">
        <f>(BP19*BK19+BM19*BN19+BJ19*BQ19+BS19*BT19+BG19*BH19+BE19*BD19)+BA19</f>
        <v>329</v>
      </c>
      <c r="BY19" s="11">
        <f>BX19/BW19</f>
        <v>4.3866666666666667</v>
      </c>
      <c r="BZ19" s="26">
        <v>2.1</v>
      </c>
    </row>
    <row r="21" spans="1:78" x14ac:dyDescent="0.25">
      <c r="B21" s="27"/>
      <c r="C21" s="27"/>
      <c r="D21" s="2" t="s">
        <v>232</v>
      </c>
      <c r="AL21" s="2" t="s">
        <v>232</v>
      </c>
    </row>
    <row r="22" spans="1:78" x14ac:dyDescent="0.25">
      <c r="B22" s="27"/>
      <c r="C22" s="27"/>
      <c r="D22" s="3" t="s">
        <v>233</v>
      </c>
      <c r="AL22" s="3" t="s">
        <v>234</v>
      </c>
    </row>
    <row r="23" spans="1:78" x14ac:dyDescent="0.25">
      <c r="D23" s="3" t="s">
        <v>235</v>
      </c>
      <c r="AL23" s="3" t="s">
        <v>236</v>
      </c>
    </row>
    <row r="24" spans="1:78" x14ac:dyDescent="0.25">
      <c r="D24" s="3" t="s">
        <v>237</v>
      </c>
      <c r="AL24" s="3" t="s">
        <v>238</v>
      </c>
    </row>
    <row r="25" spans="1:78" x14ac:dyDescent="0.25">
      <c r="D25" s="3" t="s">
        <v>239</v>
      </c>
      <c r="AL25" s="3" t="s">
        <v>240</v>
      </c>
    </row>
    <row r="26" spans="1:78" x14ac:dyDescent="0.25">
      <c r="D26" s="3" t="s">
        <v>241</v>
      </c>
      <c r="AL26" s="3" t="s">
        <v>242</v>
      </c>
    </row>
    <row r="27" spans="1:78" x14ac:dyDescent="0.25">
      <c r="D27" s="3" t="s">
        <v>243</v>
      </c>
      <c r="AL27" s="3" t="s">
        <v>244</v>
      </c>
    </row>
    <row r="28" spans="1:78" x14ac:dyDescent="0.25">
      <c r="D28" s="3" t="s">
        <v>245</v>
      </c>
      <c r="AL28" s="3" t="s">
        <v>246</v>
      </c>
    </row>
    <row r="29" spans="1:78" x14ac:dyDescent="0.25">
      <c r="D29" s="3" t="s">
        <v>247</v>
      </c>
      <c r="AL29" s="3" t="s">
        <v>259</v>
      </c>
    </row>
    <row r="30" spans="1:78" x14ac:dyDescent="0.25">
      <c r="AL30" s="3" t="s">
        <v>249</v>
      </c>
    </row>
  </sheetData>
  <sortState xmlns:xlrd2="http://schemas.microsoft.com/office/spreadsheetml/2017/richdata2" ref="A13:BZ19">
    <sortCondition descending="1" ref="BY13:BY19"/>
  </sortState>
  <pageMargins left="0.25" right="0.25" top="0.75" bottom="0.75" header="0.3" footer="0.3"/>
  <pageSetup paperSize="8" scale="65" orientation="landscape" r:id="rId1"/>
  <headerFooter>
    <oddFooter>&amp;LFACULTY REGISTRAR.........................&amp;CDIRECTOR.........................&amp;RC/M ACAD.BOARD.........................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56"/>
  <sheetViews>
    <sheetView view="pageBreakPreview" zoomScale="60" zoomScaleNormal="100" workbookViewId="0">
      <selection activeCell="B52" sqref="B52"/>
    </sheetView>
  </sheetViews>
  <sheetFormatPr defaultRowHeight="18" x14ac:dyDescent="0.25"/>
  <cols>
    <col min="1" max="1" width="5.28515625" style="16" customWidth="1"/>
    <col min="2" max="2" width="25.28515625" style="3" customWidth="1"/>
    <col min="3" max="3" width="19.28515625" style="3" customWidth="1"/>
    <col min="4" max="4" width="5" style="3" customWidth="1"/>
    <col min="5" max="5" width="6.5703125" style="3" customWidth="1"/>
    <col min="6" max="6" width="5.42578125" style="3" hidden="1" customWidth="1"/>
    <col min="7" max="7" width="4.85546875" style="3" customWidth="1"/>
    <col min="8" max="8" width="6.140625" style="3" customWidth="1"/>
    <col min="9" max="9" width="4.7109375" style="3" hidden="1" customWidth="1"/>
    <col min="10" max="10" width="5.28515625" style="3" customWidth="1"/>
    <col min="11" max="11" width="6.28515625" style="3" customWidth="1"/>
    <col min="12" max="12" width="5.140625" style="3" hidden="1" customWidth="1"/>
    <col min="13" max="13" width="4.85546875" style="3" customWidth="1"/>
    <col min="14" max="14" width="6.140625" style="3" customWidth="1"/>
    <col min="15" max="15" width="4.85546875" style="3" hidden="1" customWidth="1"/>
    <col min="16" max="16" width="6.28515625" style="3" hidden="1" customWidth="1"/>
    <col min="17" max="17" width="5.7109375" style="3" hidden="1" customWidth="1"/>
    <col min="18" max="18" width="5.85546875" style="3" hidden="1" customWidth="1"/>
    <col min="19" max="19" width="6" style="3" hidden="1" customWidth="1"/>
    <col min="20" max="20" width="6.140625" style="3" customWidth="1"/>
    <col min="21" max="21" width="5.140625" style="3" customWidth="1"/>
    <col min="22" max="22" width="5.85546875" style="3" customWidth="1"/>
    <col min="23" max="23" width="5.28515625" style="3" hidden="1" customWidth="1"/>
    <col min="24" max="24" width="5" style="3" customWidth="1"/>
    <col min="25" max="25" width="6.42578125" style="3" customWidth="1"/>
    <col min="26" max="26" width="5.5703125" style="3" hidden="1" customWidth="1"/>
    <col min="27" max="27" width="5.7109375" style="3" customWidth="1"/>
    <col min="28" max="28" width="6.42578125" style="3" customWidth="1"/>
    <col min="29" max="29" width="5.140625" style="3" hidden="1" customWidth="1"/>
    <col min="30" max="30" width="5.42578125" style="3" customWidth="1"/>
    <col min="31" max="31" width="6.7109375" style="3" customWidth="1"/>
    <col min="32" max="32" width="5.140625" style="3" hidden="1" customWidth="1"/>
    <col min="33" max="33" width="6.7109375" style="3" hidden="1" customWidth="1"/>
    <col min="34" max="34" width="6.140625" style="3" hidden="1" customWidth="1"/>
    <col min="35" max="35" width="5.85546875" style="3" hidden="1" customWidth="1"/>
    <col min="36" max="36" width="6.140625" style="3" hidden="1" customWidth="1"/>
    <col min="37" max="37" width="7.140625" style="3" customWidth="1"/>
    <col min="38" max="38" width="5.85546875" style="3" customWidth="1"/>
    <col min="39" max="39" width="6" style="3" customWidth="1"/>
    <col min="40" max="40" width="9.140625" style="3" hidden="1" customWidth="1"/>
    <col min="41" max="41" width="4.5703125" style="3" customWidth="1"/>
    <col min="42" max="42" width="6.5703125" style="3" customWidth="1"/>
    <col min="43" max="43" width="9.140625" style="3" hidden="1" customWidth="1"/>
    <col min="44" max="44" width="5.28515625" style="3" customWidth="1"/>
    <col min="45" max="45" width="6.7109375" style="3" customWidth="1"/>
    <col min="46" max="46" width="9.140625" style="3" hidden="1" customWidth="1"/>
    <col min="47" max="47" width="5.5703125" style="3" customWidth="1"/>
    <col min="48" max="48" width="6.5703125" style="3" customWidth="1"/>
    <col min="49" max="49" width="9.140625" style="3" hidden="1" customWidth="1"/>
    <col min="50" max="50" width="6.7109375" style="3" hidden="1" customWidth="1"/>
    <col min="51" max="53" width="9.140625" style="3" hidden="1" customWidth="1"/>
    <col min="54" max="54" width="7" style="3" customWidth="1"/>
    <col min="55" max="55" width="5.5703125" style="3" customWidth="1"/>
    <col min="56" max="56" width="6.5703125" style="3" customWidth="1"/>
    <col min="57" max="57" width="9.140625" style="3" hidden="1" customWidth="1"/>
    <col min="58" max="58" width="5" style="3" customWidth="1"/>
    <col min="59" max="59" width="7.85546875" style="3" customWidth="1"/>
    <col min="60" max="60" width="9.140625" style="3" hidden="1" customWidth="1"/>
    <col min="61" max="61" width="5.5703125" style="3" customWidth="1"/>
    <col min="62" max="62" width="6.42578125" style="3" customWidth="1"/>
    <col min="63" max="63" width="9.140625" style="3" hidden="1" customWidth="1"/>
    <col min="64" max="64" width="5" style="3" customWidth="1"/>
    <col min="65" max="65" width="6.140625" style="3" customWidth="1"/>
    <col min="66" max="66" width="9.140625" style="3" hidden="1" customWidth="1"/>
    <col min="67" max="67" width="5" style="3" customWidth="1"/>
    <col min="68" max="68" width="6.7109375" style="3" customWidth="1"/>
    <col min="69" max="69" width="9.140625" style="3" hidden="1" customWidth="1"/>
    <col min="70" max="70" width="5.140625" style="3" customWidth="1"/>
    <col min="71" max="71" width="6.28515625" style="3" customWidth="1"/>
    <col min="72" max="72" width="9.140625" style="3" hidden="1" customWidth="1"/>
    <col min="73" max="73" width="7" style="3" hidden="1" customWidth="1"/>
    <col min="74" max="76" width="9.140625" style="3" hidden="1" customWidth="1"/>
    <col min="77" max="77" width="7.7109375" style="3" customWidth="1"/>
    <col min="78" max="78" width="18.42578125" style="2" customWidth="1"/>
    <col min="79" max="16384" width="9.140625" style="3"/>
  </cols>
  <sheetData>
    <row r="1" spans="1:78" ht="45.75" x14ac:dyDescent="0.65">
      <c r="D1" s="2" t="s">
        <v>0</v>
      </c>
      <c r="AE1" s="17"/>
      <c r="AG1" s="17" t="s">
        <v>167</v>
      </c>
      <c r="AL1" s="1" t="s">
        <v>0</v>
      </c>
      <c r="AM1" s="2"/>
      <c r="AO1" s="4"/>
      <c r="BZ1" s="17" t="s">
        <v>253</v>
      </c>
    </row>
    <row r="2" spans="1:78" x14ac:dyDescent="0.25">
      <c r="D2" s="2" t="s">
        <v>1</v>
      </c>
      <c r="AL2" s="1" t="s">
        <v>1</v>
      </c>
      <c r="AM2" s="2"/>
      <c r="AO2" s="4"/>
    </row>
    <row r="3" spans="1:78" x14ac:dyDescent="0.25">
      <c r="D3" s="2" t="s">
        <v>3</v>
      </c>
      <c r="AL3" s="2" t="s">
        <v>3</v>
      </c>
      <c r="AM3" s="2"/>
      <c r="AO3" s="4"/>
    </row>
    <row r="4" spans="1:78" x14ac:dyDescent="0.25">
      <c r="D4" s="1" t="s">
        <v>168</v>
      </c>
      <c r="E4" s="2"/>
      <c r="G4" s="4"/>
      <c r="AL4" s="1" t="s">
        <v>5</v>
      </c>
      <c r="AM4" s="2"/>
      <c r="AO4" s="4"/>
    </row>
    <row r="5" spans="1:78" x14ac:dyDescent="0.25">
      <c r="D5" s="1" t="s">
        <v>169</v>
      </c>
      <c r="E5" s="2"/>
      <c r="G5" s="4"/>
      <c r="AL5" s="1" t="s">
        <v>170</v>
      </c>
      <c r="AM5" s="2"/>
      <c r="AO5" s="4"/>
    </row>
    <row r="6" spans="1:78" x14ac:dyDescent="0.25">
      <c r="AL6" s="4"/>
      <c r="AO6" s="4"/>
    </row>
    <row r="7" spans="1:78" x14ac:dyDescent="0.25">
      <c r="D7" s="2" t="s">
        <v>7</v>
      </c>
      <c r="U7" s="2" t="s">
        <v>8</v>
      </c>
      <c r="AL7" s="1" t="s">
        <v>9</v>
      </c>
      <c r="AM7" s="2"/>
      <c r="AN7" s="2"/>
      <c r="AO7" s="4"/>
      <c r="BC7" s="2" t="s">
        <v>10</v>
      </c>
    </row>
    <row r="8" spans="1:78" s="2" customFormat="1" x14ac:dyDescent="0.25">
      <c r="A8" s="18"/>
      <c r="B8" s="7"/>
      <c r="C8" s="7" t="s">
        <v>11</v>
      </c>
      <c r="D8" s="7" t="s">
        <v>12</v>
      </c>
      <c r="E8" s="7"/>
      <c r="F8" s="7"/>
      <c r="G8" s="7" t="s">
        <v>13</v>
      </c>
      <c r="H8" s="7"/>
      <c r="I8" s="7"/>
      <c r="J8" s="7" t="s">
        <v>14</v>
      </c>
      <c r="K8" s="7"/>
      <c r="L8" s="7"/>
      <c r="M8" s="7" t="s">
        <v>15</v>
      </c>
      <c r="N8" s="7"/>
      <c r="O8" s="7"/>
      <c r="P8" s="7"/>
      <c r="Q8" s="7"/>
      <c r="R8" s="7"/>
      <c r="S8" s="7"/>
      <c r="T8" s="7"/>
      <c r="U8" s="7" t="s">
        <v>16</v>
      </c>
      <c r="V8" s="7"/>
      <c r="W8" s="7"/>
      <c r="X8" s="7" t="s">
        <v>17</v>
      </c>
      <c r="Y8" s="7"/>
      <c r="Z8" s="7"/>
      <c r="AA8" s="7" t="s">
        <v>18</v>
      </c>
      <c r="AB8" s="7"/>
      <c r="AC8" s="7"/>
      <c r="AD8" s="7" t="s">
        <v>19</v>
      </c>
      <c r="AE8" s="7"/>
      <c r="AF8" s="7"/>
      <c r="AG8" s="7"/>
      <c r="AH8" s="7"/>
      <c r="AI8" s="7"/>
      <c r="AJ8" s="7"/>
      <c r="AK8" s="7"/>
      <c r="AL8" s="8" t="s">
        <v>20</v>
      </c>
      <c r="AM8" s="7"/>
      <c r="AN8" s="7"/>
      <c r="AO8" s="8" t="s">
        <v>21</v>
      </c>
      <c r="AP8" s="7"/>
      <c r="AQ8" s="7"/>
      <c r="AR8" s="7" t="s">
        <v>22</v>
      </c>
      <c r="AS8" s="7"/>
      <c r="AT8" s="7"/>
      <c r="AU8" s="7" t="s">
        <v>23</v>
      </c>
      <c r="AV8" s="7"/>
      <c r="AW8" s="7"/>
      <c r="AX8" s="7"/>
      <c r="AY8" s="7"/>
      <c r="AZ8" s="7"/>
      <c r="BA8" s="7"/>
      <c r="BB8" s="7"/>
      <c r="BC8" s="8" t="s">
        <v>24</v>
      </c>
      <c r="BD8" s="7"/>
      <c r="BE8" s="7"/>
      <c r="BF8" s="8" t="s">
        <v>25</v>
      </c>
      <c r="BG8" s="7"/>
      <c r="BH8" s="7"/>
      <c r="BI8" s="7" t="s">
        <v>26</v>
      </c>
      <c r="BJ8" s="7"/>
      <c r="BK8" s="7"/>
      <c r="BL8" s="7" t="s">
        <v>27</v>
      </c>
      <c r="BM8" s="7"/>
      <c r="BN8" s="7"/>
      <c r="BO8" s="7" t="s">
        <v>28</v>
      </c>
      <c r="BP8" s="7"/>
      <c r="BQ8" s="7"/>
      <c r="BR8" s="7" t="s">
        <v>29</v>
      </c>
      <c r="BS8" s="7"/>
      <c r="BT8" s="7"/>
      <c r="BU8" s="7"/>
      <c r="BV8" s="7"/>
      <c r="BW8" s="7"/>
      <c r="BX8" s="7"/>
      <c r="BY8" s="7"/>
      <c r="BZ8" s="7"/>
    </row>
    <row r="9" spans="1:78" s="2" customFormat="1" x14ac:dyDescent="0.25">
      <c r="A9" s="18"/>
      <c r="B9" s="7"/>
      <c r="C9" s="7" t="s">
        <v>30</v>
      </c>
      <c r="D9" s="7" t="s">
        <v>31</v>
      </c>
      <c r="E9" s="7"/>
      <c r="F9" s="7"/>
      <c r="G9" s="7" t="s">
        <v>32</v>
      </c>
      <c r="H9" s="7"/>
      <c r="I9" s="7"/>
      <c r="J9" s="7" t="s">
        <v>33</v>
      </c>
      <c r="K9" s="7"/>
      <c r="L9" s="7"/>
      <c r="M9" s="7" t="s">
        <v>34</v>
      </c>
      <c r="N9" s="7"/>
      <c r="O9" s="7"/>
      <c r="P9" s="7"/>
      <c r="Q9" s="7"/>
      <c r="R9" s="7"/>
      <c r="S9" s="7"/>
      <c r="T9" s="7"/>
      <c r="U9" s="7" t="s">
        <v>35</v>
      </c>
      <c r="V9" s="7"/>
      <c r="W9" s="7"/>
      <c r="X9" s="7" t="s">
        <v>36</v>
      </c>
      <c r="Y9" s="7"/>
      <c r="Z9" s="7"/>
      <c r="AA9" s="7" t="s">
        <v>37</v>
      </c>
      <c r="AB9" s="7"/>
      <c r="AC9" s="7"/>
      <c r="AD9" s="7" t="s">
        <v>38</v>
      </c>
      <c r="AE9" s="7"/>
      <c r="AF9" s="7"/>
      <c r="AG9" s="7"/>
      <c r="AH9" s="7"/>
      <c r="AI9" s="7"/>
      <c r="AJ9" s="7"/>
      <c r="AK9" s="7"/>
      <c r="AL9" s="8" t="s">
        <v>39</v>
      </c>
      <c r="AM9" s="7"/>
      <c r="AN9" s="7"/>
      <c r="AO9" s="8" t="s">
        <v>40</v>
      </c>
      <c r="AP9" s="7"/>
      <c r="AQ9" s="7"/>
      <c r="AR9" s="7" t="s">
        <v>41</v>
      </c>
      <c r="AS9" s="7"/>
      <c r="AT9" s="7"/>
      <c r="AU9" s="7" t="s">
        <v>42</v>
      </c>
      <c r="AV9" s="7"/>
      <c r="AW9" s="7"/>
      <c r="AX9" s="7"/>
      <c r="AY9" s="7"/>
      <c r="AZ9" s="7"/>
      <c r="BA9" s="7"/>
      <c r="BB9" s="7"/>
      <c r="BC9" s="8" t="s">
        <v>43</v>
      </c>
      <c r="BD9" s="7"/>
      <c r="BE9" s="7"/>
      <c r="BF9" s="8" t="s">
        <v>44</v>
      </c>
      <c r="BG9" s="7"/>
      <c r="BH9" s="7"/>
      <c r="BI9" s="7" t="s">
        <v>45</v>
      </c>
      <c r="BJ9" s="7"/>
      <c r="BK9" s="7"/>
      <c r="BL9" s="7" t="s">
        <v>46</v>
      </c>
      <c r="BM9" s="7"/>
      <c r="BN9" s="7"/>
      <c r="BO9" s="7" t="s">
        <v>47</v>
      </c>
      <c r="BP9" s="7"/>
      <c r="BQ9" s="7"/>
      <c r="BR9" s="7" t="s">
        <v>45</v>
      </c>
      <c r="BS9" s="7"/>
      <c r="BT9" s="7"/>
      <c r="BU9" s="7"/>
      <c r="BV9" s="7"/>
      <c r="BW9" s="7"/>
      <c r="BX9" s="7"/>
      <c r="BY9" s="7"/>
      <c r="BZ9" s="7"/>
    </row>
    <row r="10" spans="1:78" s="2" customFormat="1" x14ac:dyDescent="0.25">
      <c r="A10" s="18"/>
      <c r="B10" s="7"/>
      <c r="C10" s="7" t="s">
        <v>48</v>
      </c>
      <c r="D10" s="7">
        <v>4</v>
      </c>
      <c r="E10" s="7"/>
      <c r="F10" s="7"/>
      <c r="G10" s="7">
        <v>4</v>
      </c>
      <c r="H10" s="7"/>
      <c r="I10" s="7"/>
      <c r="J10" s="7">
        <v>4</v>
      </c>
      <c r="K10" s="7"/>
      <c r="L10" s="7"/>
      <c r="M10" s="7">
        <v>5</v>
      </c>
      <c r="N10" s="7"/>
      <c r="O10" s="7"/>
      <c r="P10" s="7"/>
      <c r="Q10" s="7"/>
      <c r="R10" s="7"/>
      <c r="S10" s="7"/>
      <c r="T10" s="7"/>
      <c r="U10" s="7">
        <v>4</v>
      </c>
      <c r="V10" s="7"/>
      <c r="W10" s="7"/>
      <c r="X10" s="7">
        <v>4</v>
      </c>
      <c r="Y10" s="7"/>
      <c r="Z10" s="7"/>
      <c r="AA10" s="7">
        <v>4</v>
      </c>
      <c r="AB10" s="7"/>
      <c r="AC10" s="7"/>
      <c r="AD10" s="7">
        <v>4</v>
      </c>
      <c r="AE10" s="7"/>
      <c r="AF10" s="7"/>
      <c r="AG10" s="7"/>
      <c r="AH10" s="7"/>
      <c r="AI10" s="7"/>
      <c r="AJ10" s="7"/>
      <c r="AK10" s="7"/>
      <c r="AL10" s="8">
        <v>4</v>
      </c>
      <c r="AM10" s="7"/>
      <c r="AN10" s="7"/>
      <c r="AO10" s="8">
        <v>4</v>
      </c>
      <c r="AP10" s="7"/>
      <c r="AQ10" s="7"/>
      <c r="AR10" s="7">
        <v>4</v>
      </c>
      <c r="AS10" s="7"/>
      <c r="AT10" s="7"/>
      <c r="AU10" s="7">
        <v>4</v>
      </c>
      <c r="AV10" s="7"/>
      <c r="AW10" s="7"/>
      <c r="AX10" s="7"/>
      <c r="AY10" s="7"/>
      <c r="AZ10" s="7"/>
      <c r="BA10" s="7"/>
      <c r="BB10" s="7"/>
      <c r="BC10" s="8">
        <v>4</v>
      </c>
      <c r="BD10" s="7"/>
      <c r="BE10" s="7"/>
      <c r="BF10" s="8">
        <v>5</v>
      </c>
      <c r="BG10" s="7"/>
      <c r="BH10" s="7"/>
      <c r="BI10" s="7">
        <v>4</v>
      </c>
      <c r="BJ10" s="7"/>
      <c r="BK10" s="7"/>
      <c r="BL10" s="7">
        <v>4</v>
      </c>
      <c r="BM10" s="7"/>
      <c r="BN10" s="7"/>
      <c r="BO10" s="7">
        <v>4</v>
      </c>
      <c r="BP10" s="7"/>
      <c r="BQ10" s="7"/>
      <c r="BR10" s="7">
        <v>5</v>
      </c>
      <c r="BS10" s="7"/>
      <c r="BT10" s="7"/>
      <c r="BU10" s="7"/>
      <c r="BV10" s="7"/>
      <c r="BW10" s="7"/>
      <c r="BX10" s="7"/>
      <c r="BY10" s="7"/>
      <c r="BZ10" s="7"/>
    </row>
    <row r="11" spans="1:78" s="2" customFormat="1" x14ac:dyDescent="0.25">
      <c r="A11" s="18" t="s">
        <v>49</v>
      </c>
      <c r="B11" s="7" t="s">
        <v>50</v>
      </c>
      <c r="C11" s="7" t="s">
        <v>171</v>
      </c>
      <c r="D11" s="7" t="s">
        <v>52</v>
      </c>
      <c r="E11" s="7" t="s">
        <v>53</v>
      </c>
      <c r="F11" s="7" t="s">
        <v>54</v>
      </c>
      <c r="G11" s="7" t="s">
        <v>52</v>
      </c>
      <c r="H11" s="7" t="s">
        <v>53</v>
      </c>
      <c r="I11" s="7" t="s">
        <v>54</v>
      </c>
      <c r="J11" s="7" t="s">
        <v>52</v>
      </c>
      <c r="K11" s="7" t="s">
        <v>53</v>
      </c>
      <c r="L11" s="7" t="s">
        <v>54</v>
      </c>
      <c r="M11" s="7" t="s">
        <v>52</v>
      </c>
      <c r="N11" s="7" t="s">
        <v>53</v>
      </c>
      <c r="O11" s="7" t="s">
        <v>54</v>
      </c>
      <c r="P11" s="9" t="s">
        <v>55</v>
      </c>
      <c r="Q11" s="7" t="s">
        <v>56</v>
      </c>
      <c r="R11" s="7" t="s">
        <v>57</v>
      </c>
      <c r="S11" s="10" t="s">
        <v>58</v>
      </c>
      <c r="T11" s="9" t="s">
        <v>55</v>
      </c>
      <c r="U11" s="7" t="s">
        <v>52</v>
      </c>
      <c r="V11" s="7" t="s">
        <v>53</v>
      </c>
      <c r="W11" s="7" t="s">
        <v>54</v>
      </c>
      <c r="X11" s="7" t="s">
        <v>52</v>
      </c>
      <c r="Y11" s="7" t="s">
        <v>53</v>
      </c>
      <c r="Z11" s="7" t="s">
        <v>54</v>
      </c>
      <c r="AA11" s="7" t="s">
        <v>52</v>
      </c>
      <c r="AB11" s="7" t="s">
        <v>53</v>
      </c>
      <c r="AC11" s="7" t="s">
        <v>54</v>
      </c>
      <c r="AD11" s="7" t="s">
        <v>52</v>
      </c>
      <c r="AE11" s="7" t="s">
        <v>53</v>
      </c>
      <c r="AF11" s="7" t="s">
        <v>54</v>
      </c>
      <c r="AG11" s="9" t="s">
        <v>55</v>
      </c>
      <c r="AH11" s="7" t="s">
        <v>56</v>
      </c>
      <c r="AI11" s="7" t="s">
        <v>57</v>
      </c>
      <c r="AJ11" s="10" t="s">
        <v>58</v>
      </c>
      <c r="AK11" s="9" t="s">
        <v>59</v>
      </c>
      <c r="AL11" s="8" t="s">
        <v>60</v>
      </c>
      <c r="AM11" s="7" t="s">
        <v>53</v>
      </c>
      <c r="AN11" s="7" t="s">
        <v>54</v>
      </c>
      <c r="AO11" s="8" t="s">
        <v>60</v>
      </c>
      <c r="AP11" s="7" t="s">
        <v>53</v>
      </c>
      <c r="AQ11" s="7" t="s">
        <v>54</v>
      </c>
      <c r="AR11" s="7" t="s">
        <v>60</v>
      </c>
      <c r="AS11" s="7" t="s">
        <v>53</v>
      </c>
      <c r="AT11" s="7" t="s">
        <v>54</v>
      </c>
      <c r="AU11" s="7" t="s">
        <v>60</v>
      </c>
      <c r="AV11" s="7" t="s">
        <v>53</v>
      </c>
      <c r="AW11" s="7" t="s">
        <v>54</v>
      </c>
      <c r="AX11" s="7" t="s">
        <v>55</v>
      </c>
      <c r="AY11" s="7" t="s">
        <v>56</v>
      </c>
      <c r="AZ11" s="7" t="s">
        <v>57</v>
      </c>
      <c r="BA11" s="7" t="s">
        <v>58</v>
      </c>
      <c r="BB11" s="7" t="s">
        <v>59</v>
      </c>
      <c r="BC11" s="8" t="s">
        <v>60</v>
      </c>
      <c r="BD11" s="7" t="s">
        <v>53</v>
      </c>
      <c r="BE11" s="7" t="s">
        <v>54</v>
      </c>
      <c r="BF11" s="8" t="s">
        <v>60</v>
      </c>
      <c r="BG11" s="7" t="s">
        <v>53</v>
      </c>
      <c r="BH11" s="7" t="s">
        <v>54</v>
      </c>
      <c r="BI11" s="7" t="s">
        <v>60</v>
      </c>
      <c r="BJ11" s="7" t="s">
        <v>53</v>
      </c>
      <c r="BK11" s="7" t="s">
        <v>54</v>
      </c>
      <c r="BL11" s="7" t="s">
        <v>60</v>
      </c>
      <c r="BM11" s="7" t="s">
        <v>53</v>
      </c>
      <c r="BN11" s="7" t="s">
        <v>54</v>
      </c>
      <c r="BO11" s="7" t="s">
        <v>60</v>
      </c>
      <c r="BP11" s="7" t="s">
        <v>53</v>
      </c>
      <c r="BQ11" s="7" t="s">
        <v>54</v>
      </c>
      <c r="BR11" s="7" t="s">
        <v>60</v>
      </c>
      <c r="BS11" s="7" t="s">
        <v>53</v>
      </c>
      <c r="BT11" s="7" t="s">
        <v>54</v>
      </c>
      <c r="BU11" s="7" t="s">
        <v>55</v>
      </c>
      <c r="BV11" s="7" t="s">
        <v>56</v>
      </c>
      <c r="BW11" s="7" t="s">
        <v>57</v>
      </c>
      <c r="BX11" s="7" t="s">
        <v>58</v>
      </c>
      <c r="BY11" s="7" t="s">
        <v>59</v>
      </c>
      <c r="BZ11" s="7" t="s">
        <v>61</v>
      </c>
    </row>
    <row r="12" spans="1:78" s="2" customFormat="1" x14ac:dyDescent="0.25">
      <c r="A12" s="18"/>
      <c r="B12" s="8" t="s">
        <v>251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9"/>
      <c r="Q12" s="7"/>
      <c r="R12" s="7"/>
      <c r="S12" s="10"/>
      <c r="T12" s="9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9"/>
      <c r="AH12" s="7"/>
      <c r="AI12" s="7"/>
      <c r="AJ12" s="10"/>
      <c r="AK12" s="9"/>
      <c r="AM12" s="7"/>
      <c r="AN12" s="7"/>
      <c r="AO12" s="8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8"/>
      <c r="BD12" s="7"/>
      <c r="BE12" s="7"/>
      <c r="BF12" s="8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</row>
    <row r="13" spans="1:78" x14ac:dyDescent="0.25">
      <c r="A13" s="19">
        <v>1</v>
      </c>
      <c r="B13" s="13" t="s">
        <v>173</v>
      </c>
      <c r="C13" s="13" t="s">
        <v>174</v>
      </c>
      <c r="D13" s="13">
        <v>63</v>
      </c>
      <c r="E13" s="14" t="str">
        <f>IF(D13&gt;=80,"5.00",IF(D13&gt;=74.5,"4.50",IF(D13&gt;=70,"4.00",IF(D13&gt;=64.5,"3.50",IF(D13&gt;=60,"3.00",IF(D13&gt;=54.5,"2.50",IF(D13&gt;=50,"2.00",IF(D13&gt;=44.5,"1.50","1.00"))))))))</f>
        <v>3.00</v>
      </c>
      <c r="F13" s="13" t="str">
        <f>IF(D13&gt;=50,"4.0","0.0")</f>
        <v>4.0</v>
      </c>
      <c r="G13" s="13">
        <v>58</v>
      </c>
      <c r="H13" s="13" t="str">
        <f>IF(G13&gt;=80,"5.00",IF(G13&gt;=74.5,"4.50",IF(G13&gt;=70,"4.00",IF(G13&gt;=64.5,"3.50",IF(G13&gt;=60,"3.00",IF(G13&gt;=54.5,"2.50",IF(G13&gt;=50,"2.00",IF(G13&gt;=44.5,"1.50","1.00"))))))))</f>
        <v>2.50</v>
      </c>
      <c r="I13" s="13" t="str">
        <f>IF(G13&gt;=50,"4.0","0.0")</f>
        <v>4.0</v>
      </c>
      <c r="J13" s="13">
        <v>70</v>
      </c>
      <c r="K13" s="15" t="str">
        <f>IF(J13&gt;=80,"5.00",IF(J13&gt;=74.5,"4.50",IF(J13&gt;=70,"4.00",IF(J13&gt;=64.5,"3.50",IF(J13&gt;=60,"3.00",IF(J13&gt;=54.5,"2.50",IF(J13&gt;=50,"2.00",IF(J13&gt;=44.5,"1.50","1.00"))))))))</f>
        <v>4.00</v>
      </c>
      <c r="L13" s="13" t="str">
        <f>IF(J13&gt;=50,"4.0","0.0")</f>
        <v>4.0</v>
      </c>
      <c r="M13" s="13">
        <v>50</v>
      </c>
      <c r="N13" s="13" t="str">
        <f>IF(M13&gt;=80,"5.00",IF(M13&gt;=74.5,"4.50",IF(M13&gt;=70,"4.00",IF(M13&gt;=64.5,"3.50",IF(M13&gt;=60,"3.00",IF(M13&gt;=54.5,"2.50",IF(M13&gt;=50,"2.00",IF(M13&gt;=44.5,"1.50","1.00"))))))))</f>
        <v>2.00</v>
      </c>
      <c r="O13" s="13" t="str">
        <f>IF(M13&gt;=50,"5.0","0.0")</f>
        <v>5.0</v>
      </c>
      <c r="P13" s="11">
        <f>(K13*4+H13*4+E13*4+N13*5)/17</f>
        <v>2.8235294117647061</v>
      </c>
      <c r="Q13" s="12">
        <f>L13+I13+F13+O13</f>
        <v>17</v>
      </c>
      <c r="R13" s="12">
        <f>17</f>
        <v>17</v>
      </c>
      <c r="S13" s="12">
        <f>K13*4+H13*4+E13*4+N13*5</f>
        <v>48</v>
      </c>
      <c r="T13" s="11">
        <f>S13/R13</f>
        <v>2.8235294117647061</v>
      </c>
      <c r="U13" s="13">
        <v>52</v>
      </c>
      <c r="V13" s="15" t="str">
        <f>IF(U13&gt;=80,"5.00",IF(U13&gt;=74.5,"4.50",IF(U13&gt;=70,"4.00",IF(U13&gt;=64.5,"3.50",IF(U13&gt;=60,"3.00",IF(U13&gt;=54.5,"2.50",IF(U13&gt;=50,"2.00",IF(U13&gt;=44.5,"1.50","1.00"))))))))</f>
        <v>2.00</v>
      </c>
      <c r="W13" s="13" t="str">
        <f>IF(U13&gt;=50,"4.0","0.0")</f>
        <v>4.0</v>
      </c>
      <c r="X13" s="13">
        <v>51</v>
      </c>
      <c r="Y13" s="15" t="str">
        <f>IF(X13&gt;=80,"5.00",IF(X13&gt;=74.5,"4.50",IF(X13&gt;=70,"4.00",IF(X13&gt;=64.5,"3.50",IF(X13&gt;=60,"3.00",IF(X13&gt;=54.5,"2.50",IF(X13&gt;=50,"2.00",IF(X13&gt;=44.5,"1.50","1.00"))))))))</f>
        <v>2.00</v>
      </c>
      <c r="Z13" s="13" t="str">
        <f>IF(X13&gt;=50,"4.0","0.0")</f>
        <v>4.0</v>
      </c>
      <c r="AA13" s="13">
        <v>55</v>
      </c>
      <c r="AB13" s="15" t="str">
        <f>IF(AA13&gt;=80,"5.00",IF(AA13&gt;=74.5,"4.50",IF(AA13&gt;=70,"4.00",IF(AA13&gt;=64.5,"3.50",IF(AA13&gt;=60,"3.00",IF(AA13&gt;=54.5,"2.50",IF(AA13&gt;=50,"2.00",IF(AA13&gt;=44.5,"1.50","1.00"))))))))</f>
        <v>2.50</v>
      </c>
      <c r="AC13" s="13" t="str">
        <f>IF(AA13&gt;=50,"4.0","0.0")</f>
        <v>4.0</v>
      </c>
      <c r="AD13" s="13">
        <v>54</v>
      </c>
      <c r="AE13" s="15" t="str">
        <f>IF(AD13&gt;=80,"5.00",IF(AD13&gt;=74.5,"4.50",IF(AD13&gt;=70,"4.00",IF(AD13&gt;=64.5,"3.50",IF(AD13&gt;=60,"3.00",IF(AD13&gt;=54.5,"2.50",IF(AD13&gt;=50,"2.00",IF(AD13&gt;=44.5,"1.50","1.00"))))))))</f>
        <v>2.00</v>
      </c>
      <c r="AF13" s="13" t="str">
        <f>IF(AD13&gt;=50,"4.0","0.0")</f>
        <v>4.0</v>
      </c>
      <c r="AG13" s="11">
        <f>(AB13*4+Y13*4+V13*4+AE13*4)/16</f>
        <v>2.125</v>
      </c>
      <c r="AH13" s="12">
        <f>AC13+Z13+W13+AF13+Q13</f>
        <v>33</v>
      </c>
      <c r="AI13" s="12">
        <f>16+R13</f>
        <v>33</v>
      </c>
      <c r="AJ13" s="12">
        <f>(AB13*4+Y13*4+V13*4+AE13*4)+S13</f>
        <v>82</v>
      </c>
      <c r="AK13" s="11">
        <f>AJ13/AI13</f>
        <v>2.4848484848484849</v>
      </c>
      <c r="AL13" s="13">
        <v>55</v>
      </c>
      <c r="AM13" s="14" t="str">
        <f>IF(AL13&gt;=80,"5.00",IF(AL13&gt;=74.5,"4.50",IF(AL13&gt;=70,"4.00",IF(AL13&gt;=64.5,"3.50",IF(AL13&gt;=60,"3.00",IF(AL13&gt;=54.5,"2.50",IF(AL13&gt;=50,"2.00",IF(AL13&gt;=44.5,"1.50","1.00"))))))))</f>
        <v>2.50</v>
      </c>
      <c r="AN13" s="13" t="str">
        <f>IF(AL13&gt;=50,"4.0","0.0")</f>
        <v>4.0</v>
      </c>
      <c r="AO13" s="13">
        <v>50</v>
      </c>
      <c r="AP13" s="15" t="str">
        <f>IF(AO13&gt;=80,"5.00",IF(AO13&gt;=74.5,"4.50",IF(AO13&gt;=70,"4.00",IF(AO13&gt;=64.5,"3.50",IF(AO13&gt;=60,"3.00",IF(AO13&gt;=54.5,"2.50",IF(AO13&gt;=50,"2.00",IF(AO13&gt;=44.5,"1.50","1.00"))))))))</f>
        <v>2.00</v>
      </c>
      <c r="AQ13" s="13" t="str">
        <f>IF(AO13&gt;=50,"4.0","0.0")</f>
        <v>4.0</v>
      </c>
      <c r="AR13" s="13">
        <v>57</v>
      </c>
      <c r="AS13" s="15" t="str">
        <f>IF(AR13&gt;=80,"5.00",IF(AR13&gt;=74.5,"4.50",IF(AR13&gt;=70,"4.00",IF(AR13&gt;=64.5,"3.50",IF(AR13&gt;=60,"3.00",IF(AR13&gt;=54.5,"2.50",IF(AR13&gt;=50,"2.00",IF(AR13&gt;=44.5,"1.50","1.00"))))))))</f>
        <v>2.50</v>
      </c>
      <c r="AT13" s="13" t="str">
        <f>IF(AR13&gt;=50,"4.0","0.0")</f>
        <v>4.0</v>
      </c>
      <c r="AU13" s="13">
        <v>63</v>
      </c>
      <c r="AV13" s="15" t="str">
        <f>IF(AU13&gt;=80,"5.00",IF(AU13&gt;=74.5,"4.50",IF(AU13&gt;=70,"4.00",IF(AU13&gt;=64.5,"3.50",IF(AU13&gt;=60,"3.00",IF(AU13&gt;=54.5,"2.50",IF(AU13&gt;=50,"2.00",IF(AU13&gt;=44.5,"1.50","1.00"))))))))</f>
        <v>3.00</v>
      </c>
      <c r="AW13" s="13" t="str">
        <f>IF(AU13&gt;=50,"4.0","0.0")</f>
        <v>4.0</v>
      </c>
      <c r="AX13" s="11">
        <f>(AW13*AV13+AT13*AS13+AQ13*AP13+AN13*AM13)/16</f>
        <v>2.5</v>
      </c>
      <c r="AY13" s="12">
        <f>AT13+AQ13+AN13+AW13+AH13</f>
        <v>49</v>
      </c>
      <c r="AZ13" s="12">
        <f>16+AI13</f>
        <v>49</v>
      </c>
      <c r="BA13" s="12">
        <f>(AW13*AV13+AT13*AS13+AQ13*AP13+AN13*AM13)+AJ13</f>
        <v>122</v>
      </c>
      <c r="BB13" s="11">
        <f>BA13/AZ13</f>
        <v>2.489795918367347</v>
      </c>
      <c r="BC13" s="13">
        <v>50</v>
      </c>
      <c r="BD13" s="15" t="str">
        <f>IF(BC13&gt;=80,"5.00",IF(BC13&gt;=74.5,"4.50",IF(BC13&gt;=70,"4.00",IF(BC13&gt;=64.5,"3.50",IF(BC13&gt;=60,"3.00",IF(BC13&gt;=54.5,"2.50",IF(BC13&gt;=50,"2.00",IF(BC13&gt;=44.5,"1.50","1.00"))))))))</f>
        <v>2.00</v>
      </c>
      <c r="BE13" s="13" t="str">
        <f>IF(BC13&gt;=50,"4.0","0.0")</f>
        <v>4.0</v>
      </c>
      <c r="BF13" s="13">
        <v>58</v>
      </c>
      <c r="BG13" s="15" t="str">
        <f>IF(BF13&gt;=80,"5.00",IF(BF13&gt;=74.5,"4.50",IF(BF13&gt;=70,"4.00",IF(BF13&gt;=64.5,"3.50",IF(BF13&gt;=60,"3.00",IF(BF13&gt;=54.5,"2.50",IF(BF13&gt;=50,"2.00",IF(BF13&gt;=44.5,"1.50","1.00"))))))))</f>
        <v>2.50</v>
      </c>
      <c r="BH13" s="13" t="str">
        <f>IF(BF13&gt;=50,"5.0","0.0")</f>
        <v>5.0</v>
      </c>
      <c r="BI13" s="7">
        <v>53</v>
      </c>
      <c r="BJ13" s="15" t="str">
        <f>IF(BI13&gt;=80,"5.00",IF(BI13&gt;=74.5,"4.50",IF(BI13&gt;=70,"4.00",IF(BI13&gt;=64.5,"3.50",IF(BI13&gt;=60,"3.00",IF(BI13&gt;=54.5,"2.50",IF(BI13&gt;=50,"2.00",IF(BI13&gt;=44.5,"1.50","1.00"))))))))</f>
        <v>2.00</v>
      </c>
      <c r="BK13" s="13" t="str">
        <f>IF(BI13&gt;=50,"4.0","0.0")</f>
        <v>4.0</v>
      </c>
      <c r="BL13" s="13">
        <v>51</v>
      </c>
      <c r="BM13" s="15" t="str">
        <f>IF(BL13&gt;=80,"5.00",IF(BL13&gt;=74.5,"4.50",IF(BL13&gt;=70,"4.00",IF(BL13&gt;=64.5,"3.50",IF(BL13&gt;=60,"3.00",IF(BL13&gt;=54.5,"2.50",IF(BL13&gt;=50,"2.00",IF(BL13&gt;=44.5,"1.50","1.00"))))))))</f>
        <v>2.00</v>
      </c>
      <c r="BN13" s="13" t="str">
        <f>IF(BL13&gt;=50,"4.0","0.0")</f>
        <v>4.0</v>
      </c>
      <c r="BO13" s="7">
        <v>56</v>
      </c>
      <c r="BP13" s="15" t="str">
        <f>IF(BO13&gt;=80,"5.00",IF(BO13&gt;=74.5,"4.50",IF(BO13&gt;=70,"4.00",IF(BO13&gt;=64.5,"3.50",IF(BO13&gt;=60,"3.00",IF(BO13&gt;=54.5,"2.50",IF(BO13&gt;=50,"2.00",IF(BO13&gt;=44.5,"1.50","1.00"))))))))</f>
        <v>2.50</v>
      </c>
      <c r="BQ13" s="13" t="str">
        <f>IF(BO13&gt;=50,"4.0","0.0")</f>
        <v>4.0</v>
      </c>
      <c r="BR13" s="13">
        <v>81</v>
      </c>
      <c r="BS13" s="15" t="str">
        <f>IF(BR13&gt;=80,"5.00",IF(BR13&gt;=74.5,"4.50",IF(BR13&gt;=70,"4.00",IF(BR13&gt;=64.5,"3.50",IF(BR13&gt;=60,"3.00",IF(BR13&gt;=54.5,"2.50",IF(BR13&gt;=50,"2.00",IF(BR13&gt;=44.5,"1.50","1.00"))))))))</f>
        <v>5.00</v>
      </c>
      <c r="BT13" s="13" t="str">
        <f>IF(BR13&gt;=50,"5.0","0.0")</f>
        <v>5.0</v>
      </c>
      <c r="BU13" s="11">
        <f>(BT13*BS13+BQ13*BP13+BN13*BM13+BK13*BJ13+BH13*BG13+BE13*BD13)/26</f>
        <v>2.75</v>
      </c>
      <c r="BV13" s="12">
        <f>BQ13+BN13+BK13+BT13+BE13+BH13+AY13</f>
        <v>75</v>
      </c>
      <c r="BW13" s="12">
        <f>26+AZ13</f>
        <v>75</v>
      </c>
      <c r="BX13" s="12">
        <f>(BT13*BS13+BQ13*BP13+BN13*BM13+BK13*BJ13+BG13*BH13+BE13*BD13)+BA13</f>
        <v>193.5</v>
      </c>
      <c r="BY13" s="11">
        <f>BX13/BW13</f>
        <v>2.58</v>
      </c>
      <c r="BZ13" s="7" t="s">
        <v>251</v>
      </c>
    </row>
    <row r="14" spans="1:78" x14ac:dyDescent="0.25">
      <c r="A14" s="19"/>
      <c r="B14" s="7" t="s">
        <v>172</v>
      </c>
      <c r="C14" s="13"/>
      <c r="D14" s="13"/>
      <c r="E14" s="14"/>
      <c r="F14" s="13"/>
      <c r="G14" s="13"/>
      <c r="H14" s="13"/>
      <c r="I14" s="13"/>
      <c r="J14" s="13"/>
      <c r="K14" s="15"/>
      <c r="L14" s="13"/>
      <c r="M14" s="13"/>
      <c r="N14" s="13"/>
      <c r="O14" s="13"/>
      <c r="P14" s="11"/>
      <c r="Q14" s="12"/>
      <c r="R14" s="12"/>
      <c r="S14" s="12"/>
      <c r="T14" s="11"/>
      <c r="U14" s="13"/>
      <c r="V14" s="15"/>
      <c r="W14" s="13"/>
      <c r="X14" s="13"/>
      <c r="Y14" s="15"/>
      <c r="Z14" s="13"/>
      <c r="AA14" s="13"/>
      <c r="AB14" s="15"/>
      <c r="AC14" s="13"/>
      <c r="AD14" s="13"/>
      <c r="AE14" s="15"/>
      <c r="AF14" s="13"/>
      <c r="AG14" s="11"/>
      <c r="AH14" s="12"/>
      <c r="AI14" s="12"/>
      <c r="AJ14" s="12"/>
      <c r="AK14" s="11"/>
      <c r="AM14" s="14"/>
      <c r="AN14" s="13"/>
      <c r="AO14" s="13"/>
      <c r="AP14" s="15"/>
      <c r="AQ14" s="13"/>
      <c r="AR14" s="13"/>
      <c r="AS14" s="15"/>
      <c r="AT14" s="13"/>
      <c r="AU14" s="13"/>
      <c r="AV14" s="15"/>
      <c r="AW14" s="13"/>
      <c r="AX14" s="11"/>
      <c r="AY14" s="12"/>
      <c r="AZ14" s="12"/>
      <c r="BA14" s="12"/>
      <c r="BB14" s="11"/>
      <c r="BC14" s="13"/>
      <c r="BD14" s="15"/>
      <c r="BE14" s="13"/>
      <c r="BF14" s="13"/>
      <c r="BG14" s="15"/>
      <c r="BH14" s="13"/>
      <c r="BI14" s="13"/>
      <c r="BJ14" s="15"/>
      <c r="BK14" s="13"/>
      <c r="BL14" s="13"/>
      <c r="BM14" s="15"/>
      <c r="BN14" s="13"/>
      <c r="BO14" s="13"/>
      <c r="BP14" s="15"/>
      <c r="BQ14" s="13"/>
      <c r="BR14" s="13"/>
      <c r="BS14" s="15"/>
      <c r="BT14" s="13"/>
      <c r="BU14" s="11"/>
      <c r="BV14" s="12"/>
      <c r="BW14" s="12"/>
      <c r="BX14" s="12"/>
      <c r="BY14" s="11"/>
      <c r="BZ14" s="7"/>
    </row>
    <row r="15" spans="1:78" x14ac:dyDescent="0.25">
      <c r="A15" s="19">
        <v>1</v>
      </c>
      <c r="B15" s="13" t="s">
        <v>175</v>
      </c>
      <c r="C15" s="13" t="s">
        <v>176</v>
      </c>
      <c r="D15" s="13">
        <v>76</v>
      </c>
      <c r="E15" s="14" t="str">
        <f>IF(D15&gt;=80,"5.00",IF(D15&gt;=74.5,"4.50",IF(D15&gt;=70,"4.00",IF(D15&gt;=64.5,"3.50",IF(D15&gt;=60,"3.00",IF(D15&gt;=54.5,"2.50",IF(D15&gt;=50,"2.00",IF(D15&gt;=44.5,"1.50","1.00"))))))))</f>
        <v>4.50</v>
      </c>
      <c r="F15" s="13" t="str">
        <f>IF(D15&gt;=50,"4.0","0.0")</f>
        <v>4.0</v>
      </c>
      <c r="G15" s="13">
        <v>66</v>
      </c>
      <c r="H15" s="13" t="str">
        <f>IF(G15&gt;=80,"5.00",IF(G15&gt;=74.5,"4.50",IF(G15&gt;=70,"4.00",IF(G15&gt;=64.5,"3.50",IF(G15&gt;=60,"3.00",IF(G15&gt;=54.5,"2.50",IF(G15&gt;=50,"2.00",IF(G15&gt;=44.5,"1.50","1.00"))))))))</f>
        <v>3.50</v>
      </c>
      <c r="I15" s="13" t="str">
        <f>IF(G15&gt;=50,"4.0","0.0")</f>
        <v>4.0</v>
      </c>
      <c r="J15" s="13">
        <v>68</v>
      </c>
      <c r="K15" s="15" t="str">
        <f>IF(J15&gt;=80,"5.00",IF(J15&gt;=74.5,"4.50",IF(J15&gt;=70,"4.00",IF(J15&gt;=64.5,"3.50",IF(J15&gt;=60,"3.00",IF(J15&gt;=54.5,"2.50",IF(J15&gt;=50,"2.00",IF(J15&gt;=44.5,"1.50","1.00"))))))))</f>
        <v>3.50</v>
      </c>
      <c r="L15" s="13" t="str">
        <f>IF(J15&gt;=50,"4.0","0.0")</f>
        <v>4.0</v>
      </c>
      <c r="M15" s="13">
        <v>65</v>
      </c>
      <c r="N15" s="13" t="str">
        <f>IF(M15&gt;=80,"5.00",IF(M15&gt;=74.5,"4.50",IF(M15&gt;=70,"4.00",IF(M15&gt;=64.5,"3.50",IF(M15&gt;=60,"3.00",IF(M15&gt;=54.5,"2.50",IF(M15&gt;=50,"2.00",IF(M15&gt;=44.5,"1.50","1.00"))))))))</f>
        <v>3.50</v>
      </c>
      <c r="O15" s="13" t="str">
        <f>IF(M15&gt;=50,"5.0","0.0")</f>
        <v>5.0</v>
      </c>
      <c r="P15" s="11">
        <f>(K15*4+H15*4+E15*4+N15*5)/17</f>
        <v>3.7352941176470589</v>
      </c>
      <c r="Q15" s="12">
        <f>L15+I15+F15+O15</f>
        <v>17</v>
      </c>
      <c r="R15" s="12">
        <f>17</f>
        <v>17</v>
      </c>
      <c r="S15" s="12">
        <f>K15*4+H15*4+E15*4+N15*5</f>
        <v>63.5</v>
      </c>
      <c r="T15" s="11">
        <f>S15/R15</f>
        <v>3.7352941176470589</v>
      </c>
      <c r="U15" s="13">
        <v>54</v>
      </c>
      <c r="V15" s="15" t="str">
        <f>IF(U15&gt;=80,"5.00",IF(U15&gt;=74.5,"4.50",IF(U15&gt;=70,"4.00",IF(U15&gt;=64.5,"3.50",IF(U15&gt;=60,"3.00",IF(U15&gt;=54.5,"2.50",IF(U15&gt;=50,"2.00",IF(U15&gt;=44.5,"1.50","1.00"))))))))</f>
        <v>2.00</v>
      </c>
      <c r="W15" s="13" t="str">
        <f>IF(U15&gt;=50,"4.0","0.0")</f>
        <v>4.0</v>
      </c>
      <c r="X15" s="13">
        <v>56</v>
      </c>
      <c r="Y15" s="15" t="str">
        <f>IF(X15&gt;=80,"5.00",IF(X15&gt;=74.5,"4.50",IF(X15&gt;=70,"4.00",IF(X15&gt;=64.5,"3.50",IF(X15&gt;=60,"3.00",IF(X15&gt;=54.5,"2.50",IF(X15&gt;=50,"2.00",IF(X15&gt;=44.5,"1.50","1.00"))))))))</f>
        <v>2.50</v>
      </c>
      <c r="Z15" s="13" t="str">
        <f>IF(X15&gt;=50,"4.0","0.0")</f>
        <v>4.0</v>
      </c>
      <c r="AA15" s="13">
        <v>60</v>
      </c>
      <c r="AB15" s="15" t="str">
        <f>IF(AA15&gt;=80,"5.00",IF(AA15&gt;=74.5,"4.50",IF(AA15&gt;=70,"4.00",IF(AA15&gt;=64.5,"3.50",IF(AA15&gt;=60,"3.00",IF(AA15&gt;=54.5,"2.50",IF(AA15&gt;=50,"2.00",IF(AA15&gt;=44.5,"1.50","1.00"))))))))</f>
        <v>3.00</v>
      </c>
      <c r="AC15" s="13" t="str">
        <f>IF(AA15&gt;=50,"4.0","0.0")</f>
        <v>4.0</v>
      </c>
      <c r="AD15" s="13">
        <v>54</v>
      </c>
      <c r="AE15" s="15" t="str">
        <f>IF(AD15&gt;=80,"5.00",IF(AD15&gt;=74.5,"4.50",IF(AD15&gt;=70,"4.00",IF(AD15&gt;=64.5,"3.50",IF(AD15&gt;=60,"3.00",IF(AD15&gt;=54.5,"2.50",IF(AD15&gt;=50,"2.00",IF(AD15&gt;=44.5,"1.50","1.00"))))))))</f>
        <v>2.00</v>
      </c>
      <c r="AF15" s="13" t="str">
        <f>IF(AD15&gt;=50,"4.0","0.0")</f>
        <v>4.0</v>
      </c>
      <c r="AG15" s="11">
        <f>(AB15*4+Y15*4+V15*4+AE15*4)/16</f>
        <v>2.375</v>
      </c>
      <c r="AH15" s="12">
        <f>AC15+Z15+W15+AF15+Q15</f>
        <v>33</v>
      </c>
      <c r="AI15" s="12">
        <f>16+R15</f>
        <v>33</v>
      </c>
      <c r="AJ15" s="12">
        <f>(AB15*4+Y15*4+V15*4+AE15*4)+S15</f>
        <v>101.5</v>
      </c>
      <c r="AK15" s="11">
        <f>AJ15/AI15</f>
        <v>3.0757575757575757</v>
      </c>
      <c r="AL15" s="13">
        <v>63</v>
      </c>
      <c r="AM15" s="14" t="str">
        <f>IF(AL15&gt;=80,"5.00",IF(AL15&gt;=74.5,"4.50",IF(AL15&gt;=70,"4.00",IF(AL15&gt;=64.5,"3.50",IF(AL15&gt;=60,"3.00",IF(AL15&gt;=54.5,"2.50",IF(AL15&gt;=50,"2.00",IF(AL15&gt;=44.5,"1.50","1.00"))))))))</f>
        <v>3.00</v>
      </c>
      <c r="AN15" s="13" t="str">
        <f>IF(AL15&gt;=50,"4.0","0.0")</f>
        <v>4.0</v>
      </c>
      <c r="AO15" s="13">
        <v>61</v>
      </c>
      <c r="AP15" s="15" t="str">
        <f>IF(AO15&gt;=80,"5.00",IF(AO15&gt;=74.5,"4.50",IF(AO15&gt;=70,"4.00",IF(AO15&gt;=64.5,"3.50",IF(AO15&gt;=60,"3.00",IF(AO15&gt;=54.5,"2.50",IF(AO15&gt;=50,"2.00",IF(AO15&gt;=44.5,"1.50","1.00"))))))))</f>
        <v>3.00</v>
      </c>
      <c r="AQ15" s="13" t="str">
        <f>IF(AO15&gt;=50,"4.0","0.0")</f>
        <v>4.0</v>
      </c>
      <c r="AR15" s="13">
        <v>79</v>
      </c>
      <c r="AS15" s="15" t="str">
        <f>IF(AR15&gt;=80,"5.00",IF(AR15&gt;=74.5,"4.50",IF(AR15&gt;=70,"4.00",IF(AR15&gt;=64.5,"3.50",IF(AR15&gt;=60,"3.00",IF(AR15&gt;=54.5,"2.50",IF(AR15&gt;=50,"2.00",IF(AR15&gt;=44.5,"1.50","1.00"))))))))</f>
        <v>4.50</v>
      </c>
      <c r="AT15" s="13" t="str">
        <f>IF(AR15&gt;=50,"4.0","0.0")</f>
        <v>4.0</v>
      </c>
      <c r="AU15" s="13">
        <v>67</v>
      </c>
      <c r="AV15" s="15" t="str">
        <f>IF(AU15&gt;=80,"5.00",IF(AU15&gt;=74.5,"4.50",IF(AU15&gt;=70,"4.00",IF(AU15&gt;=64.5,"3.50",IF(AU15&gt;=60,"3.00",IF(AU15&gt;=54.5,"2.50",IF(AU15&gt;=50,"2.00",IF(AU15&gt;=44.5,"1.50","1.00"))))))))</f>
        <v>3.50</v>
      </c>
      <c r="AW15" s="13" t="str">
        <f>IF(AU15&gt;=50,"4.0","0.0")</f>
        <v>4.0</v>
      </c>
      <c r="AX15" s="11">
        <f>(AW15*AV15+AT15*AS15+AQ15*AP15+AN15*AM15)/16</f>
        <v>3.5</v>
      </c>
      <c r="AY15" s="12">
        <f>AT15+AQ15+AN15+AW15+AH15</f>
        <v>49</v>
      </c>
      <c r="AZ15" s="12">
        <f>16+AI15</f>
        <v>49</v>
      </c>
      <c r="BA15" s="12">
        <f>(AW15*AV15+AT15*AS15+AQ15*AP15+AN15*AM15)+AJ15</f>
        <v>157.5</v>
      </c>
      <c r="BB15" s="11">
        <f>BA15/AZ15</f>
        <v>3.2142857142857144</v>
      </c>
      <c r="BC15" s="13" t="s">
        <v>84</v>
      </c>
      <c r="BD15" s="15">
        <v>0</v>
      </c>
      <c r="BE15" s="13">
        <v>0</v>
      </c>
      <c r="BF15" s="13" t="s">
        <v>84</v>
      </c>
      <c r="BG15" s="15">
        <v>0</v>
      </c>
      <c r="BH15" s="13">
        <v>0</v>
      </c>
      <c r="BI15" s="13" t="s">
        <v>84</v>
      </c>
      <c r="BJ15" s="15">
        <v>0</v>
      </c>
      <c r="BK15" s="13">
        <v>0</v>
      </c>
      <c r="BL15" s="13" t="s">
        <v>84</v>
      </c>
      <c r="BM15" s="15">
        <v>0</v>
      </c>
      <c r="BN15" s="13">
        <v>0</v>
      </c>
      <c r="BO15" s="13" t="s">
        <v>84</v>
      </c>
      <c r="BP15" s="15">
        <v>0</v>
      </c>
      <c r="BQ15" s="13">
        <v>0</v>
      </c>
      <c r="BR15" s="13">
        <v>82</v>
      </c>
      <c r="BS15" s="15" t="str">
        <f>IF(BR15&gt;=80,"5.00",IF(BR15&gt;=74.5,"4.50",IF(BR15&gt;=70,"4.00",IF(BR15&gt;=64.5,"3.50",IF(BR15&gt;=60,"3.00",IF(BR15&gt;=54.5,"2.50",IF(BR15&gt;=50,"2.00",IF(BR15&gt;=44.5,"1.50","1.00"))))))))</f>
        <v>5.00</v>
      </c>
      <c r="BT15" s="13" t="str">
        <f>IF(BR15&gt;=50,"5.0","0.0")</f>
        <v>5.0</v>
      </c>
      <c r="BU15" s="11">
        <f>(BT15*BS15+BQ15*BP15+BN15*BM15+BK15*BJ15+BH15*BG15+BE15*BD15)/26</f>
        <v>0.96153846153846156</v>
      </c>
      <c r="BV15" s="12">
        <f>BQ15+BN15+BK15+BT15+BE15+BH15+AY15</f>
        <v>54</v>
      </c>
      <c r="BW15" s="12">
        <f>26+AZ15</f>
        <v>75</v>
      </c>
      <c r="BX15" s="12">
        <f>(BT15*BS15+BQ15*BP15+BN15*BM15+BK15*BJ15+BG15*BH15+BE15*BD15)+BA15</f>
        <v>182.5</v>
      </c>
      <c r="BY15" s="11">
        <f>BX15/BW15</f>
        <v>2.4333333333333331</v>
      </c>
      <c r="BZ15" s="20" t="s">
        <v>177</v>
      </c>
    </row>
    <row r="16" spans="1:78" hidden="1" x14ac:dyDescent="0.25">
      <c r="A16" s="19">
        <v>1</v>
      </c>
      <c r="B16" s="13" t="s">
        <v>149</v>
      </c>
      <c r="C16" s="13" t="s">
        <v>150</v>
      </c>
      <c r="D16" s="13">
        <v>52</v>
      </c>
      <c r="E16" s="14" t="str">
        <f>IF(D16&gt;=80,"5.00",IF(D16&gt;=74.5,"4.50",IF(D16&gt;=70,"4.00",IF(D16&gt;=64.5,"3.50",IF(D16&gt;=60,"3.00",IF(D16&gt;=54.5,"2.50",IF(D16&gt;=50,"2.00",IF(D16&gt;=44.5,"1.50","1.00"))))))))</f>
        <v>2.00</v>
      </c>
      <c r="F16" s="13" t="str">
        <f>IF(D16&gt;=50,"4.0","0.0")</f>
        <v>4.0</v>
      </c>
      <c r="G16" s="13">
        <v>56</v>
      </c>
      <c r="H16" s="13" t="str">
        <f>IF(G16&gt;=80,"5.00",IF(G16&gt;=74.5,"4.50",IF(G16&gt;=70,"4.00",IF(G16&gt;=64.5,"3.50",IF(G16&gt;=60,"3.00",IF(G16&gt;=54.5,"2.50",IF(G16&gt;=50,"2.00",IF(G16&gt;=44.5,"1.50","1.00"))))))))</f>
        <v>2.50</v>
      </c>
      <c r="I16" s="13" t="str">
        <f>IF(G16&gt;=50,"4.0","0.0")</f>
        <v>4.0</v>
      </c>
      <c r="J16" s="13">
        <v>60</v>
      </c>
      <c r="K16" s="15" t="str">
        <f>IF(J16&gt;=80,"5.00",IF(J16&gt;=74.5,"4.50",IF(J16&gt;=70,"4.00",IF(J16&gt;=64.5,"3.50",IF(J16&gt;=60,"3.00",IF(J16&gt;=54.5,"2.50",IF(J16&gt;=50,"2.00",IF(J16&gt;=44.5,"1.50","1.00"))))))))</f>
        <v>3.00</v>
      </c>
      <c r="L16" s="13" t="str">
        <f>IF(J16&gt;=50,"4.0","0.0")</f>
        <v>4.0</v>
      </c>
      <c r="M16" s="13">
        <v>57</v>
      </c>
      <c r="N16" s="13" t="str">
        <f>IF(M16&gt;=80,"5.00",IF(M16&gt;=74.5,"4.50",IF(M16&gt;=70,"4.00",IF(M16&gt;=64.5,"3.50",IF(M16&gt;=60,"3.00",IF(M16&gt;=54.5,"2.50",IF(M16&gt;=50,"2.00",IF(M16&gt;=44.5,"1.50","1.00"))))))))</f>
        <v>2.50</v>
      </c>
      <c r="O16" s="13" t="str">
        <f>IF(M16&gt;=50,"5.0","0.0")</f>
        <v>5.0</v>
      </c>
      <c r="P16" s="11">
        <f>(K16*4+H16*4+E16*4+N16*5)/17</f>
        <v>2.5</v>
      </c>
      <c r="Q16" s="12">
        <f>L16+I16+F16+O16</f>
        <v>17</v>
      </c>
      <c r="R16" s="12">
        <f>17</f>
        <v>17</v>
      </c>
      <c r="S16" s="12">
        <f>K16*4+H16*4+E16*4+N16*5</f>
        <v>42.5</v>
      </c>
      <c r="T16" s="11">
        <f>S16/R16</f>
        <v>2.5</v>
      </c>
      <c r="U16" s="13">
        <v>53</v>
      </c>
      <c r="V16" s="15" t="str">
        <f>IF(U16&gt;=80,"5.00",IF(U16&gt;=74.5,"4.50",IF(U16&gt;=70,"4.00",IF(U16&gt;=64.5,"3.50",IF(U16&gt;=60,"3.00",IF(U16&gt;=54.5,"2.50",IF(U16&gt;=50,"2.00",IF(U16&gt;=44.5,"1.50","1.00"))))))))</f>
        <v>2.00</v>
      </c>
      <c r="W16" s="13" t="str">
        <f>IF(U16&gt;=50,"4.0","0.0")</f>
        <v>4.0</v>
      </c>
      <c r="X16" s="7">
        <v>41</v>
      </c>
      <c r="Y16" s="15" t="str">
        <f>IF(X16&gt;=80,"5.00",IF(X16&gt;=74.5,"4.50",IF(X16&gt;=70,"4.00",IF(X16&gt;=64.5,"3.50",IF(X16&gt;=60,"3.00",IF(X16&gt;=54.5,"2.50",IF(X16&gt;=50,"2.00",IF(X16&gt;=44.5,"1.50","1.00"))))))))</f>
        <v>1.00</v>
      </c>
      <c r="Z16" s="13" t="str">
        <f>IF(X16&gt;=50,"4.0","0.0")</f>
        <v>0.0</v>
      </c>
      <c r="AA16" s="7">
        <v>31</v>
      </c>
      <c r="AB16" s="15" t="str">
        <f>IF(AA16&gt;=80,"5.00",IF(AA16&gt;=74.5,"4.50",IF(AA16&gt;=70,"4.00",IF(AA16&gt;=64.5,"3.50",IF(AA16&gt;=60,"3.00",IF(AA16&gt;=54.5,"2.50",IF(AA16&gt;=50,"2.00",IF(AA16&gt;=44.5,"1.50","1.00"))))))))</f>
        <v>1.00</v>
      </c>
      <c r="AC16" s="13" t="str">
        <f>IF(AA16&gt;=50,"4.0","0.0")</f>
        <v>0.0</v>
      </c>
      <c r="AD16" s="13">
        <v>61</v>
      </c>
      <c r="AE16" s="15" t="str">
        <f>IF(AD16&gt;=80,"5.00",IF(AD16&gt;=74.5,"4.50",IF(AD16&gt;=70,"4.00",IF(AD16&gt;=64.5,"3.50",IF(AD16&gt;=60,"3.00",IF(AD16&gt;=54.5,"2.50",IF(AD16&gt;=50,"2.00",IF(AD16&gt;=44.5,"1.50","1.00"))))))))</f>
        <v>3.00</v>
      </c>
      <c r="AF16" s="13" t="str">
        <f>IF(AD16&gt;=50,"4.0","0.0")</f>
        <v>4.0</v>
      </c>
      <c r="AG16" s="11">
        <f>(AB16*4+Y16*4+V16*4+AE16*4)/16</f>
        <v>1.75</v>
      </c>
      <c r="AH16" s="12">
        <f>AC16+Z16+W16+AF16+Q16</f>
        <v>25</v>
      </c>
      <c r="AI16" s="12">
        <f>16+R16</f>
        <v>33</v>
      </c>
      <c r="AJ16" s="12">
        <f>(AB16*4+Y16*4+V16*4+AE16*4)+S16</f>
        <v>70.5</v>
      </c>
      <c r="AK16" s="11">
        <f>AJ16/AI16</f>
        <v>2.1363636363636362</v>
      </c>
      <c r="AL16" s="13"/>
      <c r="AM16" s="15" t="str">
        <f>IF(AL16&gt;=80,"5.00",IF(AL16&gt;=74.5,"4.50",IF(AL16&gt;=70,"4.00",IF(AL16&gt;=64.5,"3.50",IF(AL16&gt;=60,"3.00",IF(AL16&gt;=54.5,"2.50",IF(AL16&gt;=50,"2.00",IF(AL16&gt;=44.5,"1.50","1.00"))))))))</f>
        <v>1.00</v>
      </c>
      <c r="AN16" s="13" t="str">
        <f>IF(AL16&gt;=50,"4.0","0.0")</f>
        <v>0.0</v>
      </c>
      <c r="AO16" s="13"/>
      <c r="AP16" s="15" t="str">
        <f>IF(AO16&gt;=80,"5.00",IF(AO16&gt;=74.5,"4.50",IF(AO16&gt;=70,"4.00",IF(AO16&gt;=64.5,"3.50",IF(AO16&gt;=60,"3.00",IF(AO16&gt;=54.5,"2.50",IF(AO16&gt;=50,"2.00",IF(AO16&gt;=44.5,"1.50","1.00"))))))))</f>
        <v>1.00</v>
      </c>
      <c r="AQ16" s="13" t="str">
        <f>IF(AO16&gt;=50,"4.0","0.0")</f>
        <v>0.0</v>
      </c>
      <c r="AR16" s="13">
        <v>56</v>
      </c>
      <c r="AS16" s="15" t="str">
        <f>IF(AR16&gt;=80,"5.00",IF(AR16&gt;=74.5,"4.50",IF(AR16&gt;=70,"4.00",IF(AR16&gt;=64.5,"3.50",IF(AR16&gt;=60,"3.00",IF(AR16&gt;=54.5,"2.50",IF(AR16&gt;=50,"2.00",IF(AR16&gt;=44.5,"1.50","1.00"))))))))</f>
        <v>2.50</v>
      </c>
      <c r="AT16" s="13" t="str">
        <f>IF(AR16&gt;=50,"4.0","0.0")</f>
        <v>4.0</v>
      </c>
      <c r="AU16" s="13"/>
      <c r="AV16" s="15" t="str">
        <f>IF(AU16&gt;=80,"5.00",IF(AU16&gt;=74.5,"4.50",IF(AU16&gt;=70,"4.00",IF(AU16&gt;=64.5,"3.50",IF(AU16&gt;=60,"3.00",IF(AU16&gt;=54.5,"2.50",IF(AU16&gt;=50,"2.00",IF(AU16&gt;=44.5,"1.50","1.00"))))))))</f>
        <v>1.00</v>
      </c>
      <c r="AW16" s="13" t="str">
        <f>IF(AU16&gt;=50,"4.0","0.0")</f>
        <v>0.0</v>
      </c>
      <c r="AX16" s="11">
        <f>(AW16*AV16+AV16+AT16*AS16+AQ16*AP16+AN16*AM16)/16</f>
        <v>0.6875</v>
      </c>
      <c r="AY16" s="12">
        <f>AT16+AQ16+AN16+AW16+AH16</f>
        <v>29</v>
      </c>
      <c r="AZ16" s="12">
        <f>16+AI16</f>
        <v>49</v>
      </c>
      <c r="BA16" s="12">
        <f>(AW16*AV16+AT16*AS16+AQ16*AP16+AN16*AM16)+AJ16</f>
        <v>80.5</v>
      </c>
      <c r="BB16" s="11">
        <f>BA16/AZ16</f>
        <v>1.6428571428571428</v>
      </c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>
        <v>83</v>
      </c>
      <c r="BS16" s="13"/>
      <c r="BT16" s="13"/>
      <c r="BU16" s="13"/>
      <c r="BV16" s="13"/>
      <c r="BW16" s="13"/>
      <c r="BX16" s="13"/>
      <c r="BY16" s="13"/>
      <c r="BZ16" s="20" t="s">
        <v>178</v>
      </c>
    </row>
    <row r="17" spans="1:78" s="2" customFormat="1" hidden="1" x14ac:dyDescent="0.25">
      <c r="A17" s="1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9"/>
      <c r="Q17" s="7"/>
      <c r="R17" s="7"/>
      <c r="S17" s="10"/>
      <c r="T17" s="9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9"/>
      <c r="AH17" s="7"/>
      <c r="AI17" s="7"/>
      <c r="AJ17" s="10"/>
      <c r="AK17" s="9"/>
      <c r="AL17" s="8" t="s">
        <v>179</v>
      </c>
      <c r="AM17" s="7"/>
      <c r="AN17" s="7"/>
      <c r="AO17" s="8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8"/>
      <c r="BD17" s="7"/>
      <c r="BE17" s="7"/>
      <c r="BF17" s="8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</row>
    <row r="18" spans="1:78" s="2" customFormat="1" hidden="1" x14ac:dyDescent="0.25">
      <c r="A18" s="19">
        <v>1</v>
      </c>
      <c r="B18" s="13" t="s">
        <v>180</v>
      </c>
      <c r="C18" s="13" t="s">
        <v>181</v>
      </c>
      <c r="D18" s="13">
        <v>89</v>
      </c>
      <c r="E18" s="14" t="str">
        <f t="shared" ref="E18:E24" si="0">IF(D18&gt;=80,"5.00",IF(D18&gt;=74.5,"4.50",IF(D18&gt;=70,"4.00",IF(D18&gt;=64.5,"3.50",IF(D18&gt;=60,"3.00",IF(D18&gt;=54.5,"2.50",IF(D18&gt;=50,"2.00",IF(D18&gt;=44.5,"1.50","1.00"))))))))</f>
        <v>5.00</v>
      </c>
      <c r="F18" s="13" t="str">
        <f t="shared" ref="F18:F24" si="1">IF(D18&gt;=50,"4.0","0.0")</f>
        <v>4.0</v>
      </c>
      <c r="G18" s="13">
        <v>80</v>
      </c>
      <c r="H18" s="13" t="str">
        <f t="shared" ref="H18:H24" si="2">IF(G18&gt;=80,"5.00",IF(G18&gt;=74.5,"4.50",IF(G18&gt;=70,"4.00",IF(G18&gt;=64.5,"3.50",IF(G18&gt;=60,"3.00",IF(G18&gt;=54.5,"2.50",IF(G18&gt;=50,"2.00",IF(G18&gt;=44.5,"1.50","1.00"))))))))</f>
        <v>5.00</v>
      </c>
      <c r="I18" s="13" t="str">
        <f t="shared" ref="I18:I24" si="3">IF(G18&gt;=50,"4.0","0.0")</f>
        <v>4.0</v>
      </c>
      <c r="J18" s="13">
        <v>88</v>
      </c>
      <c r="K18" s="15" t="str">
        <f t="shared" ref="K18:K24" si="4">IF(J18&gt;=80,"5.00",IF(J18&gt;=74.5,"4.50",IF(J18&gt;=70,"4.00",IF(J18&gt;=64.5,"3.50",IF(J18&gt;=60,"3.00",IF(J18&gt;=54.5,"2.50",IF(J18&gt;=50,"2.00",IF(J18&gt;=44.5,"1.50","1.00"))))))))</f>
        <v>5.00</v>
      </c>
      <c r="L18" s="13" t="str">
        <f t="shared" ref="L18:L24" si="5">IF(J18&gt;=50,"4.0","0.0")</f>
        <v>4.0</v>
      </c>
      <c r="M18" s="13">
        <v>93</v>
      </c>
      <c r="N18" s="13" t="str">
        <f t="shared" ref="N18:N24" si="6">IF(M18&gt;=80,"5.00",IF(M18&gt;=74.5,"4.50",IF(M18&gt;=70,"4.00",IF(M18&gt;=64.5,"3.50",IF(M18&gt;=60,"3.00",IF(M18&gt;=54.5,"2.50",IF(M18&gt;=50,"2.00",IF(M18&gt;=44.5,"1.50","1.00"))))))))</f>
        <v>5.00</v>
      </c>
      <c r="O18" s="13" t="str">
        <f t="shared" ref="O18:O24" si="7">IF(M18&gt;=50,"5.0","0.0")</f>
        <v>5.0</v>
      </c>
      <c r="P18" s="11">
        <f t="shared" ref="P18:P24" si="8">(K18*4+H18*4+E18*4+N18*5)/17</f>
        <v>5</v>
      </c>
      <c r="Q18" s="12">
        <f t="shared" ref="Q18:Q24" si="9">L18+I18+F18+O18</f>
        <v>17</v>
      </c>
      <c r="R18" s="12">
        <f>17</f>
        <v>17</v>
      </c>
      <c r="S18" s="12">
        <f t="shared" ref="S18:S24" si="10">K18*4+H18*4+E18*4+N18*5</f>
        <v>85</v>
      </c>
      <c r="T18" s="11">
        <f t="shared" ref="T18:T24" si="11">S18/R18</f>
        <v>5</v>
      </c>
      <c r="U18" s="13">
        <v>75</v>
      </c>
      <c r="V18" s="15" t="str">
        <f t="shared" ref="V18:V24" si="12">IF(U18&gt;=80,"5.00",IF(U18&gt;=74.5,"4.50",IF(U18&gt;=70,"4.00",IF(U18&gt;=64.5,"3.50",IF(U18&gt;=60,"3.00",IF(U18&gt;=54.5,"2.50",IF(U18&gt;=50,"2.00",IF(U18&gt;=44.5,"1.50","1.00"))))))))</f>
        <v>4.50</v>
      </c>
      <c r="W18" s="13" t="str">
        <f t="shared" ref="W18:W24" si="13">IF(U18&gt;=50,"4.0","0.0")</f>
        <v>4.0</v>
      </c>
      <c r="X18" s="13">
        <v>68</v>
      </c>
      <c r="Y18" s="15" t="str">
        <f t="shared" ref="Y18:Y24" si="14">IF(X18&gt;=80,"5.00",IF(X18&gt;=74.5,"4.50",IF(X18&gt;=70,"4.00",IF(X18&gt;=64.5,"3.50",IF(X18&gt;=60,"3.00",IF(X18&gt;=54.5,"2.50",IF(X18&gt;=50,"2.00",IF(X18&gt;=44.5,"1.50","1.00"))))))))</f>
        <v>3.50</v>
      </c>
      <c r="Z18" s="13" t="str">
        <f t="shared" ref="Z18:Z24" si="15">IF(X18&gt;=50,"4.0","0.0")</f>
        <v>4.0</v>
      </c>
      <c r="AA18" s="13">
        <v>91</v>
      </c>
      <c r="AB18" s="15" t="str">
        <f t="shared" ref="AB18:AB24" si="16">IF(AA18&gt;=80,"5.00",IF(AA18&gt;=74.5,"4.50",IF(AA18&gt;=70,"4.00",IF(AA18&gt;=64.5,"3.50",IF(AA18&gt;=60,"3.00",IF(AA18&gt;=54.5,"2.50",IF(AA18&gt;=50,"2.00",IF(AA18&gt;=44.5,"1.50","1.00"))))))))</f>
        <v>5.00</v>
      </c>
      <c r="AC18" s="13" t="str">
        <f t="shared" ref="AC18:AC24" si="17">IF(AA18&gt;=50,"4.0","0.0")</f>
        <v>4.0</v>
      </c>
      <c r="AD18" s="13">
        <v>81</v>
      </c>
      <c r="AE18" s="15" t="str">
        <f t="shared" ref="AE18:AE24" si="18">IF(AD18&gt;=80,"5.00",IF(AD18&gt;=74.5,"4.50",IF(AD18&gt;=70,"4.00",IF(AD18&gt;=64.5,"3.50",IF(AD18&gt;=60,"3.00",IF(AD18&gt;=54.5,"2.50",IF(AD18&gt;=50,"2.00",IF(AD18&gt;=44.5,"1.50","1.00"))))))))</f>
        <v>5.00</v>
      </c>
      <c r="AF18" s="13" t="str">
        <f t="shared" ref="AF18:AF24" si="19">IF(AD18&gt;=50,"4.0","0.0")</f>
        <v>4.0</v>
      </c>
      <c r="AG18" s="11">
        <f t="shared" ref="AG18:AG24" si="20">(AB18*4+Y18*4+V18*4+AE18*4)/16</f>
        <v>4.5</v>
      </c>
      <c r="AH18" s="12">
        <f t="shared" ref="AH18:AH24" si="21">AC18+Z18+W18+AF18+Q18</f>
        <v>33</v>
      </c>
      <c r="AI18" s="12">
        <f t="shared" ref="AI18:AI24" si="22">16+R18</f>
        <v>33</v>
      </c>
      <c r="AJ18" s="12">
        <f t="shared" ref="AJ18:AJ24" si="23">(AB18*4+Y18*4+V18*4+AE18*4)+S18</f>
        <v>157</v>
      </c>
      <c r="AK18" s="11">
        <f t="shared" ref="AK18:AK24" si="24">AJ18/AI18</f>
        <v>4.7575757575757578</v>
      </c>
      <c r="AL18" s="13">
        <v>73</v>
      </c>
      <c r="AM18" s="14" t="str">
        <f t="shared" ref="AM18:AM24" si="25">IF(AL18&gt;=80,"5.00",IF(AL18&gt;=74.5,"4.50",IF(AL18&gt;=70,"4.00",IF(AL18&gt;=64.5,"3.50",IF(AL18&gt;=60,"3.00",IF(AL18&gt;=54.5,"2.50",IF(AL18&gt;=50,"2.00",IF(AL18&gt;=44.5,"1.50","1.00"))))))))</f>
        <v>4.00</v>
      </c>
      <c r="AN18" s="13" t="str">
        <f t="shared" ref="AN18:AN24" si="26">IF(AL18&gt;=50,"4.0","0.0")</f>
        <v>4.0</v>
      </c>
      <c r="AO18" s="13">
        <v>77</v>
      </c>
      <c r="AP18" s="15" t="str">
        <f t="shared" ref="AP18:AP24" si="27">IF(AO18&gt;=80,"5.00",IF(AO18&gt;=74.5,"4.50",IF(AO18&gt;=70,"4.00",IF(AO18&gt;=64.5,"3.50",IF(AO18&gt;=60,"3.00",IF(AO18&gt;=54.5,"2.50",IF(AO18&gt;=50,"2.00",IF(AO18&gt;=44.5,"1.50","1.00"))))))))</f>
        <v>4.50</v>
      </c>
      <c r="AQ18" s="13" t="str">
        <f t="shared" ref="AQ18:AQ24" si="28">IF(AO18&gt;=50,"4.0","0.0")</f>
        <v>4.0</v>
      </c>
      <c r="AR18" s="13">
        <v>85</v>
      </c>
      <c r="AS18" s="15" t="str">
        <f t="shared" ref="AS18:AS24" si="29">IF(AR18&gt;=80,"5.00",IF(AR18&gt;=74.5,"4.50",IF(AR18&gt;=70,"4.00",IF(AR18&gt;=64.5,"3.50",IF(AR18&gt;=60,"3.00",IF(AR18&gt;=54.5,"2.50",IF(AR18&gt;=50,"2.00",IF(AR18&gt;=44.5,"1.50","1.00"))))))))</f>
        <v>5.00</v>
      </c>
      <c r="AT18" s="13" t="str">
        <f t="shared" ref="AT18:AT24" si="30">IF(AR18&gt;=50,"4.0","0.0")</f>
        <v>4.0</v>
      </c>
      <c r="AU18" s="13">
        <v>80</v>
      </c>
      <c r="AV18" s="15" t="str">
        <f t="shared" ref="AV18:AV24" si="31">IF(AU18&gt;=80,"5.00",IF(AU18&gt;=74.5,"4.50",IF(AU18&gt;=70,"4.00",IF(AU18&gt;=64.5,"3.50",IF(AU18&gt;=60,"3.00",IF(AU18&gt;=54.5,"2.50",IF(AU18&gt;=50,"2.00",IF(AU18&gt;=44.5,"1.50","1.00"))))))))</f>
        <v>5.00</v>
      </c>
      <c r="AW18" s="13" t="str">
        <f t="shared" ref="AW18:AW24" si="32">IF(AU18&gt;=50,"4.0","0.0")</f>
        <v>4.0</v>
      </c>
      <c r="AX18" s="11">
        <f t="shared" ref="AX18:AX24" si="33">(AW18*AV18+AT18*AS18+AQ18*AP18+AN18*AM18)/16</f>
        <v>4.625</v>
      </c>
      <c r="AY18" s="12">
        <f t="shared" ref="AY18:AY24" si="34">AT18+AQ18+AN18+AW18+AH18</f>
        <v>49</v>
      </c>
      <c r="AZ18" s="12">
        <f t="shared" ref="AZ18:AZ24" si="35">16+AI18</f>
        <v>49</v>
      </c>
      <c r="BA18" s="12">
        <f t="shared" ref="BA18:BA24" si="36">(AW18*AV18+AT18*AS18+AQ18*AP18+AN18*AM18)+AJ18</f>
        <v>231</v>
      </c>
      <c r="BB18" s="11">
        <f t="shared" ref="BB18:BB24" si="37">BA18/AZ18</f>
        <v>4.7142857142857144</v>
      </c>
      <c r="BC18" s="13">
        <v>78</v>
      </c>
      <c r="BD18" s="15" t="str">
        <f t="shared" ref="BD18:BD24" si="38">IF(BC18&gt;=80,"5.00",IF(BC18&gt;=74.5,"4.50",IF(BC18&gt;=70,"4.00",IF(BC18&gt;=64.5,"3.50",IF(BC18&gt;=60,"3.00",IF(BC18&gt;=54.5,"2.50",IF(BC18&gt;=50,"2.00",IF(BC18&gt;=44.5,"1.50","1.00"))))))))</f>
        <v>4.50</v>
      </c>
      <c r="BE18" s="13" t="str">
        <f t="shared" ref="BE18:BE24" si="39">IF(BC18&gt;=50,"4.0","0.0")</f>
        <v>4.0</v>
      </c>
      <c r="BF18" s="13">
        <v>87</v>
      </c>
      <c r="BG18" s="15" t="str">
        <f t="shared" ref="BG18:BG24" si="40">IF(BF18&gt;=80,"5.00",IF(BF18&gt;=74.5,"4.50",IF(BF18&gt;=70,"4.00",IF(BF18&gt;=64.5,"3.50",IF(BF18&gt;=60,"3.00",IF(BF18&gt;=54.5,"2.50",IF(BF18&gt;=50,"2.00",IF(BF18&gt;=44.5,"1.50","1.00"))))))))</f>
        <v>5.00</v>
      </c>
      <c r="BH18" s="13" t="str">
        <f t="shared" ref="BH18:BH24" si="41">IF(BF18&gt;=50,"5.0","0.0")</f>
        <v>5.0</v>
      </c>
      <c r="BI18" s="13">
        <v>81</v>
      </c>
      <c r="BJ18" s="15" t="str">
        <f t="shared" ref="BJ18:BJ24" si="42">IF(BI18&gt;=80,"5.00",IF(BI18&gt;=74.5,"4.50",IF(BI18&gt;=70,"4.00",IF(BI18&gt;=64.5,"3.50",IF(BI18&gt;=60,"3.00",IF(BI18&gt;=54.5,"2.50",IF(BI18&gt;=50,"2.00",IF(BI18&gt;=44.5,"1.50","1.00"))))))))</f>
        <v>5.00</v>
      </c>
      <c r="BK18" s="13" t="str">
        <f t="shared" ref="BK18:BK24" si="43">IF(BI18&gt;=50,"4.0","0.0")</f>
        <v>4.0</v>
      </c>
      <c r="BL18" s="13">
        <v>73</v>
      </c>
      <c r="BM18" s="15" t="str">
        <f t="shared" ref="BM18:BM24" si="44">IF(BL18&gt;=80,"5.00",IF(BL18&gt;=74.5,"4.50",IF(BL18&gt;=70,"4.00",IF(BL18&gt;=64.5,"3.50",IF(BL18&gt;=60,"3.00",IF(BL18&gt;=54.5,"2.50",IF(BL18&gt;=50,"2.00",IF(BL18&gt;=44.5,"1.50","1.00"))))))))</f>
        <v>4.00</v>
      </c>
      <c r="BN18" s="13" t="str">
        <f t="shared" ref="BN18:BN24" si="45">IF(BL18&gt;=50,"4.0","0.0")</f>
        <v>4.0</v>
      </c>
      <c r="BO18" s="13">
        <v>79</v>
      </c>
      <c r="BP18" s="15" t="str">
        <f t="shared" ref="BP18:BP24" si="46">IF(BO18&gt;=80,"5.00",IF(BO18&gt;=74.5,"4.50",IF(BO18&gt;=70,"4.00",IF(BO18&gt;=64.5,"3.50",IF(BO18&gt;=60,"3.00",IF(BO18&gt;=54.5,"2.50",IF(BO18&gt;=50,"2.00",IF(BO18&gt;=44.5,"1.50","1.00"))))))))</f>
        <v>4.50</v>
      </c>
      <c r="BQ18" s="13" t="str">
        <f t="shared" ref="BQ18:BQ24" si="47">IF(BO18&gt;=50,"4.0","0.0")</f>
        <v>4.0</v>
      </c>
      <c r="BR18" s="13">
        <v>80</v>
      </c>
      <c r="BS18" s="15" t="str">
        <f t="shared" ref="BS18:BS24" si="48">IF(BR18&gt;=80,"5.00",IF(BR18&gt;=74.5,"4.50",IF(BR18&gt;=70,"4.00",IF(BR18&gt;=64.5,"3.50",IF(BR18&gt;=60,"3.00",IF(BR18&gt;=54.5,"2.50",IF(BR18&gt;=50,"2.00",IF(BR18&gt;=44.5,"1.50","1.00"))))))))</f>
        <v>5.00</v>
      </c>
      <c r="BT18" s="13" t="str">
        <f t="shared" ref="BT18:BT24" si="49">IF(BR18&gt;=50,"5.0","0.0")</f>
        <v>5.0</v>
      </c>
      <c r="BU18" s="11">
        <f t="shared" ref="BU18:BU24" si="50">(BT18*BS18+BQ18*BP18+BN18*BM18+BK18*BJ18+BH18*BG18+BE18*BD18)/26</f>
        <v>4.6923076923076925</v>
      </c>
      <c r="BV18" s="12">
        <f t="shared" ref="BV18:BV24" si="51">BQ18+BN18+BK18+BT18+BE18+BH18+AY18</f>
        <v>75</v>
      </c>
      <c r="BW18" s="12">
        <f t="shared" ref="BW18:BW24" si="52">26+AZ18</f>
        <v>75</v>
      </c>
      <c r="BX18" s="12">
        <f t="shared" ref="BX18:BX24" si="53">(BT18*BS18+BQ18*BP18+BN18*BM18+BK18*BJ18+BG18*BH18+BE18*BD18)+BA18</f>
        <v>353</v>
      </c>
      <c r="BY18" s="11">
        <f t="shared" ref="BY18:BY24" si="54">BX18/BW18</f>
        <v>4.706666666666667</v>
      </c>
      <c r="BZ18" s="7">
        <v>1.1000000000000001</v>
      </c>
    </row>
    <row r="19" spans="1:78" s="2" customFormat="1" hidden="1" x14ac:dyDescent="0.25">
      <c r="A19" s="19">
        <f>SUM(A18+1)</f>
        <v>2</v>
      </c>
      <c r="B19" s="13" t="s">
        <v>182</v>
      </c>
      <c r="C19" s="13" t="s">
        <v>183</v>
      </c>
      <c r="D19" s="13">
        <v>78</v>
      </c>
      <c r="E19" s="14" t="str">
        <f t="shared" si="0"/>
        <v>4.50</v>
      </c>
      <c r="F19" s="13" t="str">
        <f t="shared" si="1"/>
        <v>4.0</v>
      </c>
      <c r="G19" s="13">
        <v>82</v>
      </c>
      <c r="H19" s="13" t="str">
        <f t="shared" si="2"/>
        <v>5.00</v>
      </c>
      <c r="I19" s="13" t="str">
        <f t="shared" si="3"/>
        <v>4.0</v>
      </c>
      <c r="J19" s="13">
        <v>88</v>
      </c>
      <c r="K19" s="15" t="str">
        <f t="shared" si="4"/>
        <v>5.00</v>
      </c>
      <c r="L19" s="13" t="str">
        <f t="shared" si="5"/>
        <v>4.0</v>
      </c>
      <c r="M19" s="13">
        <v>78</v>
      </c>
      <c r="N19" s="13" t="str">
        <f t="shared" si="6"/>
        <v>4.50</v>
      </c>
      <c r="O19" s="13" t="str">
        <f t="shared" si="7"/>
        <v>5.0</v>
      </c>
      <c r="P19" s="11">
        <f t="shared" si="8"/>
        <v>4.7352941176470589</v>
      </c>
      <c r="Q19" s="12">
        <f t="shared" si="9"/>
        <v>17</v>
      </c>
      <c r="R19" s="12">
        <f>17</f>
        <v>17</v>
      </c>
      <c r="S19" s="12">
        <f t="shared" si="10"/>
        <v>80.5</v>
      </c>
      <c r="T19" s="11">
        <f t="shared" si="11"/>
        <v>4.7352941176470589</v>
      </c>
      <c r="U19" s="13">
        <v>77</v>
      </c>
      <c r="V19" s="15" t="str">
        <f t="shared" si="12"/>
        <v>4.50</v>
      </c>
      <c r="W19" s="13" t="str">
        <f t="shared" si="13"/>
        <v>4.0</v>
      </c>
      <c r="X19" s="13">
        <v>93</v>
      </c>
      <c r="Y19" s="15" t="str">
        <f t="shared" si="14"/>
        <v>5.00</v>
      </c>
      <c r="Z19" s="13" t="str">
        <f t="shared" si="15"/>
        <v>4.0</v>
      </c>
      <c r="AA19" s="13">
        <v>77</v>
      </c>
      <c r="AB19" s="15" t="str">
        <f t="shared" si="16"/>
        <v>4.50</v>
      </c>
      <c r="AC19" s="13" t="str">
        <f t="shared" si="17"/>
        <v>4.0</v>
      </c>
      <c r="AD19" s="13">
        <v>89</v>
      </c>
      <c r="AE19" s="15" t="str">
        <f t="shared" si="18"/>
        <v>5.00</v>
      </c>
      <c r="AF19" s="13" t="str">
        <f t="shared" si="19"/>
        <v>4.0</v>
      </c>
      <c r="AG19" s="11">
        <f t="shared" si="20"/>
        <v>4.75</v>
      </c>
      <c r="AH19" s="12">
        <f t="shared" si="21"/>
        <v>33</v>
      </c>
      <c r="AI19" s="12">
        <f t="shared" si="22"/>
        <v>33</v>
      </c>
      <c r="AJ19" s="12">
        <f t="shared" si="23"/>
        <v>156.5</v>
      </c>
      <c r="AK19" s="11">
        <f t="shared" si="24"/>
        <v>4.7424242424242422</v>
      </c>
      <c r="AL19" s="13">
        <v>77</v>
      </c>
      <c r="AM19" s="14" t="str">
        <f t="shared" si="25"/>
        <v>4.50</v>
      </c>
      <c r="AN19" s="13" t="str">
        <f t="shared" si="26"/>
        <v>4.0</v>
      </c>
      <c r="AO19" s="13">
        <v>67</v>
      </c>
      <c r="AP19" s="15" t="str">
        <f t="shared" si="27"/>
        <v>3.50</v>
      </c>
      <c r="AQ19" s="13" t="str">
        <f t="shared" si="28"/>
        <v>4.0</v>
      </c>
      <c r="AR19" s="13">
        <v>83</v>
      </c>
      <c r="AS19" s="15" t="str">
        <f t="shared" si="29"/>
        <v>5.00</v>
      </c>
      <c r="AT19" s="13" t="str">
        <f t="shared" si="30"/>
        <v>4.0</v>
      </c>
      <c r="AU19" s="13">
        <v>77</v>
      </c>
      <c r="AV19" s="15" t="str">
        <f t="shared" si="31"/>
        <v>4.50</v>
      </c>
      <c r="AW19" s="13" t="str">
        <f t="shared" si="32"/>
        <v>4.0</v>
      </c>
      <c r="AX19" s="11">
        <f t="shared" si="33"/>
        <v>4.375</v>
      </c>
      <c r="AY19" s="12">
        <f t="shared" si="34"/>
        <v>49</v>
      </c>
      <c r="AZ19" s="12">
        <f t="shared" si="35"/>
        <v>49</v>
      </c>
      <c r="BA19" s="12">
        <f t="shared" si="36"/>
        <v>226.5</v>
      </c>
      <c r="BB19" s="11">
        <f t="shared" si="37"/>
        <v>4.6224489795918364</v>
      </c>
      <c r="BC19" s="13">
        <v>78</v>
      </c>
      <c r="BD19" s="15" t="str">
        <f t="shared" si="38"/>
        <v>4.50</v>
      </c>
      <c r="BE19" s="13" t="str">
        <f t="shared" si="39"/>
        <v>4.0</v>
      </c>
      <c r="BF19" s="13">
        <v>81</v>
      </c>
      <c r="BG19" s="15" t="str">
        <f t="shared" si="40"/>
        <v>5.00</v>
      </c>
      <c r="BH19" s="13" t="str">
        <f t="shared" si="41"/>
        <v>5.0</v>
      </c>
      <c r="BI19" s="13">
        <v>77</v>
      </c>
      <c r="BJ19" s="15" t="str">
        <f t="shared" si="42"/>
        <v>4.50</v>
      </c>
      <c r="BK19" s="13" t="str">
        <f t="shared" si="43"/>
        <v>4.0</v>
      </c>
      <c r="BL19" s="13">
        <v>92</v>
      </c>
      <c r="BM19" s="15" t="str">
        <f t="shared" si="44"/>
        <v>5.00</v>
      </c>
      <c r="BN19" s="13" t="str">
        <f t="shared" si="45"/>
        <v>4.0</v>
      </c>
      <c r="BO19" s="13">
        <v>84</v>
      </c>
      <c r="BP19" s="15" t="str">
        <f t="shared" si="46"/>
        <v>5.00</v>
      </c>
      <c r="BQ19" s="13" t="str">
        <f t="shared" si="47"/>
        <v>4.0</v>
      </c>
      <c r="BR19" s="13">
        <v>82</v>
      </c>
      <c r="BS19" s="15" t="str">
        <f t="shared" si="48"/>
        <v>5.00</v>
      </c>
      <c r="BT19" s="13" t="str">
        <f t="shared" si="49"/>
        <v>5.0</v>
      </c>
      <c r="BU19" s="11">
        <f t="shared" si="50"/>
        <v>4.8461538461538458</v>
      </c>
      <c r="BV19" s="12">
        <f t="shared" si="51"/>
        <v>75</v>
      </c>
      <c r="BW19" s="12">
        <f t="shared" si="52"/>
        <v>75</v>
      </c>
      <c r="BX19" s="12">
        <f t="shared" si="53"/>
        <v>352.5</v>
      </c>
      <c r="BY19" s="11">
        <f t="shared" si="54"/>
        <v>4.7</v>
      </c>
      <c r="BZ19" s="7">
        <v>1.1000000000000001</v>
      </c>
    </row>
    <row r="20" spans="1:78" hidden="1" x14ac:dyDescent="0.25">
      <c r="A20" s="19">
        <f t="shared" ref="A20:A24" si="55">SUM(A19+1)</f>
        <v>3</v>
      </c>
      <c r="B20" s="13" t="s">
        <v>184</v>
      </c>
      <c r="C20" s="13" t="s">
        <v>185</v>
      </c>
      <c r="D20" s="13">
        <v>90</v>
      </c>
      <c r="E20" s="14" t="str">
        <f t="shared" si="0"/>
        <v>5.00</v>
      </c>
      <c r="F20" s="13" t="str">
        <f t="shared" si="1"/>
        <v>4.0</v>
      </c>
      <c r="G20" s="13">
        <v>85</v>
      </c>
      <c r="H20" s="13" t="str">
        <f t="shared" si="2"/>
        <v>5.00</v>
      </c>
      <c r="I20" s="13" t="str">
        <f t="shared" si="3"/>
        <v>4.0</v>
      </c>
      <c r="J20" s="13">
        <v>75</v>
      </c>
      <c r="K20" s="15" t="str">
        <f t="shared" si="4"/>
        <v>4.50</v>
      </c>
      <c r="L20" s="13" t="str">
        <f t="shared" si="5"/>
        <v>4.0</v>
      </c>
      <c r="M20" s="13">
        <v>85</v>
      </c>
      <c r="N20" s="13" t="str">
        <f t="shared" si="6"/>
        <v>5.00</v>
      </c>
      <c r="O20" s="13" t="str">
        <f t="shared" si="7"/>
        <v>5.0</v>
      </c>
      <c r="P20" s="11">
        <f t="shared" si="8"/>
        <v>4.882352941176471</v>
      </c>
      <c r="Q20" s="12">
        <f t="shared" si="9"/>
        <v>17</v>
      </c>
      <c r="R20" s="12">
        <f>17</f>
        <v>17</v>
      </c>
      <c r="S20" s="12">
        <f t="shared" si="10"/>
        <v>83</v>
      </c>
      <c r="T20" s="11">
        <f t="shared" si="11"/>
        <v>4.882352941176471</v>
      </c>
      <c r="U20" s="13">
        <v>86</v>
      </c>
      <c r="V20" s="15" t="str">
        <f t="shared" si="12"/>
        <v>5.00</v>
      </c>
      <c r="W20" s="13" t="str">
        <f t="shared" si="13"/>
        <v>4.0</v>
      </c>
      <c r="X20" s="13">
        <v>77</v>
      </c>
      <c r="Y20" s="15" t="str">
        <f t="shared" si="14"/>
        <v>4.50</v>
      </c>
      <c r="Z20" s="13" t="str">
        <f t="shared" si="15"/>
        <v>4.0</v>
      </c>
      <c r="AA20" s="13">
        <v>86</v>
      </c>
      <c r="AB20" s="15" t="str">
        <f t="shared" si="16"/>
        <v>5.00</v>
      </c>
      <c r="AC20" s="13" t="str">
        <f t="shared" si="17"/>
        <v>4.0</v>
      </c>
      <c r="AD20" s="13">
        <v>71</v>
      </c>
      <c r="AE20" s="15" t="str">
        <f t="shared" si="18"/>
        <v>4.00</v>
      </c>
      <c r="AF20" s="13" t="str">
        <f t="shared" si="19"/>
        <v>4.0</v>
      </c>
      <c r="AG20" s="11">
        <f t="shared" si="20"/>
        <v>4.625</v>
      </c>
      <c r="AH20" s="12">
        <f t="shared" si="21"/>
        <v>33</v>
      </c>
      <c r="AI20" s="12">
        <f t="shared" si="22"/>
        <v>33</v>
      </c>
      <c r="AJ20" s="12">
        <f t="shared" si="23"/>
        <v>157</v>
      </c>
      <c r="AK20" s="11">
        <f t="shared" si="24"/>
        <v>4.7575757575757578</v>
      </c>
      <c r="AL20" s="13">
        <v>80</v>
      </c>
      <c r="AM20" s="14" t="str">
        <f t="shared" si="25"/>
        <v>5.00</v>
      </c>
      <c r="AN20" s="13" t="str">
        <f t="shared" si="26"/>
        <v>4.0</v>
      </c>
      <c r="AO20" s="13">
        <v>80</v>
      </c>
      <c r="AP20" s="15" t="str">
        <f t="shared" si="27"/>
        <v>5.00</v>
      </c>
      <c r="AQ20" s="13" t="str">
        <f t="shared" si="28"/>
        <v>4.0</v>
      </c>
      <c r="AR20" s="13">
        <v>93</v>
      </c>
      <c r="AS20" s="15" t="str">
        <f t="shared" si="29"/>
        <v>5.00</v>
      </c>
      <c r="AT20" s="13" t="str">
        <f t="shared" si="30"/>
        <v>4.0</v>
      </c>
      <c r="AU20" s="13">
        <v>87</v>
      </c>
      <c r="AV20" s="15" t="str">
        <f t="shared" si="31"/>
        <v>5.00</v>
      </c>
      <c r="AW20" s="13" t="str">
        <f t="shared" si="32"/>
        <v>4.0</v>
      </c>
      <c r="AX20" s="11">
        <f t="shared" si="33"/>
        <v>5</v>
      </c>
      <c r="AY20" s="12">
        <f t="shared" si="34"/>
        <v>49</v>
      </c>
      <c r="AZ20" s="12">
        <f t="shared" si="35"/>
        <v>49</v>
      </c>
      <c r="BA20" s="12">
        <f t="shared" si="36"/>
        <v>237</v>
      </c>
      <c r="BB20" s="11">
        <f t="shared" si="37"/>
        <v>4.8367346938775508</v>
      </c>
      <c r="BC20" s="13">
        <v>72</v>
      </c>
      <c r="BD20" s="15" t="str">
        <f t="shared" si="38"/>
        <v>4.00</v>
      </c>
      <c r="BE20" s="13" t="str">
        <f t="shared" si="39"/>
        <v>4.0</v>
      </c>
      <c r="BF20" s="13">
        <v>78</v>
      </c>
      <c r="BG20" s="15" t="str">
        <f t="shared" si="40"/>
        <v>4.50</v>
      </c>
      <c r="BH20" s="13" t="str">
        <f t="shared" si="41"/>
        <v>5.0</v>
      </c>
      <c r="BI20" s="13">
        <v>73</v>
      </c>
      <c r="BJ20" s="15" t="str">
        <f t="shared" si="42"/>
        <v>4.00</v>
      </c>
      <c r="BK20" s="13" t="str">
        <f t="shared" si="43"/>
        <v>4.0</v>
      </c>
      <c r="BL20" s="13">
        <v>87</v>
      </c>
      <c r="BM20" s="15" t="str">
        <f t="shared" si="44"/>
        <v>5.00</v>
      </c>
      <c r="BN20" s="13" t="str">
        <f t="shared" si="45"/>
        <v>4.0</v>
      </c>
      <c r="BO20" s="13">
        <v>70</v>
      </c>
      <c r="BP20" s="15" t="str">
        <f t="shared" si="46"/>
        <v>4.00</v>
      </c>
      <c r="BQ20" s="13" t="str">
        <f t="shared" si="47"/>
        <v>4.0</v>
      </c>
      <c r="BR20" s="13">
        <v>76</v>
      </c>
      <c r="BS20" s="15" t="str">
        <f t="shared" si="48"/>
        <v>4.50</v>
      </c>
      <c r="BT20" s="13" t="str">
        <f t="shared" si="49"/>
        <v>5.0</v>
      </c>
      <c r="BU20" s="11">
        <f t="shared" si="50"/>
        <v>4.3461538461538458</v>
      </c>
      <c r="BV20" s="12">
        <f t="shared" si="51"/>
        <v>75</v>
      </c>
      <c r="BW20" s="12">
        <f t="shared" si="52"/>
        <v>75</v>
      </c>
      <c r="BX20" s="12">
        <f t="shared" si="53"/>
        <v>350</v>
      </c>
      <c r="BY20" s="11">
        <f t="shared" si="54"/>
        <v>4.666666666666667</v>
      </c>
      <c r="BZ20" s="7">
        <v>1.1000000000000001</v>
      </c>
    </row>
    <row r="21" spans="1:78" hidden="1" x14ac:dyDescent="0.25">
      <c r="A21" s="19">
        <f t="shared" si="55"/>
        <v>4</v>
      </c>
      <c r="B21" s="13" t="s">
        <v>186</v>
      </c>
      <c r="C21" s="13" t="s">
        <v>187</v>
      </c>
      <c r="D21" s="13">
        <v>84</v>
      </c>
      <c r="E21" s="14" t="str">
        <f t="shared" si="0"/>
        <v>5.00</v>
      </c>
      <c r="F21" s="13" t="str">
        <f t="shared" si="1"/>
        <v>4.0</v>
      </c>
      <c r="G21" s="13">
        <v>80</v>
      </c>
      <c r="H21" s="13" t="str">
        <f t="shared" si="2"/>
        <v>5.00</v>
      </c>
      <c r="I21" s="13" t="str">
        <f t="shared" si="3"/>
        <v>4.0</v>
      </c>
      <c r="J21" s="13">
        <v>87</v>
      </c>
      <c r="K21" s="15" t="str">
        <f t="shared" si="4"/>
        <v>5.00</v>
      </c>
      <c r="L21" s="13" t="str">
        <f t="shared" si="5"/>
        <v>4.0</v>
      </c>
      <c r="M21" s="13">
        <v>74</v>
      </c>
      <c r="N21" s="13" t="str">
        <f t="shared" si="6"/>
        <v>4.00</v>
      </c>
      <c r="O21" s="13" t="str">
        <f t="shared" si="7"/>
        <v>5.0</v>
      </c>
      <c r="P21" s="11">
        <f t="shared" si="8"/>
        <v>4.7058823529411766</v>
      </c>
      <c r="Q21" s="12">
        <f t="shared" si="9"/>
        <v>17</v>
      </c>
      <c r="R21" s="12">
        <f>17</f>
        <v>17</v>
      </c>
      <c r="S21" s="12">
        <f t="shared" si="10"/>
        <v>80</v>
      </c>
      <c r="T21" s="11">
        <f t="shared" si="11"/>
        <v>4.7058823529411766</v>
      </c>
      <c r="U21" s="13">
        <v>84</v>
      </c>
      <c r="V21" s="15" t="str">
        <f t="shared" si="12"/>
        <v>5.00</v>
      </c>
      <c r="W21" s="13" t="str">
        <f t="shared" si="13"/>
        <v>4.0</v>
      </c>
      <c r="X21" s="13">
        <v>90</v>
      </c>
      <c r="Y21" s="15" t="str">
        <f t="shared" si="14"/>
        <v>5.00</v>
      </c>
      <c r="Z21" s="13" t="str">
        <f t="shared" si="15"/>
        <v>4.0</v>
      </c>
      <c r="AA21" s="13">
        <v>78</v>
      </c>
      <c r="AB21" s="15" t="str">
        <f t="shared" si="16"/>
        <v>4.50</v>
      </c>
      <c r="AC21" s="13" t="str">
        <f t="shared" si="17"/>
        <v>4.0</v>
      </c>
      <c r="AD21" s="13">
        <v>81</v>
      </c>
      <c r="AE21" s="15" t="str">
        <f t="shared" si="18"/>
        <v>5.00</v>
      </c>
      <c r="AF21" s="13" t="str">
        <f t="shared" si="19"/>
        <v>4.0</v>
      </c>
      <c r="AG21" s="11">
        <f t="shared" si="20"/>
        <v>4.875</v>
      </c>
      <c r="AH21" s="12">
        <f t="shared" si="21"/>
        <v>33</v>
      </c>
      <c r="AI21" s="12">
        <f t="shared" si="22"/>
        <v>33</v>
      </c>
      <c r="AJ21" s="12">
        <f t="shared" si="23"/>
        <v>158</v>
      </c>
      <c r="AK21" s="11">
        <f t="shared" si="24"/>
        <v>4.7878787878787881</v>
      </c>
      <c r="AL21" s="13">
        <v>73</v>
      </c>
      <c r="AM21" s="14" t="str">
        <f t="shared" si="25"/>
        <v>4.00</v>
      </c>
      <c r="AN21" s="13" t="str">
        <f t="shared" si="26"/>
        <v>4.0</v>
      </c>
      <c r="AO21" s="13">
        <v>85</v>
      </c>
      <c r="AP21" s="15" t="str">
        <f t="shared" si="27"/>
        <v>5.00</v>
      </c>
      <c r="AQ21" s="13" t="str">
        <f t="shared" si="28"/>
        <v>4.0</v>
      </c>
      <c r="AR21" s="13">
        <v>87</v>
      </c>
      <c r="AS21" s="15" t="str">
        <f t="shared" si="29"/>
        <v>5.00</v>
      </c>
      <c r="AT21" s="13" t="str">
        <f t="shared" si="30"/>
        <v>4.0</v>
      </c>
      <c r="AU21" s="13">
        <v>85</v>
      </c>
      <c r="AV21" s="15" t="str">
        <f t="shared" si="31"/>
        <v>5.00</v>
      </c>
      <c r="AW21" s="13" t="str">
        <f t="shared" si="32"/>
        <v>4.0</v>
      </c>
      <c r="AX21" s="11">
        <f t="shared" si="33"/>
        <v>4.75</v>
      </c>
      <c r="AY21" s="12">
        <f t="shared" si="34"/>
        <v>49</v>
      </c>
      <c r="AZ21" s="12">
        <f t="shared" si="35"/>
        <v>49</v>
      </c>
      <c r="BA21" s="12">
        <f t="shared" si="36"/>
        <v>234</v>
      </c>
      <c r="BB21" s="11">
        <f t="shared" si="37"/>
        <v>4.7755102040816331</v>
      </c>
      <c r="BC21" s="13">
        <v>78</v>
      </c>
      <c r="BD21" s="15" t="str">
        <f t="shared" si="38"/>
        <v>4.50</v>
      </c>
      <c r="BE21" s="13" t="str">
        <f t="shared" si="39"/>
        <v>4.0</v>
      </c>
      <c r="BF21" s="13">
        <v>68</v>
      </c>
      <c r="BG21" s="15" t="str">
        <f t="shared" si="40"/>
        <v>3.50</v>
      </c>
      <c r="BH21" s="13" t="str">
        <f t="shared" si="41"/>
        <v>5.0</v>
      </c>
      <c r="BI21" s="13">
        <v>72</v>
      </c>
      <c r="BJ21" s="15" t="str">
        <f t="shared" si="42"/>
        <v>4.00</v>
      </c>
      <c r="BK21" s="13" t="str">
        <f t="shared" si="43"/>
        <v>4.0</v>
      </c>
      <c r="BL21" s="13">
        <v>81</v>
      </c>
      <c r="BM21" s="15" t="str">
        <f t="shared" si="44"/>
        <v>5.00</v>
      </c>
      <c r="BN21" s="13" t="str">
        <f t="shared" si="45"/>
        <v>4.0</v>
      </c>
      <c r="BO21" s="13">
        <v>77</v>
      </c>
      <c r="BP21" s="15" t="str">
        <f t="shared" si="46"/>
        <v>4.50</v>
      </c>
      <c r="BQ21" s="13" t="str">
        <f t="shared" si="47"/>
        <v>4.0</v>
      </c>
      <c r="BR21" s="13">
        <v>81</v>
      </c>
      <c r="BS21" s="15" t="str">
        <f t="shared" si="48"/>
        <v>5.00</v>
      </c>
      <c r="BT21" s="13" t="str">
        <f t="shared" si="49"/>
        <v>5.0</v>
      </c>
      <c r="BU21" s="11">
        <f t="shared" si="50"/>
        <v>4.4038461538461542</v>
      </c>
      <c r="BV21" s="12">
        <f t="shared" si="51"/>
        <v>75</v>
      </c>
      <c r="BW21" s="12">
        <f t="shared" si="52"/>
        <v>75</v>
      </c>
      <c r="BX21" s="12">
        <f t="shared" si="53"/>
        <v>348.5</v>
      </c>
      <c r="BY21" s="11">
        <f t="shared" si="54"/>
        <v>4.6466666666666665</v>
      </c>
      <c r="BZ21" s="7">
        <v>1.1000000000000001</v>
      </c>
    </row>
    <row r="22" spans="1:78" hidden="1" x14ac:dyDescent="0.25">
      <c r="A22" s="19">
        <f t="shared" si="55"/>
        <v>5</v>
      </c>
      <c r="B22" s="13" t="s">
        <v>188</v>
      </c>
      <c r="C22" s="13" t="s">
        <v>189</v>
      </c>
      <c r="D22" s="13">
        <v>81</v>
      </c>
      <c r="E22" s="14" t="str">
        <f t="shared" si="0"/>
        <v>5.00</v>
      </c>
      <c r="F22" s="13" t="str">
        <f t="shared" si="1"/>
        <v>4.0</v>
      </c>
      <c r="G22" s="13">
        <v>90</v>
      </c>
      <c r="H22" s="13" t="str">
        <f t="shared" si="2"/>
        <v>5.00</v>
      </c>
      <c r="I22" s="13" t="str">
        <f t="shared" si="3"/>
        <v>4.0</v>
      </c>
      <c r="J22" s="13">
        <v>84</v>
      </c>
      <c r="K22" s="15" t="str">
        <f t="shared" si="4"/>
        <v>5.00</v>
      </c>
      <c r="L22" s="13" t="str">
        <f t="shared" si="5"/>
        <v>4.0</v>
      </c>
      <c r="M22" s="13">
        <v>81</v>
      </c>
      <c r="N22" s="13" t="str">
        <f t="shared" si="6"/>
        <v>5.00</v>
      </c>
      <c r="O22" s="13" t="str">
        <f t="shared" si="7"/>
        <v>5.0</v>
      </c>
      <c r="P22" s="11">
        <f t="shared" si="8"/>
        <v>5</v>
      </c>
      <c r="Q22" s="12">
        <f t="shared" si="9"/>
        <v>17</v>
      </c>
      <c r="R22" s="12">
        <f>17</f>
        <v>17</v>
      </c>
      <c r="S22" s="12">
        <f t="shared" si="10"/>
        <v>85</v>
      </c>
      <c r="T22" s="11">
        <f t="shared" si="11"/>
        <v>5</v>
      </c>
      <c r="U22" s="13">
        <v>76</v>
      </c>
      <c r="V22" s="15" t="str">
        <f t="shared" si="12"/>
        <v>4.50</v>
      </c>
      <c r="W22" s="13" t="str">
        <f t="shared" si="13"/>
        <v>4.0</v>
      </c>
      <c r="X22" s="13">
        <v>80</v>
      </c>
      <c r="Y22" s="15" t="str">
        <f t="shared" si="14"/>
        <v>5.00</v>
      </c>
      <c r="Z22" s="13" t="str">
        <f t="shared" si="15"/>
        <v>4.0</v>
      </c>
      <c r="AA22" s="13">
        <v>90</v>
      </c>
      <c r="AB22" s="15" t="str">
        <f t="shared" si="16"/>
        <v>5.00</v>
      </c>
      <c r="AC22" s="13" t="str">
        <f t="shared" si="17"/>
        <v>4.0</v>
      </c>
      <c r="AD22" s="13">
        <v>63</v>
      </c>
      <c r="AE22" s="15" t="str">
        <f t="shared" si="18"/>
        <v>3.00</v>
      </c>
      <c r="AF22" s="13" t="str">
        <f t="shared" si="19"/>
        <v>4.0</v>
      </c>
      <c r="AG22" s="11">
        <f t="shared" si="20"/>
        <v>4.375</v>
      </c>
      <c r="AH22" s="12">
        <f t="shared" si="21"/>
        <v>33</v>
      </c>
      <c r="AI22" s="12">
        <f t="shared" si="22"/>
        <v>33</v>
      </c>
      <c r="AJ22" s="12">
        <f t="shared" si="23"/>
        <v>155</v>
      </c>
      <c r="AK22" s="11">
        <f t="shared" si="24"/>
        <v>4.6969696969696972</v>
      </c>
      <c r="AL22" s="13">
        <v>75</v>
      </c>
      <c r="AM22" s="14" t="str">
        <f t="shared" si="25"/>
        <v>4.50</v>
      </c>
      <c r="AN22" s="13" t="str">
        <f t="shared" si="26"/>
        <v>4.0</v>
      </c>
      <c r="AO22" s="13">
        <v>79</v>
      </c>
      <c r="AP22" s="15" t="str">
        <f t="shared" si="27"/>
        <v>4.50</v>
      </c>
      <c r="AQ22" s="13" t="str">
        <f t="shared" si="28"/>
        <v>4.0</v>
      </c>
      <c r="AR22" s="13">
        <v>86</v>
      </c>
      <c r="AS22" s="15" t="str">
        <f t="shared" si="29"/>
        <v>5.00</v>
      </c>
      <c r="AT22" s="13" t="str">
        <f t="shared" si="30"/>
        <v>4.0</v>
      </c>
      <c r="AU22" s="13">
        <v>71</v>
      </c>
      <c r="AV22" s="15" t="str">
        <f t="shared" si="31"/>
        <v>4.00</v>
      </c>
      <c r="AW22" s="13" t="str">
        <f t="shared" si="32"/>
        <v>4.0</v>
      </c>
      <c r="AX22" s="11">
        <f t="shared" si="33"/>
        <v>4.5</v>
      </c>
      <c r="AY22" s="12">
        <f t="shared" si="34"/>
        <v>49</v>
      </c>
      <c r="AZ22" s="12">
        <f t="shared" si="35"/>
        <v>49</v>
      </c>
      <c r="BA22" s="12">
        <f t="shared" si="36"/>
        <v>227</v>
      </c>
      <c r="BB22" s="11">
        <f t="shared" si="37"/>
        <v>4.6326530612244898</v>
      </c>
      <c r="BC22" s="13">
        <v>78</v>
      </c>
      <c r="BD22" s="15" t="str">
        <f t="shared" si="38"/>
        <v>4.50</v>
      </c>
      <c r="BE22" s="13" t="str">
        <f t="shared" si="39"/>
        <v>4.0</v>
      </c>
      <c r="BF22" s="13">
        <v>70</v>
      </c>
      <c r="BG22" s="15" t="str">
        <f t="shared" si="40"/>
        <v>4.00</v>
      </c>
      <c r="BH22" s="13" t="str">
        <f t="shared" si="41"/>
        <v>5.0</v>
      </c>
      <c r="BI22" s="13">
        <v>71</v>
      </c>
      <c r="BJ22" s="15" t="str">
        <f t="shared" si="42"/>
        <v>4.00</v>
      </c>
      <c r="BK22" s="13" t="str">
        <f t="shared" si="43"/>
        <v>4.0</v>
      </c>
      <c r="BL22" s="13">
        <v>87</v>
      </c>
      <c r="BM22" s="15" t="str">
        <f t="shared" si="44"/>
        <v>5.00</v>
      </c>
      <c r="BN22" s="13" t="str">
        <f t="shared" si="45"/>
        <v>4.0</v>
      </c>
      <c r="BO22" s="13">
        <v>83</v>
      </c>
      <c r="BP22" s="15" t="str">
        <f t="shared" si="46"/>
        <v>5.00</v>
      </c>
      <c r="BQ22" s="13" t="str">
        <f t="shared" si="47"/>
        <v>4.0</v>
      </c>
      <c r="BR22" s="13">
        <v>83</v>
      </c>
      <c r="BS22" s="15" t="str">
        <f t="shared" si="48"/>
        <v>5.00</v>
      </c>
      <c r="BT22" s="13" t="str">
        <f t="shared" si="49"/>
        <v>5.0</v>
      </c>
      <c r="BU22" s="11">
        <f t="shared" si="50"/>
        <v>4.5769230769230766</v>
      </c>
      <c r="BV22" s="12">
        <f t="shared" si="51"/>
        <v>75</v>
      </c>
      <c r="BW22" s="12">
        <f t="shared" si="52"/>
        <v>75</v>
      </c>
      <c r="BX22" s="12">
        <f t="shared" si="53"/>
        <v>346</v>
      </c>
      <c r="BY22" s="11">
        <f t="shared" si="54"/>
        <v>4.6133333333333333</v>
      </c>
      <c r="BZ22" s="7">
        <v>1.1000000000000001</v>
      </c>
    </row>
    <row r="23" spans="1:78" hidden="1" x14ac:dyDescent="0.25">
      <c r="A23" s="19">
        <f t="shared" si="55"/>
        <v>6</v>
      </c>
      <c r="B23" s="13" t="s">
        <v>190</v>
      </c>
      <c r="C23" s="13" t="s">
        <v>191</v>
      </c>
      <c r="D23" s="13">
        <v>82</v>
      </c>
      <c r="E23" s="14" t="str">
        <f t="shared" si="0"/>
        <v>5.00</v>
      </c>
      <c r="F23" s="13" t="str">
        <f t="shared" si="1"/>
        <v>4.0</v>
      </c>
      <c r="G23" s="13">
        <v>88</v>
      </c>
      <c r="H23" s="13" t="str">
        <f t="shared" si="2"/>
        <v>5.00</v>
      </c>
      <c r="I23" s="13" t="str">
        <f t="shared" si="3"/>
        <v>4.0</v>
      </c>
      <c r="J23" s="13">
        <v>83</v>
      </c>
      <c r="K23" s="15" t="str">
        <f t="shared" si="4"/>
        <v>5.00</v>
      </c>
      <c r="L23" s="13" t="str">
        <f t="shared" si="5"/>
        <v>4.0</v>
      </c>
      <c r="M23" s="13">
        <v>88</v>
      </c>
      <c r="N23" s="13" t="str">
        <f t="shared" si="6"/>
        <v>5.00</v>
      </c>
      <c r="O23" s="13" t="str">
        <f t="shared" si="7"/>
        <v>5.0</v>
      </c>
      <c r="P23" s="11">
        <f t="shared" si="8"/>
        <v>5</v>
      </c>
      <c r="Q23" s="12">
        <f t="shared" si="9"/>
        <v>17</v>
      </c>
      <c r="R23" s="12">
        <f>17</f>
        <v>17</v>
      </c>
      <c r="S23" s="12">
        <f t="shared" si="10"/>
        <v>85</v>
      </c>
      <c r="T23" s="11">
        <f t="shared" si="11"/>
        <v>5</v>
      </c>
      <c r="U23" s="13">
        <v>79</v>
      </c>
      <c r="V23" s="15" t="str">
        <f t="shared" si="12"/>
        <v>4.50</v>
      </c>
      <c r="W23" s="13" t="str">
        <f t="shared" si="13"/>
        <v>4.0</v>
      </c>
      <c r="X23" s="13">
        <v>82</v>
      </c>
      <c r="Y23" s="15" t="str">
        <f t="shared" si="14"/>
        <v>5.00</v>
      </c>
      <c r="Z23" s="13" t="str">
        <f t="shared" si="15"/>
        <v>4.0</v>
      </c>
      <c r="AA23" s="13">
        <v>77</v>
      </c>
      <c r="AB23" s="15" t="str">
        <f t="shared" si="16"/>
        <v>4.50</v>
      </c>
      <c r="AC23" s="13" t="str">
        <f t="shared" si="17"/>
        <v>4.0</v>
      </c>
      <c r="AD23" s="13">
        <v>73</v>
      </c>
      <c r="AE23" s="15" t="str">
        <f t="shared" si="18"/>
        <v>4.00</v>
      </c>
      <c r="AF23" s="13" t="str">
        <f t="shared" si="19"/>
        <v>4.0</v>
      </c>
      <c r="AG23" s="11">
        <f t="shared" si="20"/>
        <v>4.5</v>
      </c>
      <c r="AH23" s="12">
        <f t="shared" si="21"/>
        <v>33</v>
      </c>
      <c r="AI23" s="12">
        <f t="shared" si="22"/>
        <v>33</v>
      </c>
      <c r="AJ23" s="12">
        <f t="shared" si="23"/>
        <v>157</v>
      </c>
      <c r="AK23" s="11">
        <f t="shared" si="24"/>
        <v>4.7575757575757578</v>
      </c>
      <c r="AL23" s="13">
        <v>86</v>
      </c>
      <c r="AM23" s="14" t="str">
        <f t="shared" si="25"/>
        <v>5.00</v>
      </c>
      <c r="AN23" s="13" t="str">
        <f t="shared" si="26"/>
        <v>4.0</v>
      </c>
      <c r="AO23" s="13">
        <v>74</v>
      </c>
      <c r="AP23" s="15" t="str">
        <f t="shared" si="27"/>
        <v>4.00</v>
      </c>
      <c r="AQ23" s="13" t="str">
        <f t="shared" si="28"/>
        <v>4.0</v>
      </c>
      <c r="AR23" s="13">
        <v>93</v>
      </c>
      <c r="AS23" s="15" t="str">
        <f t="shared" si="29"/>
        <v>5.00</v>
      </c>
      <c r="AT23" s="13" t="str">
        <f t="shared" si="30"/>
        <v>4.0</v>
      </c>
      <c r="AU23" s="13">
        <v>80</v>
      </c>
      <c r="AV23" s="15" t="str">
        <f t="shared" si="31"/>
        <v>5.00</v>
      </c>
      <c r="AW23" s="13" t="str">
        <f t="shared" si="32"/>
        <v>4.0</v>
      </c>
      <c r="AX23" s="11">
        <f t="shared" si="33"/>
        <v>4.75</v>
      </c>
      <c r="AY23" s="12">
        <f t="shared" si="34"/>
        <v>49</v>
      </c>
      <c r="AZ23" s="12">
        <f t="shared" si="35"/>
        <v>49</v>
      </c>
      <c r="BA23" s="12">
        <f t="shared" si="36"/>
        <v>233</v>
      </c>
      <c r="BB23" s="11">
        <f t="shared" si="37"/>
        <v>4.7551020408163263</v>
      </c>
      <c r="BC23" s="13">
        <v>68</v>
      </c>
      <c r="BD23" s="15" t="str">
        <f t="shared" si="38"/>
        <v>3.50</v>
      </c>
      <c r="BE23" s="13" t="str">
        <f t="shared" si="39"/>
        <v>4.0</v>
      </c>
      <c r="BF23" s="13">
        <v>73</v>
      </c>
      <c r="BG23" s="15" t="str">
        <f t="shared" si="40"/>
        <v>4.00</v>
      </c>
      <c r="BH23" s="13" t="str">
        <f t="shared" si="41"/>
        <v>5.0</v>
      </c>
      <c r="BI23" s="13">
        <v>70</v>
      </c>
      <c r="BJ23" s="15" t="str">
        <f t="shared" si="42"/>
        <v>4.00</v>
      </c>
      <c r="BK23" s="13" t="str">
        <f t="shared" si="43"/>
        <v>4.0</v>
      </c>
      <c r="BL23" s="13">
        <v>83</v>
      </c>
      <c r="BM23" s="15" t="str">
        <f t="shared" si="44"/>
        <v>5.00</v>
      </c>
      <c r="BN23" s="13" t="str">
        <f t="shared" si="45"/>
        <v>4.0</v>
      </c>
      <c r="BO23" s="13">
        <v>77</v>
      </c>
      <c r="BP23" s="15" t="str">
        <f t="shared" si="46"/>
        <v>4.50</v>
      </c>
      <c r="BQ23" s="13" t="str">
        <f t="shared" si="47"/>
        <v>4.0</v>
      </c>
      <c r="BR23" s="13">
        <v>77</v>
      </c>
      <c r="BS23" s="15" t="str">
        <f t="shared" si="48"/>
        <v>4.50</v>
      </c>
      <c r="BT23" s="13" t="str">
        <f t="shared" si="49"/>
        <v>5.0</v>
      </c>
      <c r="BU23" s="11">
        <f t="shared" si="50"/>
        <v>4.25</v>
      </c>
      <c r="BV23" s="12">
        <f t="shared" si="51"/>
        <v>75</v>
      </c>
      <c r="BW23" s="12">
        <f t="shared" si="52"/>
        <v>75</v>
      </c>
      <c r="BX23" s="12">
        <f t="shared" si="53"/>
        <v>343.5</v>
      </c>
      <c r="BY23" s="11">
        <f t="shared" si="54"/>
        <v>4.58</v>
      </c>
      <c r="BZ23" s="7">
        <v>1.1000000000000001</v>
      </c>
    </row>
    <row r="24" spans="1:78" hidden="1" x14ac:dyDescent="0.25">
      <c r="A24" s="19">
        <f t="shared" si="55"/>
        <v>7</v>
      </c>
      <c r="B24" s="13" t="s">
        <v>192</v>
      </c>
      <c r="C24" s="13" t="s">
        <v>193</v>
      </c>
      <c r="D24" s="13">
        <v>77</v>
      </c>
      <c r="E24" s="14" t="str">
        <f t="shared" si="0"/>
        <v>4.50</v>
      </c>
      <c r="F24" s="13" t="str">
        <f t="shared" si="1"/>
        <v>4.0</v>
      </c>
      <c r="G24" s="13">
        <v>70</v>
      </c>
      <c r="H24" s="13" t="str">
        <f t="shared" si="2"/>
        <v>4.00</v>
      </c>
      <c r="I24" s="13" t="str">
        <f t="shared" si="3"/>
        <v>4.0</v>
      </c>
      <c r="J24" s="13">
        <v>74</v>
      </c>
      <c r="K24" s="15" t="str">
        <f t="shared" si="4"/>
        <v>4.00</v>
      </c>
      <c r="L24" s="13" t="str">
        <f t="shared" si="5"/>
        <v>4.0</v>
      </c>
      <c r="M24" s="13">
        <v>83</v>
      </c>
      <c r="N24" s="13" t="str">
        <f t="shared" si="6"/>
        <v>5.00</v>
      </c>
      <c r="O24" s="13" t="str">
        <f t="shared" si="7"/>
        <v>5.0</v>
      </c>
      <c r="P24" s="11">
        <f t="shared" si="8"/>
        <v>4.4117647058823533</v>
      </c>
      <c r="Q24" s="12">
        <f t="shared" si="9"/>
        <v>17</v>
      </c>
      <c r="R24" s="12">
        <f>17</f>
        <v>17</v>
      </c>
      <c r="S24" s="12">
        <f t="shared" si="10"/>
        <v>75</v>
      </c>
      <c r="T24" s="11">
        <f t="shared" si="11"/>
        <v>4.4117647058823533</v>
      </c>
      <c r="U24" s="13">
        <v>77</v>
      </c>
      <c r="V24" s="15" t="str">
        <f t="shared" si="12"/>
        <v>4.50</v>
      </c>
      <c r="W24" s="13" t="str">
        <f t="shared" si="13"/>
        <v>4.0</v>
      </c>
      <c r="X24" s="13">
        <v>77</v>
      </c>
      <c r="Y24" s="15" t="str">
        <f t="shared" si="14"/>
        <v>4.50</v>
      </c>
      <c r="Z24" s="13" t="str">
        <f t="shared" si="15"/>
        <v>4.0</v>
      </c>
      <c r="AA24" s="13">
        <v>84</v>
      </c>
      <c r="AB24" s="15" t="str">
        <f t="shared" si="16"/>
        <v>5.00</v>
      </c>
      <c r="AC24" s="13" t="str">
        <f t="shared" si="17"/>
        <v>4.0</v>
      </c>
      <c r="AD24" s="13">
        <v>67</v>
      </c>
      <c r="AE24" s="15" t="str">
        <f t="shared" si="18"/>
        <v>3.50</v>
      </c>
      <c r="AF24" s="13" t="str">
        <f t="shared" si="19"/>
        <v>4.0</v>
      </c>
      <c r="AG24" s="11">
        <f t="shared" si="20"/>
        <v>4.375</v>
      </c>
      <c r="AH24" s="12">
        <f t="shared" si="21"/>
        <v>33</v>
      </c>
      <c r="AI24" s="12">
        <f t="shared" si="22"/>
        <v>33</v>
      </c>
      <c r="AJ24" s="12">
        <f t="shared" si="23"/>
        <v>145</v>
      </c>
      <c r="AK24" s="11">
        <f t="shared" si="24"/>
        <v>4.3939393939393936</v>
      </c>
      <c r="AL24" s="13">
        <v>81</v>
      </c>
      <c r="AM24" s="14" t="str">
        <f t="shared" si="25"/>
        <v>5.00</v>
      </c>
      <c r="AN24" s="13" t="str">
        <f t="shared" si="26"/>
        <v>4.0</v>
      </c>
      <c r="AO24" s="13">
        <v>93</v>
      </c>
      <c r="AP24" s="15" t="str">
        <f t="shared" si="27"/>
        <v>5.00</v>
      </c>
      <c r="AQ24" s="13" t="str">
        <f t="shared" si="28"/>
        <v>4.0</v>
      </c>
      <c r="AR24" s="13">
        <v>88</v>
      </c>
      <c r="AS24" s="15" t="str">
        <f t="shared" si="29"/>
        <v>5.00</v>
      </c>
      <c r="AT24" s="13" t="str">
        <f t="shared" si="30"/>
        <v>4.0</v>
      </c>
      <c r="AU24" s="13">
        <v>82</v>
      </c>
      <c r="AV24" s="15" t="str">
        <f t="shared" si="31"/>
        <v>5.00</v>
      </c>
      <c r="AW24" s="13" t="str">
        <f t="shared" si="32"/>
        <v>4.0</v>
      </c>
      <c r="AX24" s="11">
        <f t="shared" si="33"/>
        <v>5</v>
      </c>
      <c r="AY24" s="12">
        <f t="shared" si="34"/>
        <v>49</v>
      </c>
      <c r="AZ24" s="12">
        <f t="shared" si="35"/>
        <v>49</v>
      </c>
      <c r="BA24" s="12">
        <f t="shared" si="36"/>
        <v>225</v>
      </c>
      <c r="BB24" s="11">
        <f t="shared" si="37"/>
        <v>4.591836734693878</v>
      </c>
      <c r="BC24" s="13">
        <v>72</v>
      </c>
      <c r="BD24" s="15" t="str">
        <f t="shared" si="38"/>
        <v>4.00</v>
      </c>
      <c r="BE24" s="13" t="str">
        <f t="shared" si="39"/>
        <v>4.0</v>
      </c>
      <c r="BF24" s="13">
        <v>78</v>
      </c>
      <c r="BG24" s="15" t="str">
        <f t="shared" si="40"/>
        <v>4.50</v>
      </c>
      <c r="BH24" s="13" t="str">
        <f t="shared" si="41"/>
        <v>5.0</v>
      </c>
      <c r="BI24" s="13">
        <v>90</v>
      </c>
      <c r="BJ24" s="15" t="str">
        <f t="shared" si="42"/>
        <v>5.00</v>
      </c>
      <c r="BK24" s="13" t="str">
        <f t="shared" si="43"/>
        <v>4.0</v>
      </c>
      <c r="BL24" s="13">
        <v>74</v>
      </c>
      <c r="BM24" s="15" t="str">
        <f t="shared" si="44"/>
        <v>4.00</v>
      </c>
      <c r="BN24" s="13" t="str">
        <f t="shared" si="45"/>
        <v>4.0</v>
      </c>
      <c r="BO24" s="13">
        <v>75</v>
      </c>
      <c r="BP24" s="15" t="str">
        <f t="shared" si="46"/>
        <v>4.50</v>
      </c>
      <c r="BQ24" s="13" t="str">
        <f t="shared" si="47"/>
        <v>4.0</v>
      </c>
      <c r="BR24" s="13">
        <v>86</v>
      </c>
      <c r="BS24" s="15" t="str">
        <f t="shared" si="48"/>
        <v>5.00</v>
      </c>
      <c r="BT24" s="13" t="str">
        <f t="shared" si="49"/>
        <v>5.0</v>
      </c>
      <c r="BU24" s="11">
        <f t="shared" si="50"/>
        <v>4.5192307692307692</v>
      </c>
      <c r="BV24" s="12">
        <f t="shared" si="51"/>
        <v>75</v>
      </c>
      <c r="BW24" s="12">
        <f t="shared" si="52"/>
        <v>75</v>
      </c>
      <c r="BX24" s="12">
        <f t="shared" si="53"/>
        <v>342.5</v>
      </c>
      <c r="BY24" s="11">
        <f t="shared" si="54"/>
        <v>4.5666666666666664</v>
      </c>
      <c r="BZ24" s="7">
        <v>1.1000000000000001</v>
      </c>
    </row>
    <row r="25" spans="1:78" hidden="1" x14ac:dyDescent="0.25">
      <c r="A25" s="19"/>
      <c r="B25" s="13"/>
      <c r="C25" s="13"/>
      <c r="D25" s="13"/>
      <c r="E25" s="14"/>
      <c r="F25" s="13"/>
      <c r="G25" s="13"/>
      <c r="H25" s="13"/>
      <c r="I25" s="13"/>
      <c r="J25" s="13"/>
      <c r="K25" s="15"/>
      <c r="L25" s="13"/>
      <c r="M25" s="13"/>
      <c r="N25" s="13"/>
      <c r="O25" s="13"/>
      <c r="P25" s="11"/>
      <c r="Q25" s="12"/>
      <c r="R25" s="12"/>
      <c r="S25" s="12"/>
      <c r="T25" s="11"/>
      <c r="U25" s="13"/>
      <c r="V25" s="15"/>
      <c r="W25" s="13"/>
      <c r="X25" s="13"/>
      <c r="Y25" s="15"/>
      <c r="Z25" s="13"/>
      <c r="AA25" s="13"/>
      <c r="AB25" s="15"/>
      <c r="AC25" s="13"/>
      <c r="AD25" s="13"/>
      <c r="AE25" s="15"/>
      <c r="AF25" s="13"/>
      <c r="AG25" s="11"/>
      <c r="AH25" s="12"/>
      <c r="AI25" s="12"/>
      <c r="AJ25" s="12"/>
      <c r="AK25" s="11"/>
      <c r="AL25" s="7" t="s">
        <v>194</v>
      </c>
      <c r="AM25" s="14"/>
      <c r="AN25" s="13"/>
      <c r="AO25" s="13"/>
      <c r="AP25" s="15"/>
      <c r="AQ25" s="13"/>
      <c r="AR25" s="13"/>
      <c r="AS25" s="15"/>
      <c r="AT25" s="13"/>
      <c r="AU25" s="13"/>
      <c r="AV25" s="15"/>
      <c r="AW25" s="13"/>
      <c r="AX25" s="11"/>
      <c r="AY25" s="12"/>
      <c r="AZ25" s="12"/>
      <c r="BA25" s="12"/>
      <c r="BB25" s="11"/>
      <c r="BC25" s="13"/>
      <c r="BD25" s="15"/>
      <c r="BE25" s="13"/>
      <c r="BF25" s="13"/>
      <c r="BG25" s="15"/>
      <c r="BH25" s="13"/>
      <c r="BI25" s="13"/>
      <c r="BJ25" s="15"/>
      <c r="BK25" s="13"/>
      <c r="BL25" s="13"/>
      <c r="BM25" s="15"/>
      <c r="BN25" s="13"/>
      <c r="BO25" s="13"/>
      <c r="BP25" s="15"/>
      <c r="BQ25" s="13"/>
      <c r="BR25" s="13"/>
      <c r="BS25" s="15"/>
      <c r="BT25" s="13"/>
      <c r="BU25" s="11"/>
      <c r="BV25" s="12"/>
      <c r="BW25" s="12"/>
      <c r="BX25" s="12"/>
      <c r="BY25" s="11"/>
      <c r="BZ25" s="7"/>
    </row>
    <row r="26" spans="1:78" hidden="1" x14ac:dyDescent="0.25">
      <c r="A26" s="19">
        <v>1</v>
      </c>
      <c r="B26" s="13" t="s">
        <v>195</v>
      </c>
      <c r="C26" s="13" t="s">
        <v>196</v>
      </c>
      <c r="D26" s="13">
        <v>82</v>
      </c>
      <c r="E26" s="14" t="str">
        <f t="shared" ref="E26:E39" si="56">IF(D26&gt;=80,"5.00",IF(D26&gt;=74.5,"4.50",IF(D26&gt;=70,"4.00",IF(D26&gt;=64.5,"3.50",IF(D26&gt;=60,"3.00",IF(D26&gt;=54.5,"2.50",IF(D26&gt;=50,"2.00",IF(D26&gt;=44.5,"1.50","1.00"))))))))</f>
        <v>5.00</v>
      </c>
      <c r="F26" s="13" t="str">
        <f t="shared" ref="F26:F39" si="57">IF(D26&gt;=50,"4.0","0.0")</f>
        <v>4.0</v>
      </c>
      <c r="G26" s="13">
        <v>75</v>
      </c>
      <c r="H26" s="13" t="str">
        <f t="shared" ref="H26:H39" si="58">IF(G26&gt;=80,"5.00",IF(G26&gt;=74.5,"4.50",IF(G26&gt;=70,"4.00",IF(G26&gt;=64.5,"3.50",IF(G26&gt;=60,"3.00",IF(G26&gt;=54.5,"2.50",IF(G26&gt;=50,"2.00",IF(G26&gt;=44.5,"1.50","1.00"))))))))</f>
        <v>4.50</v>
      </c>
      <c r="I26" s="13" t="str">
        <f t="shared" ref="I26:I39" si="59">IF(G26&gt;=50,"4.0","0.0")</f>
        <v>4.0</v>
      </c>
      <c r="J26" s="13">
        <v>78</v>
      </c>
      <c r="K26" s="15" t="str">
        <f t="shared" ref="K26:K39" si="60">IF(J26&gt;=80,"5.00",IF(J26&gt;=74.5,"4.50",IF(J26&gt;=70,"4.00",IF(J26&gt;=64.5,"3.50",IF(J26&gt;=60,"3.00",IF(J26&gt;=54.5,"2.50",IF(J26&gt;=50,"2.00",IF(J26&gt;=44.5,"1.50","1.00"))))))))</f>
        <v>4.50</v>
      </c>
      <c r="L26" s="13" t="str">
        <f t="shared" ref="L26:L39" si="61">IF(J26&gt;=50,"4.0","0.0")</f>
        <v>4.0</v>
      </c>
      <c r="M26" s="13">
        <v>66</v>
      </c>
      <c r="N26" s="13" t="str">
        <f t="shared" ref="N26:N39" si="62">IF(M26&gt;=80,"5.00",IF(M26&gt;=74.5,"4.50",IF(M26&gt;=70,"4.00",IF(M26&gt;=64.5,"3.50",IF(M26&gt;=60,"3.00",IF(M26&gt;=54.5,"2.50",IF(M26&gt;=50,"2.00",IF(M26&gt;=44.5,"1.50","1.00"))))))))</f>
        <v>3.50</v>
      </c>
      <c r="O26" s="13" t="str">
        <f t="shared" ref="O26:O39" si="63">IF(M26&gt;=50,"5.0","0.0")</f>
        <v>5.0</v>
      </c>
      <c r="P26" s="11">
        <f t="shared" ref="P26:P39" si="64">(K26*4+H26*4+E26*4+N26*5)/17</f>
        <v>4.3235294117647056</v>
      </c>
      <c r="Q26" s="12">
        <f t="shared" ref="Q26:Q39" si="65">L26+I26+F26+O26</f>
        <v>17</v>
      </c>
      <c r="R26" s="12">
        <f>17</f>
        <v>17</v>
      </c>
      <c r="S26" s="12">
        <f t="shared" ref="S26:S39" si="66">K26*4+H26*4+E26*4+N26*5</f>
        <v>73.5</v>
      </c>
      <c r="T26" s="11">
        <f t="shared" ref="T26:T39" si="67">S26/R26</f>
        <v>4.3235294117647056</v>
      </c>
      <c r="U26" s="13">
        <v>76</v>
      </c>
      <c r="V26" s="15" t="str">
        <f t="shared" ref="V26:V39" si="68">IF(U26&gt;=80,"5.00",IF(U26&gt;=74.5,"4.50",IF(U26&gt;=70,"4.00",IF(U26&gt;=64.5,"3.50",IF(U26&gt;=60,"3.00",IF(U26&gt;=54.5,"2.50",IF(U26&gt;=50,"2.00",IF(U26&gt;=44.5,"1.50","1.00"))))))))</f>
        <v>4.50</v>
      </c>
      <c r="W26" s="13" t="str">
        <f t="shared" ref="W26:W39" si="69">IF(U26&gt;=50,"4.0","0.0")</f>
        <v>4.0</v>
      </c>
      <c r="X26" s="13">
        <v>67</v>
      </c>
      <c r="Y26" s="15" t="str">
        <f t="shared" ref="Y26:Y39" si="70">IF(X26&gt;=80,"5.00",IF(X26&gt;=74.5,"4.50",IF(X26&gt;=70,"4.00",IF(X26&gt;=64.5,"3.50",IF(X26&gt;=60,"3.00",IF(X26&gt;=54.5,"2.50",IF(X26&gt;=50,"2.00",IF(X26&gt;=44.5,"1.50","1.00"))))))))</f>
        <v>3.50</v>
      </c>
      <c r="Z26" s="13" t="str">
        <f t="shared" ref="Z26:Z39" si="71">IF(X26&gt;=50,"4.0","0.0")</f>
        <v>4.0</v>
      </c>
      <c r="AA26" s="13">
        <v>76</v>
      </c>
      <c r="AB26" s="15" t="str">
        <f t="shared" ref="AB26:AB39" si="72">IF(AA26&gt;=80,"5.00",IF(AA26&gt;=74.5,"4.50",IF(AA26&gt;=70,"4.00",IF(AA26&gt;=64.5,"3.50",IF(AA26&gt;=60,"3.00",IF(AA26&gt;=54.5,"2.50",IF(AA26&gt;=50,"2.00",IF(AA26&gt;=44.5,"1.50","1.00"))))))))</f>
        <v>4.50</v>
      </c>
      <c r="AC26" s="13" t="str">
        <f t="shared" ref="AC26:AC39" si="73">IF(AA26&gt;=50,"4.0","0.0")</f>
        <v>4.0</v>
      </c>
      <c r="AD26" s="13">
        <v>71</v>
      </c>
      <c r="AE26" s="15" t="str">
        <f t="shared" ref="AE26:AE39" si="74">IF(AD26&gt;=80,"5.00",IF(AD26&gt;=74.5,"4.50",IF(AD26&gt;=70,"4.00",IF(AD26&gt;=64.5,"3.50",IF(AD26&gt;=60,"3.00",IF(AD26&gt;=54.5,"2.50",IF(AD26&gt;=50,"2.00",IF(AD26&gt;=44.5,"1.50","1.00"))))))))</f>
        <v>4.00</v>
      </c>
      <c r="AF26" s="13" t="str">
        <f t="shared" ref="AF26:AF39" si="75">IF(AD26&gt;=50,"4.0","0.0")</f>
        <v>4.0</v>
      </c>
      <c r="AG26" s="11">
        <f t="shared" ref="AG26:AG39" si="76">(AB26*4+Y26*4+V26*4+AE26*4)/16</f>
        <v>4.125</v>
      </c>
      <c r="AH26" s="12">
        <f t="shared" ref="AH26:AH39" si="77">AC26+Z26+W26+AF26+Q26</f>
        <v>33</v>
      </c>
      <c r="AI26" s="12">
        <f t="shared" ref="AI26:AI39" si="78">16+R26</f>
        <v>33</v>
      </c>
      <c r="AJ26" s="12">
        <f t="shared" ref="AJ26:AJ39" si="79">(AB26*4+Y26*4+V26*4+AE26*4)+S26</f>
        <v>139.5</v>
      </c>
      <c r="AK26" s="11">
        <f t="shared" ref="AK26:AK39" si="80">AJ26/AI26</f>
        <v>4.2272727272727275</v>
      </c>
      <c r="AL26" s="13">
        <v>75</v>
      </c>
      <c r="AM26" s="14" t="str">
        <f t="shared" ref="AM26:AM39" si="81">IF(AL26&gt;=80,"5.00",IF(AL26&gt;=74.5,"4.50",IF(AL26&gt;=70,"4.00",IF(AL26&gt;=64.5,"3.50",IF(AL26&gt;=60,"3.00",IF(AL26&gt;=54.5,"2.50",IF(AL26&gt;=50,"2.00",IF(AL26&gt;=44.5,"1.50","1.00"))))))))</f>
        <v>4.50</v>
      </c>
      <c r="AN26" s="13" t="str">
        <f t="shared" ref="AN26:AN39" si="82">IF(AL26&gt;=50,"4.0","0.0")</f>
        <v>4.0</v>
      </c>
      <c r="AO26" s="13">
        <v>76</v>
      </c>
      <c r="AP26" s="15" t="str">
        <f t="shared" ref="AP26:AP39" si="83">IF(AO26&gt;=80,"5.00",IF(AO26&gt;=74.5,"4.50",IF(AO26&gt;=70,"4.00",IF(AO26&gt;=64.5,"3.50",IF(AO26&gt;=60,"3.00",IF(AO26&gt;=54.5,"2.50",IF(AO26&gt;=50,"2.00",IF(AO26&gt;=44.5,"1.50","1.00"))))))))</f>
        <v>4.50</v>
      </c>
      <c r="AQ26" s="13" t="str">
        <f t="shared" ref="AQ26:AQ39" si="84">IF(AO26&gt;=50,"4.0","0.0")</f>
        <v>4.0</v>
      </c>
      <c r="AR26" s="13">
        <v>76</v>
      </c>
      <c r="AS26" s="15" t="str">
        <f t="shared" ref="AS26:AS39" si="85">IF(AR26&gt;=80,"5.00",IF(AR26&gt;=74.5,"4.50",IF(AR26&gt;=70,"4.00",IF(AR26&gt;=64.5,"3.50",IF(AR26&gt;=60,"3.00",IF(AR26&gt;=54.5,"2.50",IF(AR26&gt;=50,"2.00",IF(AR26&gt;=44.5,"1.50","1.00"))))))))</f>
        <v>4.50</v>
      </c>
      <c r="AT26" s="13" t="str">
        <f t="shared" ref="AT26:AT39" si="86">IF(AR26&gt;=50,"4.0","0.0")</f>
        <v>4.0</v>
      </c>
      <c r="AU26" s="13">
        <v>81</v>
      </c>
      <c r="AV26" s="15" t="str">
        <f t="shared" ref="AV26:AV39" si="87">IF(AU26&gt;=80,"5.00",IF(AU26&gt;=74.5,"4.50",IF(AU26&gt;=70,"4.00",IF(AU26&gt;=64.5,"3.50",IF(AU26&gt;=60,"3.00",IF(AU26&gt;=54.5,"2.50",IF(AU26&gt;=50,"2.00",IF(AU26&gt;=44.5,"1.50","1.00"))))))))</f>
        <v>5.00</v>
      </c>
      <c r="AW26" s="13" t="str">
        <f t="shared" ref="AW26:AW39" si="88">IF(AU26&gt;=50,"4.0","0.0")</f>
        <v>4.0</v>
      </c>
      <c r="AX26" s="11">
        <f t="shared" ref="AX26:AX39" si="89">(AW26*AV26+AT26*AS26+AQ26*AP26+AN26*AM26)/16</f>
        <v>4.625</v>
      </c>
      <c r="AY26" s="12">
        <f t="shared" ref="AY26:AY39" si="90">AT26+AQ26+AN26+AW26+AH26</f>
        <v>49</v>
      </c>
      <c r="AZ26" s="12">
        <f t="shared" ref="AZ26:AZ39" si="91">16+AI26</f>
        <v>49</v>
      </c>
      <c r="BA26" s="12">
        <f t="shared" ref="BA26:BA39" si="92">(AW26*AV26+AT26*AS26+AQ26*AP26+AN26*AM26)+AJ26</f>
        <v>213.5</v>
      </c>
      <c r="BB26" s="11">
        <f t="shared" ref="BB26:BB39" si="93">BA26/AZ26</f>
        <v>4.3571428571428568</v>
      </c>
      <c r="BC26" s="13">
        <v>66</v>
      </c>
      <c r="BD26" s="15" t="str">
        <f t="shared" ref="BD26:BD39" si="94">IF(BC26&gt;=80,"5.00",IF(BC26&gt;=74.5,"4.50",IF(BC26&gt;=70,"4.00",IF(BC26&gt;=64.5,"3.50",IF(BC26&gt;=60,"3.00",IF(BC26&gt;=54.5,"2.50",IF(BC26&gt;=50,"2.00",IF(BC26&gt;=44.5,"1.50","1.00"))))))))</f>
        <v>3.50</v>
      </c>
      <c r="BE26" s="13" t="str">
        <f t="shared" ref="BE26:BE39" si="95">IF(BC26&gt;=50,"4.0","0.0")</f>
        <v>4.0</v>
      </c>
      <c r="BF26" s="13">
        <v>81</v>
      </c>
      <c r="BG26" s="15" t="str">
        <f t="shared" ref="BG26:BG39" si="96">IF(BF26&gt;=80,"5.00",IF(BF26&gt;=74.5,"4.50",IF(BF26&gt;=70,"4.00",IF(BF26&gt;=64.5,"3.50",IF(BF26&gt;=60,"3.00",IF(BF26&gt;=54.5,"2.50",IF(BF26&gt;=50,"2.00",IF(BF26&gt;=44.5,"1.50","1.00"))))))))</f>
        <v>5.00</v>
      </c>
      <c r="BH26" s="13" t="str">
        <f t="shared" ref="BH26:BH39" si="97">IF(BF26&gt;=50,"5.0","0.0")</f>
        <v>5.0</v>
      </c>
      <c r="BI26" s="13">
        <v>65</v>
      </c>
      <c r="BJ26" s="15" t="str">
        <f t="shared" ref="BJ26:BJ39" si="98">IF(BI26&gt;=80,"5.00",IF(BI26&gt;=74.5,"4.50",IF(BI26&gt;=70,"4.00",IF(BI26&gt;=64.5,"3.50",IF(BI26&gt;=60,"3.00",IF(BI26&gt;=54.5,"2.50",IF(BI26&gt;=50,"2.00",IF(BI26&gt;=44.5,"1.50","1.00"))))))))</f>
        <v>3.50</v>
      </c>
      <c r="BK26" s="13" t="str">
        <f t="shared" ref="BK26:BK39" si="99">IF(BI26&gt;=50,"4.0","0.0")</f>
        <v>4.0</v>
      </c>
      <c r="BL26" s="13">
        <v>76</v>
      </c>
      <c r="BM26" s="15" t="str">
        <f t="shared" ref="BM26:BM39" si="100">IF(BL26&gt;=80,"5.00",IF(BL26&gt;=74.5,"4.50",IF(BL26&gt;=70,"4.00",IF(BL26&gt;=64.5,"3.50",IF(BL26&gt;=60,"3.00",IF(BL26&gt;=54.5,"2.50",IF(BL26&gt;=50,"2.00",IF(BL26&gt;=44.5,"1.50","1.00"))))))))</f>
        <v>4.50</v>
      </c>
      <c r="BN26" s="13" t="str">
        <f t="shared" ref="BN26:BN39" si="101">IF(BL26&gt;=50,"4.0","0.0")</f>
        <v>4.0</v>
      </c>
      <c r="BO26" s="13">
        <v>72</v>
      </c>
      <c r="BP26" s="15" t="str">
        <f t="shared" ref="BP26:BP39" si="102">IF(BO26&gt;=80,"5.00",IF(BO26&gt;=74.5,"4.50",IF(BO26&gt;=70,"4.00",IF(BO26&gt;=64.5,"3.50",IF(BO26&gt;=60,"3.00",IF(BO26&gt;=54.5,"2.50",IF(BO26&gt;=50,"2.00",IF(BO26&gt;=44.5,"1.50","1.00"))))))))</f>
        <v>4.00</v>
      </c>
      <c r="BQ26" s="13" t="str">
        <f t="shared" ref="BQ26:BQ39" si="103">IF(BO26&gt;=50,"4.0","0.0")</f>
        <v>4.0</v>
      </c>
      <c r="BR26" s="13">
        <v>85</v>
      </c>
      <c r="BS26" s="15" t="str">
        <f t="shared" ref="BS26:BS39" si="104">IF(BR26&gt;=80,"5.00",IF(BR26&gt;=74.5,"4.50",IF(BR26&gt;=70,"4.00",IF(BR26&gt;=64.5,"3.50",IF(BR26&gt;=60,"3.00",IF(BR26&gt;=54.5,"2.50",IF(BR26&gt;=50,"2.00",IF(BR26&gt;=44.5,"1.50","1.00"))))))))</f>
        <v>5.00</v>
      </c>
      <c r="BT26" s="13" t="str">
        <f t="shared" ref="BT26:BT39" si="105">IF(BR26&gt;=50,"5.0","0.0")</f>
        <v>5.0</v>
      </c>
      <c r="BU26" s="11">
        <f t="shared" ref="BU26:BU39" si="106">(BT26*BS26+BQ26*BP26+BN26*BM26+BK26*BJ26+BH26*BG26+BE26*BD26)/26</f>
        <v>4.3076923076923075</v>
      </c>
      <c r="BV26" s="12">
        <f t="shared" ref="BV26:BV39" si="107">BQ26+BN26+BK26+BT26+BE26+BH26+AY26</f>
        <v>75</v>
      </c>
      <c r="BW26" s="12">
        <f t="shared" ref="BW26:BW39" si="108">26+AZ26</f>
        <v>75</v>
      </c>
      <c r="BX26" s="12">
        <f t="shared" ref="BX26:BX39" si="109">(BT26*BS26+BQ26*BP26+BN26*BM26+BK26*BJ26+BG26*BH26+BE26*BD26)+BA26</f>
        <v>325.5</v>
      </c>
      <c r="BY26" s="11">
        <f t="shared" ref="BY26:BY39" si="110">BX26/BW26</f>
        <v>4.34</v>
      </c>
      <c r="BZ26" s="7">
        <v>2.1</v>
      </c>
    </row>
    <row r="27" spans="1:78" hidden="1" x14ac:dyDescent="0.25">
      <c r="A27" s="19">
        <f>SUM(A26+1)</f>
        <v>2</v>
      </c>
      <c r="B27" s="13" t="s">
        <v>197</v>
      </c>
      <c r="C27" s="13" t="s">
        <v>198</v>
      </c>
      <c r="D27" s="13">
        <v>80</v>
      </c>
      <c r="E27" s="14" t="str">
        <f t="shared" si="56"/>
        <v>5.00</v>
      </c>
      <c r="F27" s="13" t="str">
        <f t="shared" si="57"/>
        <v>4.0</v>
      </c>
      <c r="G27" s="13">
        <v>73</v>
      </c>
      <c r="H27" s="13" t="str">
        <f t="shared" si="58"/>
        <v>4.00</v>
      </c>
      <c r="I27" s="13" t="str">
        <f t="shared" si="59"/>
        <v>4.0</v>
      </c>
      <c r="J27" s="13">
        <v>65</v>
      </c>
      <c r="K27" s="15" t="str">
        <f t="shared" si="60"/>
        <v>3.50</v>
      </c>
      <c r="L27" s="13" t="str">
        <f t="shared" si="61"/>
        <v>4.0</v>
      </c>
      <c r="M27" s="13">
        <v>82</v>
      </c>
      <c r="N27" s="13" t="str">
        <f t="shared" si="62"/>
        <v>5.00</v>
      </c>
      <c r="O27" s="13" t="str">
        <f t="shared" si="63"/>
        <v>5.0</v>
      </c>
      <c r="P27" s="11">
        <f t="shared" si="64"/>
        <v>4.4117647058823533</v>
      </c>
      <c r="Q27" s="12">
        <f t="shared" si="65"/>
        <v>17</v>
      </c>
      <c r="R27" s="12">
        <f>17</f>
        <v>17</v>
      </c>
      <c r="S27" s="12">
        <f t="shared" si="66"/>
        <v>75</v>
      </c>
      <c r="T27" s="11">
        <f t="shared" si="67"/>
        <v>4.4117647058823533</v>
      </c>
      <c r="U27" s="13">
        <v>56</v>
      </c>
      <c r="V27" s="15" t="str">
        <f t="shared" si="68"/>
        <v>2.50</v>
      </c>
      <c r="W27" s="13" t="str">
        <f t="shared" si="69"/>
        <v>4.0</v>
      </c>
      <c r="X27" s="13">
        <v>85</v>
      </c>
      <c r="Y27" s="15" t="str">
        <f t="shared" si="70"/>
        <v>5.00</v>
      </c>
      <c r="Z27" s="13" t="str">
        <f t="shared" si="71"/>
        <v>4.0</v>
      </c>
      <c r="AA27" s="13">
        <v>90</v>
      </c>
      <c r="AB27" s="15" t="str">
        <f t="shared" si="72"/>
        <v>5.00</v>
      </c>
      <c r="AC27" s="13" t="str">
        <f t="shared" si="73"/>
        <v>4.0</v>
      </c>
      <c r="AD27" s="13">
        <v>66</v>
      </c>
      <c r="AE27" s="15" t="str">
        <f t="shared" si="74"/>
        <v>3.50</v>
      </c>
      <c r="AF27" s="13" t="str">
        <f t="shared" si="75"/>
        <v>4.0</v>
      </c>
      <c r="AG27" s="11">
        <f t="shared" si="76"/>
        <v>4</v>
      </c>
      <c r="AH27" s="12">
        <f t="shared" si="77"/>
        <v>33</v>
      </c>
      <c r="AI27" s="12">
        <f t="shared" si="78"/>
        <v>33</v>
      </c>
      <c r="AJ27" s="12">
        <f t="shared" si="79"/>
        <v>139</v>
      </c>
      <c r="AK27" s="11">
        <f t="shared" si="80"/>
        <v>4.2121212121212119</v>
      </c>
      <c r="AL27" s="13">
        <v>65</v>
      </c>
      <c r="AM27" s="14" t="str">
        <f t="shared" si="81"/>
        <v>3.50</v>
      </c>
      <c r="AN27" s="13" t="str">
        <f t="shared" si="82"/>
        <v>4.0</v>
      </c>
      <c r="AO27" s="13">
        <v>83</v>
      </c>
      <c r="AP27" s="15" t="str">
        <f t="shared" si="83"/>
        <v>5.00</v>
      </c>
      <c r="AQ27" s="13" t="str">
        <f t="shared" si="84"/>
        <v>4.0</v>
      </c>
      <c r="AR27" s="13">
        <v>75</v>
      </c>
      <c r="AS27" s="15" t="str">
        <f t="shared" si="85"/>
        <v>4.50</v>
      </c>
      <c r="AT27" s="13" t="str">
        <f t="shared" si="86"/>
        <v>4.0</v>
      </c>
      <c r="AU27" s="13">
        <v>82</v>
      </c>
      <c r="AV27" s="15" t="str">
        <f t="shared" si="87"/>
        <v>5.00</v>
      </c>
      <c r="AW27" s="13" t="str">
        <f t="shared" si="88"/>
        <v>4.0</v>
      </c>
      <c r="AX27" s="11">
        <f t="shared" si="89"/>
        <v>4.5</v>
      </c>
      <c r="AY27" s="12">
        <f t="shared" si="90"/>
        <v>49</v>
      </c>
      <c r="AZ27" s="12">
        <f t="shared" si="91"/>
        <v>49</v>
      </c>
      <c r="BA27" s="12">
        <f t="shared" si="92"/>
        <v>211</v>
      </c>
      <c r="BB27" s="11">
        <f t="shared" si="93"/>
        <v>4.3061224489795915</v>
      </c>
      <c r="BC27" s="13">
        <v>80</v>
      </c>
      <c r="BD27" s="15" t="str">
        <f t="shared" si="94"/>
        <v>5.00</v>
      </c>
      <c r="BE27" s="13" t="str">
        <f t="shared" si="95"/>
        <v>4.0</v>
      </c>
      <c r="BF27" s="13">
        <v>66</v>
      </c>
      <c r="BG27" s="15" t="str">
        <f t="shared" si="96"/>
        <v>3.50</v>
      </c>
      <c r="BH27" s="13" t="str">
        <f t="shared" si="97"/>
        <v>5.0</v>
      </c>
      <c r="BI27" s="13">
        <v>66</v>
      </c>
      <c r="BJ27" s="15" t="str">
        <f t="shared" si="98"/>
        <v>3.50</v>
      </c>
      <c r="BK27" s="13" t="str">
        <f t="shared" si="99"/>
        <v>4.0</v>
      </c>
      <c r="BL27" s="13">
        <v>75</v>
      </c>
      <c r="BM27" s="15" t="str">
        <f t="shared" si="100"/>
        <v>4.50</v>
      </c>
      <c r="BN27" s="13" t="str">
        <f t="shared" si="101"/>
        <v>4.0</v>
      </c>
      <c r="BO27" s="13">
        <v>79</v>
      </c>
      <c r="BP27" s="15" t="str">
        <f t="shared" si="102"/>
        <v>4.50</v>
      </c>
      <c r="BQ27" s="13" t="str">
        <f t="shared" si="103"/>
        <v>4.0</v>
      </c>
      <c r="BR27" s="13">
        <v>85</v>
      </c>
      <c r="BS27" s="15" t="str">
        <f t="shared" si="104"/>
        <v>5.00</v>
      </c>
      <c r="BT27" s="13" t="str">
        <f t="shared" si="105"/>
        <v>5.0</v>
      </c>
      <c r="BU27" s="11">
        <f t="shared" si="106"/>
        <v>4.3269230769230766</v>
      </c>
      <c r="BV27" s="12">
        <f t="shared" si="107"/>
        <v>75</v>
      </c>
      <c r="BW27" s="12">
        <f t="shared" si="108"/>
        <v>75</v>
      </c>
      <c r="BX27" s="12">
        <f t="shared" si="109"/>
        <v>323.5</v>
      </c>
      <c r="BY27" s="11">
        <f t="shared" si="110"/>
        <v>4.3133333333333335</v>
      </c>
      <c r="BZ27" s="7">
        <v>2.1</v>
      </c>
    </row>
    <row r="28" spans="1:78" hidden="1" x14ac:dyDescent="0.25">
      <c r="A28" s="19">
        <f t="shared" ref="A28:A39" si="111">SUM(A27+1)</f>
        <v>3</v>
      </c>
      <c r="B28" s="13" t="s">
        <v>199</v>
      </c>
      <c r="C28" s="13" t="s">
        <v>200</v>
      </c>
      <c r="D28" s="13">
        <v>85</v>
      </c>
      <c r="E28" s="14" t="str">
        <f t="shared" si="56"/>
        <v>5.00</v>
      </c>
      <c r="F28" s="13" t="str">
        <f t="shared" si="57"/>
        <v>4.0</v>
      </c>
      <c r="G28" s="13">
        <v>67</v>
      </c>
      <c r="H28" s="13" t="str">
        <f t="shared" si="58"/>
        <v>3.50</v>
      </c>
      <c r="I28" s="13" t="str">
        <f t="shared" si="59"/>
        <v>4.0</v>
      </c>
      <c r="J28" s="13">
        <v>80</v>
      </c>
      <c r="K28" s="15" t="str">
        <f t="shared" si="60"/>
        <v>5.00</v>
      </c>
      <c r="L28" s="13" t="str">
        <f t="shared" si="61"/>
        <v>4.0</v>
      </c>
      <c r="M28" s="13">
        <v>66</v>
      </c>
      <c r="N28" s="13" t="str">
        <f t="shared" si="62"/>
        <v>3.50</v>
      </c>
      <c r="O28" s="13" t="str">
        <f t="shared" si="63"/>
        <v>5.0</v>
      </c>
      <c r="P28" s="11">
        <f t="shared" si="64"/>
        <v>4.2058823529411766</v>
      </c>
      <c r="Q28" s="12">
        <f t="shared" si="65"/>
        <v>17</v>
      </c>
      <c r="R28" s="12">
        <f>17</f>
        <v>17</v>
      </c>
      <c r="S28" s="12">
        <f t="shared" si="66"/>
        <v>71.5</v>
      </c>
      <c r="T28" s="11">
        <f t="shared" si="67"/>
        <v>4.2058823529411766</v>
      </c>
      <c r="U28" s="13">
        <v>71</v>
      </c>
      <c r="V28" s="15" t="str">
        <f t="shared" si="68"/>
        <v>4.00</v>
      </c>
      <c r="W28" s="13" t="str">
        <f t="shared" si="69"/>
        <v>4.0</v>
      </c>
      <c r="X28" s="13">
        <v>89</v>
      </c>
      <c r="Y28" s="15" t="str">
        <f t="shared" si="70"/>
        <v>5.00</v>
      </c>
      <c r="Z28" s="13" t="str">
        <f t="shared" si="71"/>
        <v>4.0</v>
      </c>
      <c r="AA28" s="13">
        <v>78</v>
      </c>
      <c r="AB28" s="15" t="str">
        <f t="shared" si="72"/>
        <v>4.50</v>
      </c>
      <c r="AC28" s="13" t="str">
        <f t="shared" si="73"/>
        <v>4.0</v>
      </c>
      <c r="AD28" s="13">
        <v>90</v>
      </c>
      <c r="AE28" s="15" t="str">
        <f t="shared" si="74"/>
        <v>5.00</v>
      </c>
      <c r="AF28" s="13" t="str">
        <f t="shared" si="75"/>
        <v>4.0</v>
      </c>
      <c r="AG28" s="11">
        <f t="shared" si="76"/>
        <v>4.625</v>
      </c>
      <c r="AH28" s="12">
        <f t="shared" si="77"/>
        <v>33</v>
      </c>
      <c r="AI28" s="12">
        <f t="shared" si="78"/>
        <v>33</v>
      </c>
      <c r="AJ28" s="12">
        <f t="shared" si="79"/>
        <v>145.5</v>
      </c>
      <c r="AK28" s="11">
        <f t="shared" si="80"/>
        <v>4.4090909090909092</v>
      </c>
      <c r="AL28" s="13">
        <v>73</v>
      </c>
      <c r="AM28" s="14" t="str">
        <f t="shared" si="81"/>
        <v>4.00</v>
      </c>
      <c r="AN28" s="13" t="str">
        <f t="shared" si="82"/>
        <v>4.0</v>
      </c>
      <c r="AO28" s="13">
        <v>67</v>
      </c>
      <c r="AP28" s="15" t="str">
        <f t="shared" si="83"/>
        <v>3.50</v>
      </c>
      <c r="AQ28" s="13" t="str">
        <f t="shared" si="84"/>
        <v>4.0</v>
      </c>
      <c r="AR28" s="13">
        <v>83</v>
      </c>
      <c r="AS28" s="15" t="str">
        <f t="shared" si="85"/>
        <v>5.00</v>
      </c>
      <c r="AT28" s="13" t="str">
        <f t="shared" si="86"/>
        <v>4.0</v>
      </c>
      <c r="AU28" s="13">
        <v>72</v>
      </c>
      <c r="AV28" s="15" t="str">
        <f t="shared" si="87"/>
        <v>4.00</v>
      </c>
      <c r="AW28" s="13" t="str">
        <f t="shared" si="88"/>
        <v>4.0</v>
      </c>
      <c r="AX28" s="11">
        <f t="shared" si="89"/>
        <v>4.125</v>
      </c>
      <c r="AY28" s="12">
        <f t="shared" si="90"/>
        <v>49</v>
      </c>
      <c r="AZ28" s="12">
        <f t="shared" si="91"/>
        <v>49</v>
      </c>
      <c r="BA28" s="12">
        <f t="shared" si="92"/>
        <v>211.5</v>
      </c>
      <c r="BB28" s="11">
        <f t="shared" si="93"/>
        <v>4.3163265306122449</v>
      </c>
      <c r="BC28" s="13">
        <v>70</v>
      </c>
      <c r="BD28" s="15" t="str">
        <f t="shared" si="94"/>
        <v>4.00</v>
      </c>
      <c r="BE28" s="13" t="str">
        <f t="shared" si="95"/>
        <v>4.0</v>
      </c>
      <c r="BF28" s="13">
        <v>65</v>
      </c>
      <c r="BG28" s="15" t="str">
        <f t="shared" si="96"/>
        <v>3.50</v>
      </c>
      <c r="BH28" s="13" t="str">
        <f t="shared" si="97"/>
        <v>5.0</v>
      </c>
      <c r="BI28" s="13">
        <v>77</v>
      </c>
      <c r="BJ28" s="15" t="str">
        <f t="shared" si="98"/>
        <v>4.50</v>
      </c>
      <c r="BK28" s="13" t="str">
        <f t="shared" si="99"/>
        <v>4.0</v>
      </c>
      <c r="BL28" s="13">
        <v>76</v>
      </c>
      <c r="BM28" s="15" t="str">
        <f t="shared" si="100"/>
        <v>4.50</v>
      </c>
      <c r="BN28" s="13" t="str">
        <f t="shared" si="101"/>
        <v>4.0</v>
      </c>
      <c r="BO28" s="13">
        <v>74</v>
      </c>
      <c r="BP28" s="15" t="str">
        <f t="shared" si="102"/>
        <v>4.00</v>
      </c>
      <c r="BQ28" s="13" t="str">
        <f t="shared" si="103"/>
        <v>4.0</v>
      </c>
      <c r="BR28" s="13">
        <v>83</v>
      </c>
      <c r="BS28" s="15" t="str">
        <f t="shared" si="104"/>
        <v>5.00</v>
      </c>
      <c r="BT28" s="13" t="str">
        <f t="shared" si="105"/>
        <v>5.0</v>
      </c>
      <c r="BU28" s="11">
        <f t="shared" si="106"/>
        <v>4.25</v>
      </c>
      <c r="BV28" s="12">
        <f t="shared" si="107"/>
        <v>75</v>
      </c>
      <c r="BW28" s="12">
        <f t="shared" si="108"/>
        <v>75</v>
      </c>
      <c r="BX28" s="12">
        <f t="shared" si="109"/>
        <v>322</v>
      </c>
      <c r="BY28" s="11">
        <f t="shared" si="110"/>
        <v>4.293333333333333</v>
      </c>
      <c r="BZ28" s="7">
        <v>2.1</v>
      </c>
    </row>
    <row r="29" spans="1:78" hidden="1" x14ac:dyDescent="0.25">
      <c r="A29" s="19">
        <f t="shared" si="111"/>
        <v>4</v>
      </c>
      <c r="B29" s="13" t="s">
        <v>201</v>
      </c>
      <c r="C29" s="13" t="s">
        <v>202</v>
      </c>
      <c r="D29" s="13">
        <v>82</v>
      </c>
      <c r="E29" s="14" t="str">
        <f t="shared" si="56"/>
        <v>5.00</v>
      </c>
      <c r="F29" s="13" t="str">
        <f t="shared" si="57"/>
        <v>4.0</v>
      </c>
      <c r="G29" s="13">
        <v>71</v>
      </c>
      <c r="H29" s="13" t="str">
        <f t="shared" si="58"/>
        <v>4.00</v>
      </c>
      <c r="I29" s="13" t="str">
        <f t="shared" si="59"/>
        <v>4.0</v>
      </c>
      <c r="J29" s="13">
        <v>63</v>
      </c>
      <c r="K29" s="15" t="str">
        <f t="shared" si="60"/>
        <v>3.00</v>
      </c>
      <c r="L29" s="13" t="str">
        <f t="shared" si="61"/>
        <v>4.0</v>
      </c>
      <c r="M29" s="13">
        <v>80</v>
      </c>
      <c r="N29" s="13" t="str">
        <f t="shared" si="62"/>
        <v>5.00</v>
      </c>
      <c r="O29" s="13" t="str">
        <f t="shared" si="63"/>
        <v>5.0</v>
      </c>
      <c r="P29" s="11">
        <f t="shared" si="64"/>
        <v>4.2941176470588234</v>
      </c>
      <c r="Q29" s="12">
        <f t="shared" si="65"/>
        <v>17</v>
      </c>
      <c r="R29" s="12">
        <f>17</f>
        <v>17</v>
      </c>
      <c r="S29" s="12">
        <f t="shared" si="66"/>
        <v>73</v>
      </c>
      <c r="T29" s="11">
        <f t="shared" si="67"/>
        <v>4.2941176470588234</v>
      </c>
      <c r="U29" s="13">
        <v>68</v>
      </c>
      <c r="V29" s="15" t="str">
        <f t="shared" si="68"/>
        <v>3.50</v>
      </c>
      <c r="W29" s="13" t="str">
        <f t="shared" si="69"/>
        <v>4.0</v>
      </c>
      <c r="X29" s="13">
        <v>76</v>
      </c>
      <c r="Y29" s="15" t="str">
        <f t="shared" si="70"/>
        <v>4.50</v>
      </c>
      <c r="Z29" s="13" t="str">
        <f t="shared" si="71"/>
        <v>4.0</v>
      </c>
      <c r="AA29" s="13">
        <v>89</v>
      </c>
      <c r="AB29" s="15" t="str">
        <f t="shared" si="72"/>
        <v>5.00</v>
      </c>
      <c r="AC29" s="13" t="str">
        <f t="shared" si="73"/>
        <v>4.0</v>
      </c>
      <c r="AD29" s="13">
        <v>80</v>
      </c>
      <c r="AE29" s="15" t="str">
        <f t="shared" si="74"/>
        <v>5.00</v>
      </c>
      <c r="AF29" s="13" t="str">
        <f t="shared" si="75"/>
        <v>4.0</v>
      </c>
      <c r="AG29" s="11">
        <f t="shared" si="76"/>
        <v>4.5</v>
      </c>
      <c r="AH29" s="12">
        <f t="shared" si="77"/>
        <v>33</v>
      </c>
      <c r="AI29" s="12">
        <f t="shared" si="78"/>
        <v>33</v>
      </c>
      <c r="AJ29" s="12">
        <f t="shared" si="79"/>
        <v>145</v>
      </c>
      <c r="AK29" s="11">
        <f t="shared" si="80"/>
        <v>4.3939393939393936</v>
      </c>
      <c r="AL29" s="13">
        <v>65</v>
      </c>
      <c r="AM29" s="14" t="str">
        <f t="shared" si="81"/>
        <v>3.50</v>
      </c>
      <c r="AN29" s="13" t="str">
        <f t="shared" si="82"/>
        <v>4.0</v>
      </c>
      <c r="AO29" s="13">
        <v>83</v>
      </c>
      <c r="AP29" s="15" t="str">
        <f t="shared" si="83"/>
        <v>5.00</v>
      </c>
      <c r="AQ29" s="13" t="str">
        <f t="shared" si="84"/>
        <v>4.0</v>
      </c>
      <c r="AR29" s="13">
        <v>78</v>
      </c>
      <c r="AS29" s="15" t="str">
        <f t="shared" si="85"/>
        <v>4.50</v>
      </c>
      <c r="AT29" s="13" t="str">
        <f t="shared" si="86"/>
        <v>4.0</v>
      </c>
      <c r="AU29" s="13">
        <v>78</v>
      </c>
      <c r="AV29" s="15" t="str">
        <f t="shared" si="87"/>
        <v>4.50</v>
      </c>
      <c r="AW29" s="13" t="str">
        <f t="shared" si="88"/>
        <v>4.0</v>
      </c>
      <c r="AX29" s="11">
        <f t="shared" si="89"/>
        <v>4.375</v>
      </c>
      <c r="AY29" s="12">
        <f t="shared" si="90"/>
        <v>49</v>
      </c>
      <c r="AZ29" s="12">
        <f t="shared" si="91"/>
        <v>49</v>
      </c>
      <c r="BA29" s="12">
        <f t="shared" si="92"/>
        <v>215</v>
      </c>
      <c r="BB29" s="11">
        <f t="shared" si="93"/>
        <v>4.3877551020408161</v>
      </c>
      <c r="BC29" s="13">
        <v>72</v>
      </c>
      <c r="BD29" s="15" t="str">
        <f t="shared" si="94"/>
        <v>4.00</v>
      </c>
      <c r="BE29" s="13" t="str">
        <f t="shared" si="95"/>
        <v>4.0</v>
      </c>
      <c r="BF29" s="13">
        <v>75</v>
      </c>
      <c r="BG29" s="15" t="str">
        <f t="shared" si="96"/>
        <v>4.50</v>
      </c>
      <c r="BH29" s="13" t="str">
        <f t="shared" si="97"/>
        <v>5.0</v>
      </c>
      <c r="BI29" s="13">
        <v>58</v>
      </c>
      <c r="BJ29" s="15" t="str">
        <f t="shared" si="98"/>
        <v>2.50</v>
      </c>
      <c r="BK29" s="13" t="str">
        <f t="shared" si="99"/>
        <v>4.0</v>
      </c>
      <c r="BL29" s="13">
        <v>71</v>
      </c>
      <c r="BM29" s="15" t="str">
        <f t="shared" si="100"/>
        <v>4.00</v>
      </c>
      <c r="BN29" s="13" t="str">
        <f t="shared" si="101"/>
        <v>4.0</v>
      </c>
      <c r="BO29" s="13">
        <v>65</v>
      </c>
      <c r="BP29" s="15" t="str">
        <f t="shared" si="102"/>
        <v>3.50</v>
      </c>
      <c r="BQ29" s="13" t="str">
        <f t="shared" si="103"/>
        <v>4.0</v>
      </c>
      <c r="BR29" s="13">
        <v>78</v>
      </c>
      <c r="BS29" s="15" t="str">
        <f t="shared" si="104"/>
        <v>4.50</v>
      </c>
      <c r="BT29" s="13" t="str">
        <f t="shared" si="105"/>
        <v>5.0</v>
      </c>
      <c r="BU29" s="11">
        <f t="shared" si="106"/>
        <v>3.8846153846153846</v>
      </c>
      <c r="BV29" s="12">
        <f t="shared" si="107"/>
        <v>75</v>
      </c>
      <c r="BW29" s="12">
        <f t="shared" si="108"/>
        <v>75</v>
      </c>
      <c r="BX29" s="12">
        <f t="shared" si="109"/>
        <v>316</v>
      </c>
      <c r="BY29" s="11">
        <f t="shared" si="110"/>
        <v>4.2133333333333329</v>
      </c>
      <c r="BZ29" s="7">
        <v>2.1</v>
      </c>
    </row>
    <row r="30" spans="1:78" hidden="1" x14ac:dyDescent="0.25">
      <c r="A30" s="19">
        <f t="shared" si="111"/>
        <v>5</v>
      </c>
      <c r="B30" s="13" t="s">
        <v>203</v>
      </c>
      <c r="C30" s="13" t="s">
        <v>204</v>
      </c>
      <c r="D30" s="13">
        <v>80</v>
      </c>
      <c r="E30" s="14" t="str">
        <f t="shared" si="56"/>
        <v>5.00</v>
      </c>
      <c r="F30" s="13" t="str">
        <f t="shared" si="57"/>
        <v>4.0</v>
      </c>
      <c r="G30" s="13">
        <v>84</v>
      </c>
      <c r="H30" s="13" t="str">
        <f t="shared" si="58"/>
        <v>5.00</v>
      </c>
      <c r="I30" s="13" t="str">
        <f t="shared" si="59"/>
        <v>4.0</v>
      </c>
      <c r="J30" s="13">
        <v>83</v>
      </c>
      <c r="K30" s="15" t="str">
        <f t="shared" si="60"/>
        <v>5.00</v>
      </c>
      <c r="L30" s="13" t="str">
        <f t="shared" si="61"/>
        <v>4.0</v>
      </c>
      <c r="M30" s="13">
        <v>66</v>
      </c>
      <c r="N30" s="13" t="str">
        <f t="shared" si="62"/>
        <v>3.50</v>
      </c>
      <c r="O30" s="13" t="str">
        <f t="shared" si="63"/>
        <v>5.0</v>
      </c>
      <c r="P30" s="11">
        <f t="shared" si="64"/>
        <v>4.5588235294117645</v>
      </c>
      <c r="Q30" s="12">
        <f t="shared" si="65"/>
        <v>17</v>
      </c>
      <c r="R30" s="12">
        <f>17</f>
        <v>17</v>
      </c>
      <c r="S30" s="12">
        <f t="shared" si="66"/>
        <v>77.5</v>
      </c>
      <c r="T30" s="11">
        <f t="shared" si="67"/>
        <v>4.5588235294117645</v>
      </c>
      <c r="U30" s="13">
        <v>64</v>
      </c>
      <c r="V30" s="15" t="str">
        <f t="shared" si="68"/>
        <v>3.00</v>
      </c>
      <c r="W30" s="13" t="str">
        <f t="shared" si="69"/>
        <v>4.0</v>
      </c>
      <c r="X30" s="13">
        <v>68</v>
      </c>
      <c r="Y30" s="15" t="str">
        <f t="shared" si="70"/>
        <v>3.50</v>
      </c>
      <c r="Z30" s="13" t="str">
        <f t="shared" si="71"/>
        <v>4.0</v>
      </c>
      <c r="AA30" s="13">
        <v>83</v>
      </c>
      <c r="AB30" s="15" t="str">
        <f t="shared" si="72"/>
        <v>5.00</v>
      </c>
      <c r="AC30" s="13" t="str">
        <f t="shared" si="73"/>
        <v>4.0</v>
      </c>
      <c r="AD30" s="13">
        <v>72</v>
      </c>
      <c r="AE30" s="15" t="str">
        <f t="shared" si="74"/>
        <v>4.00</v>
      </c>
      <c r="AF30" s="13" t="str">
        <f t="shared" si="75"/>
        <v>4.0</v>
      </c>
      <c r="AG30" s="11">
        <f t="shared" si="76"/>
        <v>3.875</v>
      </c>
      <c r="AH30" s="12">
        <f t="shared" si="77"/>
        <v>33</v>
      </c>
      <c r="AI30" s="12">
        <f t="shared" si="78"/>
        <v>33</v>
      </c>
      <c r="AJ30" s="12">
        <f t="shared" si="79"/>
        <v>139.5</v>
      </c>
      <c r="AK30" s="11">
        <f t="shared" si="80"/>
        <v>4.2272727272727275</v>
      </c>
      <c r="AL30" s="13">
        <v>71</v>
      </c>
      <c r="AM30" s="14" t="str">
        <f t="shared" si="81"/>
        <v>4.00</v>
      </c>
      <c r="AN30" s="13" t="str">
        <f t="shared" si="82"/>
        <v>4.0</v>
      </c>
      <c r="AO30" s="13">
        <v>64</v>
      </c>
      <c r="AP30" s="15" t="str">
        <f t="shared" si="83"/>
        <v>3.00</v>
      </c>
      <c r="AQ30" s="13" t="str">
        <f t="shared" si="84"/>
        <v>4.0</v>
      </c>
      <c r="AR30" s="13">
        <v>80</v>
      </c>
      <c r="AS30" s="15" t="str">
        <f t="shared" si="85"/>
        <v>5.00</v>
      </c>
      <c r="AT30" s="13" t="str">
        <f t="shared" si="86"/>
        <v>4.0</v>
      </c>
      <c r="AU30" s="13">
        <v>80</v>
      </c>
      <c r="AV30" s="15" t="str">
        <f t="shared" si="87"/>
        <v>5.00</v>
      </c>
      <c r="AW30" s="13" t="str">
        <f t="shared" si="88"/>
        <v>4.0</v>
      </c>
      <c r="AX30" s="11">
        <f t="shared" si="89"/>
        <v>4.25</v>
      </c>
      <c r="AY30" s="12">
        <f t="shared" si="90"/>
        <v>49</v>
      </c>
      <c r="AZ30" s="12">
        <f t="shared" si="91"/>
        <v>49</v>
      </c>
      <c r="BA30" s="12">
        <f t="shared" si="92"/>
        <v>207.5</v>
      </c>
      <c r="BB30" s="11">
        <f t="shared" si="93"/>
        <v>4.2346938775510203</v>
      </c>
      <c r="BC30" s="13">
        <v>67</v>
      </c>
      <c r="BD30" s="15" t="str">
        <f t="shared" si="94"/>
        <v>3.50</v>
      </c>
      <c r="BE30" s="13" t="str">
        <f t="shared" si="95"/>
        <v>4.0</v>
      </c>
      <c r="BF30" s="13">
        <v>71</v>
      </c>
      <c r="BG30" s="15" t="str">
        <f t="shared" si="96"/>
        <v>4.00</v>
      </c>
      <c r="BH30" s="13" t="str">
        <f t="shared" si="97"/>
        <v>5.0</v>
      </c>
      <c r="BI30" s="13">
        <v>75</v>
      </c>
      <c r="BJ30" s="15" t="str">
        <f t="shared" si="98"/>
        <v>4.50</v>
      </c>
      <c r="BK30" s="13" t="str">
        <f t="shared" si="99"/>
        <v>4.0</v>
      </c>
      <c r="BL30" s="13">
        <v>72</v>
      </c>
      <c r="BM30" s="15" t="str">
        <f t="shared" si="100"/>
        <v>4.00</v>
      </c>
      <c r="BN30" s="13" t="str">
        <f t="shared" si="101"/>
        <v>4.0</v>
      </c>
      <c r="BO30" s="13">
        <v>63</v>
      </c>
      <c r="BP30" s="15" t="str">
        <f t="shared" si="102"/>
        <v>3.00</v>
      </c>
      <c r="BQ30" s="13" t="str">
        <f t="shared" si="103"/>
        <v>4.0</v>
      </c>
      <c r="BR30" s="13">
        <v>84</v>
      </c>
      <c r="BS30" s="15" t="str">
        <f t="shared" si="104"/>
        <v>5.00</v>
      </c>
      <c r="BT30" s="13" t="str">
        <f t="shared" si="105"/>
        <v>5.0</v>
      </c>
      <c r="BU30" s="11">
        <f t="shared" si="106"/>
        <v>4.0384615384615383</v>
      </c>
      <c r="BV30" s="12">
        <f t="shared" si="107"/>
        <v>75</v>
      </c>
      <c r="BW30" s="12">
        <f t="shared" si="108"/>
        <v>75</v>
      </c>
      <c r="BX30" s="12">
        <f t="shared" si="109"/>
        <v>312.5</v>
      </c>
      <c r="BY30" s="11">
        <f t="shared" si="110"/>
        <v>4.166666666666667</v>
      </c>
      <c r="BZ30" s="7">
        <v>2.1</v>
      </c>
    </row>
    <row r="31" spans="1:78" hidden="1" x14ac:dyDescent="0.25">
      <c r="A31" s="19">
        <f t="shared" si="111"/>
        <v>6</v>
      </c>
      <c r="B31" s="13" t="s">
        <v>205</v>
      </c>
      <c r="C31" s="13" t="s">
        <v>206</v>
      </c>
      <c r="D31" s="13">
        <v>76</v>
      </c>
      <c r="E31" s="14" t="str">
        <f t="shared" si="56"/>
        <v>4.50</v>
      </c>
      <c r="F31" s="13" t="str">
        <f t="shared" si="57"/>
        <v>4.0</v>
      </c>
      <c r="G31" s="13">
        <v>71</v>
      </c>
      <c r="H31" s="13" t="str">
        <f t="shared" si="58"/>
        <v>4.00</v>
      </c>
      <c r="I31" s="13" t="str">
        <f t="shared" si="59"/>
        <v>4.0</v>
      </c>
      <c r="J31" s="13">
        <v>67</v>
      </c>
      <c r="K31" s="15" t="str">
        <f t="shared" si="60"/>
        <v>3.50</v>
      </c>
      <c r="L31" s="13" t="str">
        <f t="shared" si="61"/>
        <v>4.0</v>
      </c>
      <c r="M31" s="13">
        <v>52</v>
      </c>
      <c r="N31" s="13" t="str">
        <f t="shared" si="62"/>
        <v>2.00</v>
      </c>
      <c r="O31" s="13" t="str">
        <f t="shared" si="63"/>
        <v>5.0</v>
      </c>
      <c r="P31" s="11">
        <f t="shared" si="64"/>
        <v>3.4117647058823528</v>
      </c>
      <c r="Q31" s="12">
        <f t="shared" si="65"/>
        <v>17</v>
      </c>
      <c r="R31" s="12">
        <f>17</f>
        <v>17</v>
      </c>
      <c r="S31" s="12">
        <f t="shared" si="66"/>
        <v>58</v>
      </c>
      <c r="T31" s="11">
        <f t="shared" si="67"/>
        <v>3.4117647058823528</v>
      </c>
      <c r="U31" s="13">
        <v>68</v>
      </c>
      <c r="V31" s="15" t="str">
        <f t="shared" si="68"/>
        <v>3.50</v>
      </c>
      <c r="W31" s="13" t="str">
        <f t="shared" si="69"/>
        <v>4.0</v>
      </c>
      <c r="X31" s="13">
        <v>81</v>
      </c>
      <c r="Y31" s="15" t="str">
        <f t="shared" si="70"/>
        <v>5.00</v>
      </c>
      <c r="Z31" s="13" t="str">
        <f t="shared" si="71"/>
        <v>4.0</v>
      </c>
      <c r="AA31" s="13">
        <v>85</v>
      </c>
      <c r="AB31" s="15" t="str">
        <f t="shared" si="72"/>
        <v>5.00</v>
      </c>
      <c r="AC31" s="13" t="str">
        <f t="shared" si="73"/>
        <v>4.0</v>
      </c>
      <c r="AD31" s="13">
        <v>72</v>
      </c>
      <c r="AE31" s="15" t="str">
        <f t="shared" si="74"/>
        <v>4.00</v>
      </c>
      <c r="AF31" s="13" t="str">
        <f t="shared" si="75"/>
        <v>4.0</v>
      </c>
      <c r="AG31" s="11">
        <f t="shared" si="76"/>
        <v>4.375</v>
      </c>
      <c r="AH31" s="12">
        <f t="shared" si="77"/>
        <v>33</v>
      </c>
      <c r="AI31" s="12">
        <f t="shared" si="78"/>
        <v>33</v>
      </c>
      <c r="AJ31" s="12">
        <f t="shared" si="79"/>
        <v>128</v>
      </c>
      <c r="AK31" s="11">
        <f t="shared" si="80"/>
        <v>3.8787878787878789</v>
      </c>
      <c r="AL31" s="13">
        <v>67</v>
      </c>
      <c r="AM31" s="14" t="str">
        <f t="shared" si="81"/>
        <v>3.50</v>
      </c>
      <c r="AN31" s="13" t="str">
        <f t="shared" si="82"/>
        <v>4.0</v>
      </c>
      <c r="AO31" s="13">
        <v>83</v>
      </c>
      <c r="AP31" s="15" t="str">
        <f t="shared" si="83"/>
        <v>5.00</v>
      </c>
      <c r="AQ31" s="13" t="str">
        <f t="shared" si="84"/>
        <v>4.0</v>
      </c>
      <c r="AR31" s="13">
        <v>87</v>
      </c>
      <c r="AS31" s="15" t="str">
        <f t="shared" si="85"/>
        <v>5.00</v>
      </c>
      <c r="AT31" s="13" t="str">
        <f t="shared" si="86"/>
        <v>4.0</v>
      </c>
      <c r="AU31" s="13">
        <v>83</v>
      </c>
      <c r="AV31" s="15" t="str">
        <f t="shared" si="87"/>
        <v>5.00</v>
      </c>
      <c r="AW31" s="13" t="str">
        <f t="shared" si="88"/>
        <v>4.0</v>
      </c>
      <c r="AX31" s="11">
        <f t="shared" si="89"/>
        <v>4.625</v>
      </c>
      <c r="AY31" s="12">
        <f t="shared" si="90"/>
        <v>49</v>
      </c>
      <c r="AZ31" s="12">
        <f t="shared" si="91"/>
        <v>49</v>
      </c>
      <c r="BA31" s="12">
        <f t="shared" si="92"/>
        <v>202</v>
      </c>
      <c r="BB31" s="11">
        <f t="shared" si="93"/>
        <v>4.1224489795918364</v>
      </c>
      <c r="BC31" s="13">
        <v>72</v>
      </c>
      <c r="BD31" s="15" t="str">
        <f t="shared" si="94"/>
        <v>4.00</v>
      </c>
      <c r="BE31" s="13" t="str">
        <f t="shared" si="95"/>
        <v>4.0</v>
      </c>
      <c r="BF31" s="13">
        <v>75</v>
      </c>
      <c r="BG31" s="15" t="str">
        <f t="shared" si="96"/>
        <v>4.50</v>
      </c>
      <c r="BH31" s="13" t="str">
        <f t="shared" si="97"/>
        <v>5.0</v>
      </c>
      <c r="BI31" s="13">
        <v>63</v>
      </c>
      <c r="BJ31" s="15" t="str">
        <f t="shared" si="98"/>
        <v>3.00</v>
      </c>
      <c r="BK31" s="13" t="str">
        <f t="shared" si="99"/>
        <v>4.0</v>
      </c>
      <c r="BL31" s="13">
        <v>62</v>
      </c>
      <c r="BM31" s="15" t="str">
        <f t="shared" si="100"/>
        <v>3.00</v>
      </c>
      <c r="BN31" s="13" t="str">
        <f t="shared" si="101"/>
        <v>4.0</v>
      </c>
      <c r="BO31" s="13">
        <v>72</v>
      </c>
      <c r="BP31" s="15" t="str">
        <f t="shared" si="102"/>
        <v>4.00</v>
      </c>
      <c r="BQ31" s="13" t="str">
        <f t="shared" si="103"/>
        <v>4.0</v>
      </c>
      <c r="BR31" s="13">
        <v>83</v>
      </c>
      <c r="BS31" s="15" t="str">
        <f t="shared" si="104"/>
        <v>5.00</v>
      </c>
      <c r="BT31" s="13" t="str">
        <f t="shared" si="105"/>
        <v>5.0</v>
      </c>
      <c r="BU31" s="11">
        <f t="shared" si="106"/>
        <v>3.9807692307692308</v>
      </c>
      <c r="BV31" s="12">
        <f t="shared" si="107"/>
        <v>75</v>
      </c>
      <c r="BW31" s="12">
        <f t="shared" si="108"/>
        <v>75</v>
      </c>
      <c r="BX31" s="12">
        <f t="shared" si="109"/>
        <v>305.5</v>
      </c>
      <c r="BY31" s="11">
        <f t="shared" si="110"/>
        <v>4.0733333333333333</v>
      </c>
      <c r="BZ31" s="7">
        <v>2.1</v>
      </c>
    </row>
    <row r="32" spans="1:78" hidden="1" x14ac:dyDescent="0.25">
      <c r="A32" s="19">
        <f t="shared" si="111"/>
        <v>7</v>
      </c>
      <c r="B32" s="13" t="s">
        <v>207</v>
      </c>
      <c r="C32" s="13" t="s">
        <v>208</v>
      </c>
      <c r="D32" s="13">
        <v>67</v>
      </c>
      <c r="E32" s="14" t="str">
        <f t="shared" si="56"/>
        <v>3.50</v>
      </c>
      <c r="F32" s="13" t="str">
        <f t="shared" si="57"/>
        <v>4.0</v>
      </c>
      <c r="G32" s="13">
        <v>51</v>
      </c>
      <c r="H32" s="13" t="str">
        <f t="shared" si="58"/>
        <v>2.00</v>
      </c>
      <c r="I32" s="13" t="str">
        <f t="shared" si="59"/>
        <v>4.0</v>
      </c>
      <c r="J32" s="13">
        <v>73</v>
      </c>
      <c r="K32" s="15" t="str">
        <f t="shared" si="60"/>
        <v>4.00</v>
      </c>
      <c r="L32" s="13" t="str">
        <f t="shared" si="61"/>
        <v>4.0</v>
      </c>
      <c r="M32" s="13">
        <v>70</v>
      </c>
      <c r="N32" s="13" t="str">
        <f t="shared" si="62"/>
        <v>4.00</v>
      </c>
      <c r="O32" s="13" t="str">
        <f t="shared" si="63"/>
        <v>5.0</v>
      </c>
      <c r="P32" s="11">
        <f t="shared" si="64"/>
        <v>3.4117647058823528</v>
      </c>
      <c r="Q32" s="12">
        <f t="shared" si="65"/>
        <v>17</v>
      </c>
      <c r="R32" s="12">
        <f>17</f>
        <v>17</v>
      </c>
      <c r="S32" s="12">
        <f t="shared" si="66"/>
        <v>58</v>
      </c>
      <c r="T32" s="11">
        <f t="shared" si="67"/>
        <v>3.4117647058823528</v>
      </c>
      <c r="U32" s="13">
        <v>68</v>
      </c>
      <c r="V32" s="15" t="str">
        <f t="shared" si="68"/>
        <v>3.50</v>
      </c>
      <c r="W32" s="13" t="str">
        <f t="shared" si="69"/>
        <v>4.0</v>
      </c>
      <c r="X32" s="13">
        <v>70</v>
      </c>
      <c r="Y32" s="15" t="str">
        <f t="shared" si="70"/>
        <v>4.00</v>
      </c>
      <c r="Z32" s="13" t="str">
        <f t="shared" si="71"/>
        <v>4.0</v>
      </c>
      <c r="AA32" s="13">
        <v>56</v>
      </c>
      <c r="AB32" s="15" t="str">
        <f t="shared" si="72"/>
        <v>2.50</v>
      </c>
      <c r="AC32" s="13" t="str">
        <f t="shared" si="73"/>
        <v>4.0</v>
      </c>
      <c r="AD32" s="13">
        <v>68</v>
      </c>
      <c r="AE32" s="15" t="str">
        <f t="shared" si="74"/>
        <v>3.50</v>
      </c>
      <c r="AF32" s="13" t="str">
        <f t="shared" si="75"/>
        <v>4.0</v>
      </c>
      <c r="AG32" s="11">
        <f t="shared" si="76"/>
        <v>3.375</v>
      </c>
      <c r="AH32" s="12">
        <f t="shared" si="77"/>
        <v>33</v>
      </c>
      <c r="AI32" s="12">
        <f t="shared" si="78"/>
        <v>33</v>
      </c>
      <c r="AJ32" s="12">
        <f t="shared" si="79"/>
        <v>112</v>
      </c>
      <c r="AK32" s="11">
        <f t="shared" si="80"/>
        <v>3.393939393939394</v>
      </c>
      <c r="AL32" s="13">
        <v>70</v>
      </c>
      <c r="AM32" s="14" t="str">
        <f t="shared" si="81"/>
        <v>4.00</v>
      </c>
      <c r="AN32" s="13" t="str">
        <f t="shared" si="82"/>
        <v>4.0</v>
      </c>
      <c r="AO32" s="13">
        <v>80</v>
      </c>
      <c r="AP32" s="15" t="str">
        <f t="shared" si="83"/>
        <v>5.00</v>
      </c>
      <c r="AQ32" s="13" t="str">
        <f t="shared" si="84"/>
        <v>4.0</v>
      </c>
      <c r="AR32" s="13">
        <v>78</v>
      </c>
      <c r="AS32" s="15" t="str">
        <f t="shared" si="85"/>
        <v>4.50</v>
      </c>
      <c r="AT32" s="13" t="str">
        <f t="shared" si="86"/>
        <v>4.0</v>
      </c>
      <c r="AU32" s="13">
        <v>81</v>
      </c>
      <c r="AV32" s="15" t="str">
        <f t="shared" si="87"/>
        <v>5.00</v>
      </c>
      <c r="AW32" s="13" t="str">
        <f t="shared" si="88"/>
        <v>4.0</v>
      </c>
      <c r="AX32" s="11">
        <f t="shared" si="89"/>
        <v>4.625</v>
      </c>
      <c r="AY32" s="12">
        <f t="shared" si="90"/>
        <v>49</v>
      </c>
      <c r="AZ32" s="12">
        <f t="shared" si="91"/>
        <v>49</v>
      </c>
      <c r="BA32" s="12">
        <f t="shared" si="92"/>
        <v>186</v>
      </c>
      <c r="BB32" s="11">
        <f t="shared" si="93"/>
        <v>3.795918367346939</v>
      </c>
      <c r="BC32" s="13">
        <v>75</v>
      </c>
      <c r="BD32" s="15" t="str">
        <f t="shared" si="94"/>
        <v>4.50</v>
      </c>
      <c r="BE32" s="13" t="str">
        <f t="shared" si="95"/>
        <v>4.0</v>
      </c>
      <c r="BF32" s="13">
        <v>73</v>
      </c>
      <c r="BG32" s="15" t="str">
        <f t="shared" si="96"/>
        <v>4.00</v>
      </c>
      <c r="BH32" s="13" t="str">
        <f t="shared" si="97"/>
        <v>5.0</v>
      </c>
      <c r="BI32" s="13">
        <v>68</v>
      </c>
      <c r="BJ32" s="15" t="str">
        <f t="shared" si="98"/>
        <v>3.50</v>
      </c>
      <c r="BK32" s="13" t="str">
        <f t="shared" si="99"/>
        <v>4.0</v>
      </c>
      <c r="BL32" s="13">
        <v>80</v>
      </c>
      <c r="BM32" s="15" t="str">
        <f t="shared" si="100"/>
        <v>5.00</v>
      </c>
      <c r="BN32" s="13" t="str">
        <f t="shared" si="101"/>
        <v>4.0</v>
      </c>
      <c r="BO32" s="13">
        <v>79</v>
      </c>
      <c r="BP32" s="15" t="str">
        <f t="shared" si="102"/>
        <v>4.50</v>
      </c>
      <c r="BQ32" s="13" t="str">
        <f t="shared" si="103"/>
        <v>4.0</v>
      </c>
      <c r="BR32" s="13">
        <v>74</v>
      </c>
      <c r="BS32" s="15" t="str">
        <f t="shared" si="104"/>
        <v>4.00</v>
      </c>
      <c r="BT32" s="13" t="str">
        <f t="shared" si="105"/>
        <v>5.0</v>
      </c>
      <c r="BU32" s="11">
        <f t="shared" si="106"/>
        <v>4.2307692307692308</v>
      </c>
      <c r="BV32" s="12">
        <f t="shared" si="107"/>
        <v>75</v>
      </c>
      <c r="BW32" s="12">
        <f t="shared" si="108"/>
        <v>75</v>
      </c>
      <c r="BX32" s="12">
        <f t="shared" si="109"/>
        <v>296</v>
      </c>
      <c r="BY32" s="11">
        <f t="shared" si="110"/>
        <v>3.9466666666666668</v>
      </c>
      <c r="BZ32" s="7">
        <v>2.1</v>
      </c>
    </row>
    <row r="33" spans="1:78" hidden="1" x14ac:dyDescent="0.25">
      <c r="A33" s="19">
        <f t="shared" si="111"/>
        <v>8</v>
      </c>
      <c r="B33" s="13" t="s">
        <v>209</v>
      </c>
      <c r="C33" s="13" t="s">
        <v>210</v>
      </c>
      <c r="D33" s="13">
        <v>72</v>
      </c>
      <c r="E33" s="14" t="str">
        <f t="shared" si="56"/>
        <v>4.00</v>
      </c>
      <c r="F33" s="13" t="str">
        <f t="shared" si="57"/>
        <v>4.0</v>
      </c>
      <c r="G33" s="13">
        <v>50</v>
      </c>
      <c r="H33" s="13" t="str">
        <f t="shared" si="58"/>
        <v>2.00</v>
      </c>
      <c r="I33" s="13" t="str">
        <f t="shared" si="59"/>
        <v>4.0</v>
      </c>
      <c r="J33" s="13">
        <v>81</v>
      </c>
      <c r="K33" s="15" t="str">
        <f t="shared" si="60"/>
        <v>5.00</v>
      </c>
      <c r="L33" s="13" t="str">
        <f t="shared" si="61"/>
        <v>4.0</v>
      </c>
      <c r="M33" s="13">
        <v>71</v>
      </c>
      <c r="N33" s="13" t="str">
        <f t="shared" si="62"/>
        <v>4.00</v>
      </c>
      <c r="O33" s="13" t="str">
        <f t="shared" si="63"/>
        <v>5.0</v>
      </c>
      <c r="P33" s="11">
        <f t="shared" si="64"/>
        <v>3.7647058823529411</v>
      </c>
      <c r="Q33" s="12">
        <f t="shared" si="65"/>
        <v>17</v>
      </c>
      <c r="R33" s="12">
        <f>17</f>
        <v>17</v>
      </c>
      <c r="S33" s="12">
        <f t="shared" si="66"/>
        <v>64</v>
      </c>
      <c r="T33" s="11">
        <f t="shared" si="67"/>
        <v>3.7647058823529411</v>
      </c>
      <c r="U33" s="13">
        <v>65</v>
      </c>
      <c r="V33" s="15" t="str">
        <f t="shared" si="68"/>
        <v>3.50</v>
      </c>
      <c r="W33" s="13" t="str">
        <f t="shared" si="69"/>
        <v>4.0</v>
      </c>
      <c r="X33" s="13">
        <v>75</v>
      </c>
      <c r="Y33" s="15" t="str">
        <f t="shared" si="70"/>
        <v>4.50</v>
      </c>
      <c r="Z33" s="13" t="str">
        <f t="shared" si="71"/>
        <v>4.0</v>
      </c>
      <c r="AA33" s="13">
        <v>75</v>
      </c>
      <c r="AB33" s="15" t="str">
        <f t="shared" si="72"/>
        <v>4.50</v>
      </c>
      <c r="AC33" s="13" t="str">
        <f t="shared" si="73"/>
        <v>4.0</v>
      </c>
      <c r="AD33" s="13">
        <v>75</v>
      </c>
      <c r="AE33" s="15" t="str">
        <f t="shared" si="74"/>
        <v>4.50</v>
      </c>
      <c r="AF33" s="13" t="str">
        <f t="shared" si="75"/>
        <v>4.0</v>
      </c>
      <c r="AG33" s="11">
        <f t="shared" si="76"/>
        <v>4.25</v>
      </c>
      <c r="AH33" s="12">
        <f t="shared" si="77"/>
        <v>33</v>
      </c>
      <c r="AI33" s="12">
        <f t="shared" si="78"/>
        <v>33</v>
      </c>
      <c r="AJ33" s="12">
        <f t="shared" si="79"/>
        <v>132</v>
      </c>
      <c r="AK33" s="11">
        <f t="shared" si="80"/>
        <v>4</v>
      </c>
      <c r="AL33" s="13">
        <v>61</v>
      </c>
      <c r="AM33" s="14" t="str">
        <f t="shared" si="81"/>
        <v>3.00</v>
      </c>
      <c r="AN33" s="13" t="str">
        <f t="shared" si="82"/>
        <v>4.0</v>
      </c>
      <c r="AO33" s="13">
        <v>61</v>
      </c>
      <c r="AP33" s="15" t="str">
        <f t="shared" si="83"/>
        <v>3.00</v>
      </c>
      <c r="AQ33" s="13" t="str">
        <f t="shared" si="84"/>
        <v>4.0</v>
      </c>
      <c r="AR33" s="13">
        <v>80</v>
      </c>
      <c r="AS33" s="15" t="str">
        <f t="shared" si="85"/>
        <v>5.00</v>
      </c>
      <c r="AT33" s="13" t="str">
        <f t="shared" si="86"/>
        <v>4.0</v>
      </c>
      <c r="AU33" s="13">
        <v>75</v>
      </c>
      <c r="AV33" s="15" t="str">
        <f t="shared" si="87"/>
        <v>4.50</v>
      </c>
      <c r="AW33" s="13" t="str">
        <f t="shared" si="88"/>
        <v>4.0</v>
      </c>
      <c r="AX33" s="11">
        <f t="shared" si="89"/>
        <v>3.875</v>
      </c>
      <c r="AY33" s="12">
        <f t="shared" si="90"/>
        <v>49</v>
      </c>
      <c r="AZ33" s="12">
        <f t="shared" si="91"/>
        <v>49</v>
      </c>
      <c r="BA33" s="12">
        <f t="shared" si="92"/>
        <v>194</v>
      </c>
      <c r="BB33" s="11">
        <f t="shared" si="93"/>
        <v>3.9591836734693877</v>
      </c>
      <c r="BC33" s="13">
        <v>63</v>
      </c>
      <c r="BD33" s="15" t="str">
        <f t="shared" si="94"/>
        <v>3.00</v>
      </c>
      <c r="BE33" s="13" t="str">
        <f t="shared" si="95"/>
        <v>4.0</v>
      </c>
      <c r="BF33" s="13">
        <v>73</v>
      </c>
      <c r="BG33" s="15" t="str">
        <f t="shared" si="96"/>
        <v>4.00</v>
      </c>
      <c r="BH33" s="13" t="str">
        <f t="shared" si="97"/>
        <v>5.0</v>
      </c>
      <c r="BI33" s="13">
        <v>65</v>
      </c>
      <c r="BJ33" s="15" t="str">
        <f t="shared" si="98"/>
        <v>3.50</v>
      </c>
      <c r="BK33" s="13" t="str">
        <f t="shared" si="99"/>
        <v>4.0</v>
      </c>
      <c r="BL33" s="13">
        <v>68</v>
      </c>
      <c r="BM33" s="15" t="str">
        <f t="shared" si="100"/>
        <v>3.50</v>
      </c>
      <c r="BN33" s="13" t="str">
        <f t="shared" si="101"/>
        <v>4.0</v>
      </c>
      <c r="BO33" s="13">
        <v>70</v>
      </c>
      <c r="BP33" s="15" t="str">
        <f t="shared" si="102"/>
        <v>4.00</v>
      </c>
      <c r="BQ33" s="13" t="str">
        <f t="shared" si="103"/>
        <v>4.0</v>
      </c>
      <c r="BR33" s="13">
        <v>79</v>
      </c>
      <c r="BS33" s="15" t="str">
        <f t="shared" si="104"/>
        <v>4.50</v>
      </c>
      <c r="BT33" s="13" t="str">
        <f t="shared" si="105"/>
        <v>5.0</v>
      </c>
      <c r="BU33" s="11">
        <f t="shared" si="106"/>
        <v>3.7884615384615383</v>
      </c>
      <c r="BV33" s="12">
        <f t="shared" si="107"/>
        <v>75</v>
      </c>
      <c r="BW33" s="12">
        <f t="shared" si="108"/>
        <v>75</v>
      </c>
      <c r="BX33" s="12">
        <f t="shared" si="109"/>
        <v>292.5</v>
      </c>
      <c r="BY33" s="11">
        <f t="shared" si="110"/>
        <v>3.9</v>
      </c>
      <c r="BZ33" s="7">
        <v>2.1</v>
      </c>
    </row>
    <row r="34" spans="1:78" hidden="1" x14ac:dyDescent="0.25">
      <c r="A34" s="19">
        <f t="shared" si="111"/>
        <v>9</v>
      </c>
      <c r="B34" s="13" t="s">
        <v>211</v>
      </c>
      <c r="C34" s="13" t="s">
        <v>212</v>
      </c>
      <c r="D34" s="13">
        <v>71</v>
      </c>
      <c r="E34" s="14" t="str">
        <f t="shared" si="56"/>
        <v>4.00</v>
      </c>
      <c r="F34" s="13" t="str">
        <f t="shared" si="57"/>
        <v>4.0</v>
      </c>
      <c r="G34" s="13">
        <v>65</v>
      </c>
      <c r="H34" s="13" t="str">
        <f t="shared" si="58"/>
        <v>3.50</v>
      </c>
      <c r="I34" s="13" t="str">
        <f t="shared" si="59"/>
        <v>4.0</v>
      </c>
      <c r="J34" s="13">
        <v>72</v>
      </c>
      <c r="K34" s="15" t="str">
        <f t="shared" si="60"/>
        <v>4.00</v>
      </c>
      <c r="L34" s="13" t="str">
        <f t="shared" si="61"/>
        <v>4.0</v>
      </c>
      <c r="M34" s="13">
        <v>72</v>
      </c>
      <c r="N34" s="13" t="str">
        <f t="shared" si="62"/>
        <v>4.00</v>
      </c>
      <c r="O34" s="13" t="str">
        <f t="shared" si="63"/>
        <v>5.0</v>
      </c>
      <c r="P34" s="11">
        <f t="shared" si="64"/>
        <v>3.8823529411764706</v>
      </c>
      <c r="Q34" s="12">
        <f t="shared" si="65"/>
        <v>17</v>
      </c>
      <c r="R34" s="12">
        <f>17</f>
        <v>17</v>
      </c>
      <c r="S34" s="12">
        <f t="shared" si="66"/>
        <v>66</v>
      </c>
      <c r="T34" s="11">
        <f t="shared" si="67"/>
        <v>3.8823529411764706</v>
      </c>
      <c r="U34" s="13">
        <v>71</v>
      </c>
      <c r="V34" s="15" t="str">
        <f t="shared" si="68"/>
        <v>4.00</v>
      </c>
      <c r="W34" s="13" t="str">
        <f t="shared" si="69"/>
        <v>4.0</v>
      </c>
      <c r="X34" s="13">
        <v>65</v>
      </c>
      <c r="Y34" s="15" t="str">
        <f t="shared" si="70"/>
        <v>3.50</v>
      </c>
      <c r="Z34" s="13" t="str">
        <f t="shared" si="71"/>
        <v>4.0</v>
      </c>
      <c r="AA34" s="13">
        <v>84</v>
      </c>
      <c r="AB34" s="15" t="str">
        <f t="shared" si="72"/>
        <v>5.00</v>
      </c>
      <c r="AC34" s="13" t="str">
        <f t="shared" si="73"/>
        <v>4.0</v>
      </c>
      <c r="AD34" s="13">
        <v>67</v>
      </c>
      <c r="AE34" s="15" t="str">
        <f t="shared" si="74"/>
        <v>3.50</v>
      </c>
      <c r="AF34" s="13" t="str">
        <f t="shared" si="75"/>
        <v>4.0</v>
      </c>
      <c r="AG34" s="11">
        <f t="shared" si="76"/>
        <v>4</v>
      </c>
      <c r="AH34" s="12">
        <f t="shared" si="77"/>
        <v>33</v>
      </c>
      <c r="AI34" s="12">
        <f t="shared" si="78"/>
        <v>33</v>
      </c>
      <c r="AJ34" s="12">
        <f t="shared" si="79"/>
        <v>130</v>
      </c>
      <c r="AK34" s="11">
        <f t="shared" si="80"/>
        <v>3.9393939393939394</v>
      </c>
      <c r="AL34" s="13">
        <v>61</v>
      </c>
      <c r="AM34" s="14" t="str">
        <f t="shared" si="81"/>
        <v>3.00</v>
      </c>
      <c r="AN34" s="13" t="str">
        <f t="shared" si="82"/>
        <v>4.0</v>
      </c>
      <c r="AO34" s="13">
        <v>70</v>
      </c>
      <c r="AP34" s="15" t="str">
        <f t="shared" si="83"/>
        <v>4.00</v>
      </c>
      <c r="AQ34" s="13" t="str">
        <f t="shared" si="84"/>
        <v>4.0</v>
      </c>
      <c r="AR34" s="13">
        <v>83</v>
      </c>
      <c r="AS34" s="15" t="str">
        <f t="shared" si="85"/>
        <v>5.00</v>
      </c>
      <c r="AT34" s="13" t="str">
        <f t="shared" si="86"/>
        <v>4.0</v>
      </c>
      <c r="AU34" s="13">
        <v>66</v>
      </c>
      <c r="AV34" s="15" t="str">
        <f t="shared" si="87"/>
        <v>3.50</v>
      </c>
      <c r="AW34" s="13" t="str">
        <f t="shared" si="88"/>
        <v>4.0</v>
      </c>
      <c r="AX34" s="11">
        <f t="shared" si="89"/>
        <v>3.875</v>
      </c>
      <c r="AY34" s="12">
        <f t="shared" si="90"/>
        <v>49</v>
      </c>
      <c r="AZ34" s="12">
        <f t="shared" si="91"/>
        <v>49</v>
      </c>
      <c r="BA34" s="12">
        <f t="shared" si="92"/>
        <v>192</v>
      </c>
      <c r="BB34" s="11">
        <f t="shared" si="93"/>
        <v>3.9183673469387754</v>
      </c>
      <c r="BC34" s="13">
        <v>60</v>
      </c>
      <c r="BD34" s="15" t="str">
        <f t="shared" si="94"/>
        <v>3.00</v>
      </c>
      <c r="BE34" s="13" t="str">
        <f t="shared" si="95"/>
        <v>4.0</v>
      </c>
      <c r="BF34" s="13">
        <v>64</v>
      </c>
      <c r="BG34" s="15" t="str">
        <f t="shared" si="96"/>
        <v>3.00</v>
      </c>
      <c r="BH34" s="13" t="str">
        <f t="shared" si="97"/>
        <v>5.0</v>
      </c>
      <c r="BI34" s="13">
        <v>60</v>
      </c>
      <c r="BJ34" s="15" t="str">
        <f t="shared" si="98"/>
        <v>3.00</v>
      </c>
      <c r="BK34" s="13" t="str">
        <f t="shared" si="99"/>
        <v>4.0</v>
      </c>
      <c r="BL34" s="13">
        <v>67</v>
      </c>
      <c r="BM34" s="15" t="str">
        <f t="shared" si="100"/>
        <v>3.50</v>
      </c>
      <c r="BN34" s="13" t="str">
        <f t="shared" si="101"/>
        <v>4.0</v>
      </c>
      <c r="BO34" s="13">
        <v>65</v>
      </c>
      <c r="BP34" s="15" t="str">
        <f t="shared" si="102"/>
        <v>3.50</v>
      </c>
      <c r="BQ34" s="13" t="str">
        <f t="shared" si="103"/>
        <v>4.0</v>
      </c>
      <c r="BR34" s="13">
        <v>82</v>
      </c>
      <c r="BS34" s="15" t="str">
        <f t="shared" si="104"/>
        <v>5.00</v>
      </c>
      <c r="BT34" s="13" t="str">
        <f t="shared" si="105"/>
        <v>5.0</v>
      </c>
      <c r="BU34" s="11">
        <f t="shared" si="106"/>
        <v>3.5384615384615383</v>
      </c>
      <c r="BV34" s="12">
        <f t="shared" si="107"/>
        <v>75</v>
      </c>
      <c r="BW34" s="12">
        <f t="shared" si="108"/>
        <v>75</v>
      </c>
      <c r="BX34" s="12">
        <f t="shared" si="109"/>
        <v>284</v>
      </c>
      <c r="BY34" s="11">
        <f t="shared" si="110"/>
        <v>3.7866666666666666</v>
      </c>
      <c r="BZ34" s="7">
        <v>2.1</v>
      </c>
    </row>
    <row r="35" spans="1:78" s="2" customFormat="1" hidden="1" x14ac:dyDescent="0.25">
      <c r="A35" s="19">
        <f t="shared" si="111"/>
        <v>10</v>
      </c>
      <c r="B35" s="13" t="s">
        <v>213</v>
      </c>
      <c r="C35" s="13" t="s">
        <v>214</v>
      </c>
      <c r="D35" s="13">
        <v>74</v>
      </c>
      <c r="E35" s="14" t="str">
        <f t="shared" si="56"/>
        <v>4.00</v>
      </c>
      <c r="F35" s="13" t="str">
        <f t="shared" si="57"/>
        <v>4.0</v>
      </c>
      <c r="G35" s="13">
        <v>62</v>
      </c>
      <c r="H35" s="13" t="str">
        <f t="shared" si="58"/>
        <v>3.00</v>
      </c>
      <c r="I35" s="13" t="str">
        <f t="shared" si="59"/>
        <v>4.0</v>
      </c>
      <c r="J35" s="13">
        <v>85</v>
      </c>
      <c r="K35" s="15" t="str">
        <f t="shared" si="60"/>
        <v>5.00</v>
      </c>
      <c r="L35" s="13" t="str">
        <f t="shared" si="61"/>
        <v>4.0</v>
      </c>
      <c r="M35" s="7">
        <v>50</v>
      </c>
      <c r="N35" s="13" t="str">
        <f t="shared" si="62"/>
        <v>2.00</v>
      </c>
      <c r="O35" s="13" t="str">
        <f t="shared" si="63"/>
        <v>5.0</v>
      </c>
      <c r="P35" s="11">
        <f t="shared" si="64"/>
        <v>3.4117647058823528</v>
      </c>
      <c r="Q35" s="12">
        <f t="shared" si="65"/>
        <v>17</v>
      </c>
      <c r="R35" s="12">
        <f>17</f>
        <v>17</v>
      </c>
      <c r="S35" s="12">
        <f t="shared" si="66"/>
        <v>58</v>
      </c>
      <c r="T35" s="11">
        <f t="shared" si="67"/>
        <v>3.4117647058823528</v>
      </c>
      <c r="U35" s="13">
        <v>73</v>
      </c>
      <c r="V35" s="15" t="str">
        <f t="shared" si="68"/>
        <v>4.00</v>
      </c>
      <c r="W35" s="13" t="str">
        <f t="shared" si="69"/>
        <v>4.0</v>
      </c>
      <c r="X35" s="13">
        <v>70</v>
      </c>
      <c r="Y35" s="15" t="str">
        <f t="shared" si="70"/>
        <v>4.00</v>
      </c>
      <c r="Z35" s="13" t="str">
        <f t="shared" si="71"/>
        <v>4.0</v>
      </c>
      <c r="AA35" s="13">
        <v>75</v>
      </c>
      <c r="AB35" s="15" t="str">
        <f t="shared" si="72"/>
        <v>4.50</v>
      </c>
      <c r="AC35" s="13" t="str">
        <f t="shared" si="73"/>
        <v>4.0</v>
      </c>
      <c r="AD35" s="13">
        <v>62</v>
      </c>
      <c r="AE35" s="15" t="str">
        <f t="shared" si="74"/>
        <v>3.00</v>
      </c>
      <c r="AF35" s="13" t="str">
        <f t="shared" si="75"/>
        <v>4.0</v>
      </c>
      <c r="AG35" s="11">
        <f t="shared" si="76"/>
        <v>3.875</v>
      </c>
      <c r="AH35" s="12">
        <f t="shared" si="77"/>
        <v>33</v>
      </c>
      <c r="AI35" s="12">
        <f t="shared" si="78"/>
        <v>33</v>
      </c>
      <c r="AJ35" s="12">
        <f t="shared" si="79"/>
        <v>120</v>
      </c>
      <c r="AK35" s="11">
        <f t="shared" si="80"/>
        <v>3.6363636363636362</v>
      </c>
      <c r="AL35" s="13">
        <v>80</v>
      </c>
      <c r="AM35" s="14" t="str">
        <f t="shared" si="81"/>
        <v>5.00</v>
      </c>
      <c r="AN35" s="13" t="str">
        <f t="shared" si="82"/>
        <v>4.0</v>
      </c>
      <c r="AO35" s="13">
        <v>58</v>
      </c>
      <c r="AP35" s="15" t="str">
        <f t="shared" si="83"/>
        <v>2.50</v>
      </c>
      <c r="AQ35" s="13" t="str">
        <f t="shared" si="84"/>
        <v>4.0</v>
      </c>
      <c r="AR35" s="13">
        <v>70</v>
      </c>
      <c r="AS35" s="15" t="str">
        <f t="shared" si="85"/>
        <v>4.00</v>
      </c>
      <c r="AT35" s="13" t="str">
        <f t="shared" si="86"/>
        <v>4.0</v>
      </c>
      <c r="AU35" s="13">
        <v>73</v>
      </c>
      <c r="AV35" s="15" t="str">
        <f t="shared" si="87"/>
        <v>4.00</v>
      </c>
      <c r="AW35" s="13" t="str">
        <f t="shared" si="88"/>
        <v>4.0</v>
      </c>
      <c r="AX35" s="11">
        <f t="shared" si="89"/>
        <v>3.875</v>
      </c>
      <c r="AY35" s="12">
        <f t="shared" si="90"/>
        <v>49</v>
      </c>
      <c r="AZ35" s="12">
        <f t="shared" si="91"/>
        <v>49</v>
      </c>
      <c r="BA35" s="12">
        <f t="shared" si="92"/>
        <v>182</v>
      </c>
      <c r="BB35" s="11">
        <f t="shared" si="93"/>
        <v>3.7142857142857144</v>
      </c>
      <c r="BC35" s="13">
        <v>61</v>
      </c>
      <c r="BD35" s="15" t="str">
        <f t="shared" si="94"/>
        <v>3.00</v>
      </c>
      <c r="BE35" s="13" t="str">
        <f t="shared" si="95"/>
        <v>4.0</v>
      </c>
      <c r="BF35" s="13">
        <v>60</v>
      </c>
      <c r="BG35" s="15" t="str">
        <f t="shared" si="96"/>
        <v>3.00</v>
      </c>
      <c r="BH35" s="13" t="str">
        <f t="shared" si="97"/>
        <v>5.0</v>
      </c>
      <c r="BI35" s="13">
        <v>67</v>
      </c>
      <c r="BJ35" s="15" t="str">
        <f t="shared" si="98"/>
        <v>3.50</v>
      </c>
      <c r="BK35" s="13" t="str">
        <f t="shared" si="99"/>
        <v>4.0</v>
      </c>
      <c r="BL35" s="13">
        <v>77</v>
      </c>
      <c r="BM35" s="15" t="str">
        <f t="shared" si="100"/>
        <v>4.50</v>
      </c>
      <c r="BN35" s="13" t="str">
        <f t="shared" si="101"/>
        <v>4.0</v>
      </c>
      <c r="BO35" s="13">
        <v>71</v>
      </c>
      <c r="BP35" s="15" t="str">
        <f t="shared" si="102"/>
        <v>4.00</v>
      </c>
      <c r="BQ35" s="13" t="str">
        <f t="shared" si="103"/>
        <v>4.0</v>
      </c>
      <c r="BR35" s="13">
        <v>85</v>
      </c>
      <c r="BS35" s="15" t="str">
        <f t="shared" si="104"/>
        <v>5.00</v>
      </c>
      <c r="BT35" s="13" t="str">
        <f t="shared" si="105"/>
        <v>5.0</v>
      </c>
      <c r="BU35" s="11">
        <f t="shared" si="106"/>
        <v>3.8461538461538463</v>
      </c>
      <c r="BV35" s="12">
        <f t="shared" si="107"/>
        <v>75</v>
      </c>
      <c r="BW35" s="12">
        <f t="shared" si="108"/>
        <v>75</v>
      </c>
      <c r="BX35" s="12">
        <f t="shared" si="109"/>
        <v>282</v>
      </c>
      <c r="BY35" s="11">
        <f t="shared" si="110"/>
        <v>3.76</v>
      </c>
      <c r="BZ35" s="7">
        <v>2.1</v>
      </c>
    </row>
    <row r="36" spans="1:78" hidden="1" x14ac:dyDescent="0.25">
      <c r="A36" s="19">
        <f t="shared" si="111"/>
        <v>11</v>
      </c>
      <c r="B36" s="13" t="s">
        <v>215</v>
      </c>
      <c r="C36" s="13" t="s">
        <v>216</v>
      </c>
      <c r="D36" s="13">
        <v>55</v>
      </c>
      <c r="E36" s="14" t="str">
        <f t="shared" si="56"/>
        <v>2.50</v>
      </c>
      <c r="F36" s="13" t="str">
        <f t="shared" si="57"/>
        <v>4.0</v>
      </c>
      <c r="G36" s="13">
        <v>60</v>
      </c>
      <c r="H36" s="13" t="str">
        <f t="shared" si="58"/>
        <v>3.00</v>
      </c>
      <c r="I36" s="13" t="str">
        <f t="shared" si="59"/>
        <v>4.0</v>
      </c>
      <c r="J36" s="13">
        <v>64</v>
      </c>
      <c r="K36" s="15" t="str">
        <f t="shared" si="60"/>
        <v>3.00</v>
      </c>
      <c r="L36" s="13" t="str">
        <f t="shared" si="61"/>
        <v>4.0</v>
      </c>
      <c r="M36" s="13">
        <v>64</v>
      </c>
      <c r="N36" s="13" t="str">
        <f t="shared" si="62"/>
        <v>3.00</v>
      </c>
      <c r="O36" s="13" t="str">
        <f t="shared" si="63"/>
        <v>5.0</v>
      </c>
      <c r="P36" s="11">
        <f t="shared" si="64"/>
        <v>2.8823529411764706</v>
      </c>
      <c r="Q36" s="12">
        <f t="shared" si="65"/>
        <v>17</v>
      </c>
      <c r="R36" s="12">
        <f>17</f>
        <v>17</v>
      </c>
      <c r="S36" s="12">
        <f t="shared" si="66"/>
        <v>49</v>
      </c>
      <c r="T36" s="11">
        <f t="shared" si="67"/>
        <v>2.8823529411764706</v>
      </c>
      <c r="U36" s="13">
        <v>73</v>
      </c>
      <c r="V36" s="15" t="str">
        <f t="shared" si="68"/>
        <v>4.00</v>
      </c>
      <c r="W36" s="13" t="str">
        <f t="shared" si="69"/>
        <v>4.0</v>
      </c>
      <c r="X36" s="13">
        <v>60</v>
      </c>
      <c r="Y36" s="15" t="str">
        <f t="shared" si="70"/>
        <v>3.00</v>
      </c>
      <c r="Z36" s="13" t="str">
        <f t="shared" si="71"/>
        <v>4.0</v>
      </c>
      <c r="AA36" s="13">
        <v>82</v>
      </c>
      <c r="AB36" s="15" t="str">
        <f t="shared" si="72"/>
        <v>5.00</v>
      </c>
      <c r="AC36" s="13" t="str">
        <f t="shared" si="73"/>
        <v>4.0</v>
      </c>
      <c r="AD36" s="13">
        <v>63</v>
      </c>
      <c r="AE36" s="15" t="str">
        <f t="shared" si="74"/>
        <v>3.00</v>
      </c>
      <c r="AF36" s="13" t="str">
        <f t="shared" si="75"/>
        <v>4.0</v>
      </c>
      <c r="AG36" s="11">
        <f t="shared" si="76"/>
        <v>3.75</v>
      </c>
      <c r="AH36" s="12">
        <f t="shared" si="77"/>
        <v>33</v>
      </c>
      <c r="AI36" s="12">
        <f t="shared" si="78"/>
        <v>33</v>
      </c>
      <c r="AJ36" s="12">
        <f t="shared" si="79"/>
        <v>109</v>
      </c>
      <c r="AK36" s="11">
        <f t="shared" si="80"/>
        <v>3.3030303030303032</v>
      </c>
      <c r="AL36" s="13">
        <v>66</v>
      </c>
      <c r="AM36" s="14" t="str">
        <f t="shared" si="81"/>
        <v>3.50</v>
      </c>
      <c r="AN36" s="13" t="str">
        <f t="shared" si="82"/>
        <v>4.0</v>
      </c>
      <c r="AO36" s="13">
        <v>65</v>
      </c>
      <c r="AP36" s="15" t="str">
        <f t="shared" si="83"/>
        <v>3.50</v>
      </c>
      <c r="AQ36" s="13" t="str">
        <f t="shared" si="84"/>
        <v>4.0</v>
      </c>
      <c r="AR36" s="13">
        <v>66</v>
      </c>
      <c r="AS36" s="15" t="str">
        <f t="shared" si="85"/>
        <v>3.50</v>
      </c>
      <c r="AT36" s="13" t="str">
        <f t="shared" si="86"/>
        <v>4.0</v>
      </c>
      <c r="AU36" s="13">
        <v>70</v>
      </c>
      <c r="AV36" s="15" t="str">
        <f t="shared" si="87"/>
        <v>4.00</v>
      </c>
      <c r="AW36" s="13" t="str">
        <f t="shared" si="88"/>
        <v>4.0</v>
      </c>
      <c r="AX36" s="11">
        <f t="shared" si="89"/>
        <v>3.625</v>
      </c>
      <c r="AY36" s="12">
        <f t="shared" si="90"/>
        <v>49</v>
      </c>
      <c r="AZ36" s="12">
        <f t="shared" si="91"/>
        <v>49</v>
      </c>
      <c r="BA36" s="12">
        <f t="shared" si="92"/>
        <v>167</v>
      </c>
      <c r="BB36" s="11">
        <f t="shared" si="93"/>
        <v>3.4081632653061225</v>
      </c>
      <c r="BC36" s="13">
        <v>70</v>
      </c>
      <c r="BD36" s="15" t="str">
        <f t="shared" si="94"/>
        <v>4.00</v>
      </c>
      <c r="BE36" s="13" t="str">
        <f t="shared" si="95"/>
        <v>4.0</v>
      </c>
      <c r="BF36" s="13">
        <v>68</v>
      </c>
      <c r="BG36" s="15" t="str">
        <f t="shared" si="96"/>
        <v>3.50</v>
      </c>
      <c r="BH36" s="13" t="str">
        <f t="shared" si="97"/>
        <v>5.0</v>
      </c>
      <c r="BI36" s="13">
        <v>68</v>
      </c>
      <c r="BJ36" s="15" t="str">
        <f t="shared" si="98"/>
        <v>3.50</v>
      </c>
      <c r="BK36" s="13" t="str">
        <f t="shared" si="99"/>
        <v>4.0</v>
      </c>
      <c r="BL36" s="13">
        <v>80</v>
      </c>
      <c r="BM36" s="15" t="str">
        <f t="shared" si="100"/>
        <v>5.00</v>
      </c>
      <c r="BN36" s="13" t="str">
        <f t="shared" si="101"/>
        <v>4.0</v>
      </c>
      <c r="BO36" s="13">
        <v>76</v>
      </c>
      <c r="BP36" s="15" t="str">
        <f t="shared" si="102"/>
        <v>4.50</v>
      </c>
      <c r="BQ36" s="13" t="str">
        <f t="shared" si="103"/>
        <v>4.0</v>
      </c>
      <c r="BR36" s="13">
        <v>83</v>
      </c>
      <c r="BS36" s="15" t="str">
        <f t="shared" si="104"/>
        <v>5.00</v>
      </c>
      <c r="BT36" s="13" t="str">
        <f t="shared" si="105"/>
        <v>5.0</v>
      </c>
      <c r="BU36" s="11">
        <f t="shared" si="106"/>
        <v>4.25</v>
      </c>
      <c r="BV36" s="12">
        <f t="shared" si="107"/>
        <v>75</v>
      </c>
      <c r="BW36" s="12">
        <f t="shared" si="108"/>
        <v>75</v>
      </c>
      <c r="BX36" s="12">
        <f t="shared" si="109"/>
        <v>277.5</v>
      </c>
      <c r="BY36" s="11">
        <f t="shared" si="110"/>
        <v>3.7</v>
      </c>
      <c r="BZ36" s="7">
        <v>2.1</v>
      </c>
    </row>
    <row r="37" spans="1:78" hidden="1" x14ac:dyDescent="0.25">
      <c r="A37" s="19">
        <f t="shared" si="111"/>
        <v>12</v>
      </c>
      <c r="B37" s="13" t="s">
        <v>217</v>
      </c>
      <c r="C37" s="13" t="s">
        <v>218</v>
      </c>
      <c r="D37" s="13">
        <v>70</v>
      </c>
      <c r="E37" s="14" t="str">
        <f t="shared" si="56"/>
        <v>4.00</v>
      </c>
      <c r="F37" s="13" t="str">
        <f t="shared" si="57"/>
        <v>4.0</v>
      </c>
      <c r="G37" s="13">
        <v>51</v>
      </c>
      <c r="H37" s="13" t="str">
        <f t="shared" si="58"/>
        <v>2.00</v>
      </c>
      <c r="I37" s="13" t="str">
        <f t="shared" si="59"/>
        <v>4.0</v>
      </c>
      <c r="J37" s="13">
        <v>83</v>
      </c>
      <c r="K37" s="15" t="str">
        <f t="shared" si="60"/>
        <v>5.00</v>
      </c>
      <c r="L37" s="13" t="str">
        <f t="shared" si="61"/>
        <v>4.0</v>
      </c>
      <c r="M37" s="13">
        <v>77</v>
      </c>
      <c r="N37" s="13" t="str">
        <f t="shared" si="62"/>
        <v>4.50</v>
      </c>
      <c r="O37" s="13" t="str">
        <f t="shared" si="63"/>
        <v>5.0</v>
      </c>
      <c r="P37" s="11">
        <f t="shared" si="64"/>
        <v>3.9117647058823528</v>
      </c>
      <c r="Q37" s="12">
        <f t="shared" si="65"/>
        <v>17</v>
      </c>
      <c r="R37" s="12">
        <f>17</f>
        <v>17</v>
      </c>
      <c r="S37" s="12">
        <f t="shared" si="66"/>
        <v>66.5</v>
      </c>
      <c r="T37" s="11">
        <f t="shared" si="67"/>
        <v>3.9117647058823528</v>
      </c>
      <c r="U37" s="13">
        <v>57</v>
      </c>
      <c r="V37" s="15" t="str">
        <f t="shared" si="68"/>
        <v>2.50</v>
      </c>
      <c r="W37" s="13" t="str">
        <f t="shared" si="69"/>
        <v>4.0</v>
      </c>
      <c r="X37" s="13">
        <v>70</v>
      </c>
      <c r="Y37" s="15" t="str">
        <f t="shared" si="70"/>
        <v>4.00</v>
      </c>
      <c r="Z37" s="13" t="str">
        <f t="shared" si="71"/>
        <v>4.0</v>
      </c>
      <c r="AA37" s="13">
        <v>71</v>
      </c>
      <c r="AB37" s="15" t="str">
        <f t="shared" si="72"/>
        <v>4.00</v>
      </c>
      <c r="AC37" s="13" t="str">
        <f t="shared" si="73"/>
        <v>4.0</v>
      </c>
      <c r="AD37" s="13">
        <v>57</v>
      </c>
      <c r="AE37" s="15" t="str">
        <f t="shared" si="74"/>
        <v>2.50</v>
      </c>
      <c r="AF37" s="13" t="str">
        <f t="shared" si="75"/>
        <v>4.0</v>
      </c>
      <c r="AG37" s="11">
        <f t="shared" si="76"/>
        <v>3.25</v>
      </c>
      <c r="AH37" s="12">
        <f t="shared" si="77"/>
        <v>33</v>
      </c>
      <c r="AI37" s="12">
        <f t="shared" si="78"/>
        <v>33</v>
      </c>
      <c r="AJ37" s="12">
        <f t="shared" si="79"/>
        <v>118.5</v>
      </c>
      <c r="AK37" s="11">
        <f t="shared" si="80"/>
        <v>3.5909090909090908</v>
      </c>
      <c r="AL37" s="13">
        <v>65</v>
      </c>
      <c r="AM37" s="14" t="str">
        <f t="shared" si="81"/>
        <v>3.50</v>
      </c>
      <c r="AN37" s="13" t="str">
        <f t="shared" si="82"/>
        <v>4.0</v>
      </c>
      <c r="AO37" s="13">
        <v>74</v>
      </c>
      <c r="AP37" s="15" t="str">
        <f t="shared" si="83"/>
        <v>4.00</v>
      </c>
      <c r="AQ37" s="13" t="str">
        <f t="shared" si="84"/>
        <v>4.0</v>
      </c>
      <c r="AR37" s="13">
        <v>74</v>
      </c>
      <c r="AS37" s="15" t="str">
        <f t="shared" si="85"/>
        <v>4.00</v>
      </c>
      <c r="AT37" s="13" t="str">
        <f t="shared" si="86"/>
        <v>4.0</v>
      </c>
      <c r="AU37" s="13">
        <v>71</v>
      </c>
      <c r="AV37" s="15" t="str">
        <f t="shared" si="87"/>
        <v>4.00</v>
      </c>
      <c r="AW37" s="13" t="str">
        <f t="shared" si="88"/>
        <v>4.0</v>
      </c>
      <c r="AX37" s="11">
        <f t="shared" si="89"/>
        <v>3.875</v>
      </c>
      <c r="AY37" s="12">
        <f t="shared" si="90"/>
        <v>49</v>
      </c>
      <c r="AZ37" s="12">
        <f t="shared" si="91"/>
        <v>49</v>
      </c>
      <c r="BA37" s="12">
        <f t="shared" si="92"/>
        <v>180.5</v>
      </c>
      <c r="BB37" s="11">
        <f t="shared" si="93"/>
        <v>3.6836734693877551</v>
      </c>
      <c r="BC37" s="13">
        <v>72</v>
      </c>
      <c r="BD37" s="15" t="str">
        <f t="shared" si="94"/>
        <v>4.00</v>
      </c>
      <c r="BE37" s="13" t="str">
        <f t="shared" si="95"/>
        <v>4.0</v>
      </c>
      <c r="BF37" s="13">
        <v>63</v>
      </c>
      <c r="BG37" s="15" t="str">
        <f t="shared" si="96"/>
        <v>3.00</v>
      </c>
      <c r="BH37" s="13" t="str">
        <f t="shared" si="97"/>
        <v>5.0</v>
      </c>
      <c r="BI37" s="13">
        <v>71</v>
      </c>
      <c r="BJ37" s="15" t="str">
        <f t="shared" si="98"/>
        <v>4.00</v>
      </c>
      <c r="BK37" s="13" t="str">
        <f t="shared" si="99"/>
        <v>4.0</v>
      </c>
      <c r="BL37" s="13">
        <v>65</v>
      </c>
      <c r="BM37" s="15" t="str">
        <f t="shared" si="100"/>
        <v>3.50</v>
      </c>
      <c r="BN37" s="13" t="str">
        <f t="shared" si="101"/>
        <v>4.0</v>
      </c>
      <c r="BO37" s="13">
        <v>64</v>
      </c>
      <c r="BP37" s="15" t="str">
        <f t="shared" si="102"/>
        <v>3.00</v>
      </c>
      <c r="BQ37" s="13" t="str">
        <f t="shared" si="103"/>
        <v>4.0</v>
      </c>
      <c r="BR37" s="13">
        <v>77</v>
      </c>
      <c r="BS37" s="15" t="str">
        <f t="shared" si="104"/>
        <v>4.50</v>
      </c>
      <c r="BT37" s="13" t="str">
        <f t="shared" si="105"/>
        <v>5.0</v>
      </c>
      <c r="BU37" s="11">
        <f t="shared" si="106"/>
        <v>3.6730769230769229</v>
      </c>
      <c r="BV37" s="12">
        <f t="shared" si="107"/>
        <v>75</v>
      </c>
      <c r="BW37" s="12">
        <f t="shared" si="108"/>
        <v>75</v>
      </c>
      <c r="BX37" s="12">
        <f t="shared" si="109"/>
        <v>276</v>
      </c>
      <c r="BY37" s="11">
        <f t="shared" si="110"/>
        <v>3.68</v>
      </c>
      <c r="BZ37" s="7">
        <v>2.1</v>
      </c>
    </row>
    <row r="38" spans="1:78" hidden="1" x14ac:dyDescent="0.25">
      <c r="A38" s="19">
        <f t="shared" si="111"/>
        <v>13</v>
      </c>
      <c r="B38" s="13" t="s">
        <v>219</v>
      </c>
      <c r="C38" s="13" t="s">
        <v>220</v>
      </c>
      <c r="D38" s="13">
        <v>81</v>
      </c>
      <c r="E38" s="15" t="str">
        <f t="shared" si="56"/>
        <v>5.00</v>
      </c>
      <c r="F38" s="13" t="str">
        <f t="shared" si="57"/>
        <v>4.0</v>
      </c>
      <c r="G38" s="13">
        <v>76</v>
      </c>
      <c r="H38" s="13" t="str">
        <f t="shared" si="58"/>
        <v>4.50</v>
      </c>
      <c r="I38" s="13" t="str">
        <f t="shared" si="59"/>
        <v>4.0</v>
      </c>
      <c r="J38" s="13">
        <v>71</v>
      </c>
      <c r="K38" s="15" t="str">
        <f t="shared" si="60"/>
        <v>4.00</v>
      </c>
      <c r="L38" s="13" t="str">
        <f t="shared" si="61"/>
        <v>4.0</v>
      </c>
      <c r="M38" s="13">
        <v>64</v>
      </c>
      <c r="N38" s="13" t="str">
        <f t="shared" si="62"/>
        <v>3.00</v>
      </c>
      <c r="O38" s="13" t="str">
        <f t="shared" si="63"/>
        <v>5.0</v>
      </c>
      <c r="P38" s="11">
        <f t="shared" si="64"/>
        <v>4.0588235294117645</v>
      </c>
      <c r="Q38" s="12">
        <f t="shared" si="65"/>
        <v>17</v>
      </c>
      <c r="R38" s="12">
        <f>17</f>
        <v>17</v>
      </c>
      <c r="S38" s="12">
        <f t="shared" si="66"/>
        <v>69</v>
      </c>
      <c r="T38" s="11">
        <f t="shared" si="67"/>
        <v>4.0588235294117645</v>
      </c>
      <c r="U38" s="13">
        <v>51</v>
      </c>
      <c r="V38" s="15" t="str">
        <f t="shared" si="68"/>
        <v>2.00</v>
      </c>
      <c r="W38" s="13" t="str">
        <f t="shared" si="69"/>
        <v>4.0</v>
      </c>
      <c r="X38" s="13">
        <v>60</v>
      </c>
      <c r="Y38" s="15" t="str">
        <f t="shared" si="70"/>
        <v>3.00</v>
      </c>
      <c r="Z38" s="13" t="str">
        <f t="shared" si="71"/>
        <v>4.0</v>
      </c>
      <c r="AA38" s="13">
        <v>67</v>
      </c>
      <c r="AB38" s="15" t="str">
        <f t="shared" si="72"/>
        <v>3.50</v>
      </c>
      <c r="AC38" s="13" t="str">
        <f t="shared" si="73"/>
        <v>4.0</v>
      </c>
      <c r="AD38" s="13">
        <v>72</v>
      </c>
      <c r="AE38" s="15" t="str">
        <f t="shared" si="74"/>
        <v>4.00</v>
      </c>
      <c r="AF38" s="13" t="str">
        <f t="shared" si="75"/>
        <v>4.0</v>
      </c>
      <c r="AG38" s="11">
        <f t="shared" si="76"/>
        <v>3.125</v>
      </c>
      <c r="AH38" s="12">
        <f t="shared" si="77"/>
        <v>33</v>
      </c>
      <c r="AI38" s="12">
        <f t="shared" si="78"/>
        <v>33</v>
      </c>
      <c r="AJ38" s="12">
        <f t="shared" si="79"/>
        <v>119</v>
      </c>
      <c r="AK38" s="11">
        <f t="shared" si="80"/>
        <v>3.606060606060606</v>
      </c>
      <c r="AL38" s="13">
        <v>75</v>
      </c>
      <c r="AM38" s="14" t="str">
        <f t="shared" si="81"/>
        <v>4.50</v>
      </c>
      <c r="AN38" s="13" t="str">
        <f t="shared" si="82"/>
        <v>4.0</v>
      </c>
      <c r="AO38" s="13">
        <v>63</v>
      </c>
      <c r="AP38" s="15" t="str">
        <f t="shared" si="83"/>
        <v>3.00</v>
      </c>
      <c r="AQ38" s="13" t="str">
        <f t="shared" si="84"/>
        <v>4.0</v>
      </c>
      <c r="AR38" s="13">
        <v>81</v>
      </c>
      <c r="AS38" s="15" t="str">
        <f t="shared" si="85"/>
        <v>5.00</v>
      </c>
      <c r="AT38" s="13" t="str">
        <f t="shared" si="86"/>
        <v>4.0</v>
      </c>
      <c r="AU38" s="13">
        <v>62</v>
      </c>
      <c r="AV38" s="15" t="str">
        <f t="shared" si="87"/>
        <v>3.00</v>
      </c>
      <c r="AW38" s="13" t="str">
        <f t="shared" si="88"/>
        <v>4.0</v>
      </c>
      <c r="AX38" s="11">
        <f t="shared" si="89"/>
        <v>3.875</v>
      </c>
      <c r="AY38" s="12">
        <f t="shared" si="90"/>
        <v>49</v>
      </c>
      <c r="AZ38" s="12">
        <f t="shared" si="91"/>
        <v>49</v>
      </c>
      <c r="BA38" s="12">
        <f t="shared" si="92"/>
        <v>181</v>
      </c>
      <c r="BB38" s="11">
        <f t="shared" si="93"/>
        <v>3.693877551020408</v>
      </c>
      <c r="BC38" s="13">
        <v>57</v>
      </c>
      <c r="BD38" s="15" t="str">
        <f t="shared" si="94"/>
        <v>2.50</v>
      </c>
      <c r="BE38" s="13" t="str">
        <f t="shared" si="95"/>
        <v>4.0</v>
      </c>
      <c r="BF38" s="13">
        <v>80</v>
      </c>
      <c r="BG38" s="15" t="str">
        <f t="shared" si="96"/>
        <v>5.00</v>
      </c>
      <c r="BH38" s="13" t="str">
        <f t="shared" si="97"/>
        <v>5.0</v>
      </c>
      <c r="BI38" s="13">
        <v>55</v>
      </c>
      <c r="BJ38" s="15" t="str">
        <f t="shared" si="98"/>
        <v>2.50</v>
      </c>
      <c r="BK38" s="13" t="str">
        <f t="shared" si="99"/>
        <v>4.0</v>
      </c>
      <c r="BL38" s="13">
        <v>69</v>
      </c>
      <c r="BM38" s="15" t="str">
        <f t="shared" si="100"/>
        <v>3.50</v>
      </c>
      <c r="BN38" s="13" t="str">
        <f t="shared" si="101"/>
        <v>4.0</v>
      </c>
      <c r="BO38" s="13">
        <v>62</v>
      </c>
      <c r="BP38" s="15" t="str">
        <f t="shared" si="102"/>
        <v>3.00</v>
      </c>
      <c r="BQ38" s="13" t="str">
        <f t="shared" si="103"/>
        <v>4.0</v>
      </c>
      <c r="BR38" s="13">
        <v>72</v>
      </c>
      <c r="BS38" s="15" t="str">
        <f t="shared" si="104"/>
        <v>4.00</v>
      </c>
      <c r="BT38" s="13" t="str">
        <f t="shared" si="105"/>
        <v>5.0</v>
      </c>
      <c r="BU38" s="11">
        <f t="shared" si="106"/>
        <v>3.5</v>
      </c>
      <c r="BV38" s="12">
        <f t="shared" si="107"/>
        <v>75</v>
      </c>
      <c r="BW38" s="12">
        <f t="shared" si="108"/>
        <v>75</v>
      </c>
      <c r="BX38" s="12">
        <f t="shared" si="109"/>
        <v>272</v>
      </c>
      <c r="BY38" s="11">
        <f t="shared" si="110"/>
        <v>3.6266666666666665</v>
      </c>
      <c r="BZ38" s="7">
        <v>2.1</v>
      </c>
    </row>
    <row r="39" spans="1:78" hidden="1" x14ac:dyDescent="0.25">
      <c r="A39" s="19">
        <f t="shared" si="111"/>
        <v>14</v>
      </c>
      <c r="B39" s="13" t="s">
        <v>221</v>
      </c>
      <c r="C39" s="13" t="s">
        <v>222</v>
      </c>
      <c r="D39" s="13">
        <v>68</v>
      </c>
      <c r="E39" s="14" t="str">
        <f t="shared" si="56"/>
        <v>3.50</v>
      </c>
      <c r="F39" s="13" t="str">
        <f t="shared" si="57"/>
        <v>4.0</v>
      </c>
      <c r="G39" s="13">
        <v>76</v>
      </c>
      <c r="H39" s="13" t="str">
        <f t="shared" si="58"/>
        <v>4.50</v>
      </c>
      <c r="I39" s="13" t="str">
        <f t="shared" si="59"/>
        <v>4.0</v>
      </c>
      <c r="J39" s="13">
        <v>68</v>
      </c>
      <c r="K39" s="15" t="str">
        <f t="shared" si="60"/>
        <v>3.50</v>
      </c>
      <c r="L39" s="13" t="str">
        <f t="shared" si="61"/>
        <v>4.0</v>
      </c>
      <c r="M39" s="13">
        <v>53</v>
      </c>
      <c r="N39" s="13" t="str">
        <f t="shared" si="62"/>
        <v>2.00</v>
      </c>
      <c r="O39" s="13" t="str">
        <f t="shared" si="63"/>
        <v>5.0</v>
      </c>
      <c r="P39" s="11">
        <f t="shared" si="64"/>
        <v>3.2941176470588234</v>
      </c>
      <c r="Q39" s="12">
        <f t="shared" si="65"/>
        <v>17</v>
      </c>
      <c r="R39" s="12">
        <f>17</f>
        <v>17</v>
      </c>
      <c r="S39" s="12">
        <f t="shared" si="66"/>
        <v>56</v>
      </c>
      <c r="T39" s="11">
        <f t="shared" si="67"/>
        <v>3.2941176470588234</v>
      </c>
      <c r="U39" s="13">
        <v>61</v>
      </c>
      <c r="V39" s="15" t="str">
        <f t="shared" si="68"/>
        <v>3.00</v>
      </c>
      <c r="W39" s="13" t="str">
        <f t="shared" si="69"/>
        <v>4.0</v>
      </c>
      <c r="X39" s="13">
        <v>73</v>
      </c>
      <c r="Y39" s="15" t="str">
        <f t="shared" si="70"/>
        <v>4.00</v>
      </c>
      <c r="Z39" s="13" t="str">
        <f t="shared" si="71"/>
        <v>4.0</v>
      </c>
      <c r="AA39" s="13">
        <v>56</v>
      </c>
      <c r="AB39" s="15" t="str">
        <f t="shared" si="72"/>
        <v>2.50</v>
      </c>
      <c r="AC39" s="13" t="str">
        <f t="shared" si="73"/>
        <v>4.0</v>
      </c>
      <c r="AD39" s="13">
        <v>88</v>
      </c>
      <c r="AE39" s="15" t="str">
        <f t="shared" si="74"/>
        <v>5.00</v>
      </c>
      <c r="AF39" s="13" t="str">
        <f t="shared" si="75"/>
        <v>4.0</v>
      </c>
      <c r="AG39" s="11">
        <f t="shared" si="76"/>
        <v>3.625</v>
      </c>
      <c r="AH39" s="12">
        <f t="shared" si="77"/>
        <v>33</v>
      </c>
      <c r="AI39" s="12">
        <f t="shared" si="78"/>
        <v>33</v>
      </c>
      <c r="AJ39" s="12">
        <f t="shared" si="79"/>
        <v>114</v>
      </c>
      <c r="AK39" s="11">
        <f t="shared" si="80"/>
        <v>3.4545454545454546</v>
      </c>
      <c r="AL39" s="13">
        <v>71</v>
      </c>
      <c r="AM39" s="14" t="str">
        <f t="shared" si="81"/>
        <v>4.00</v>
      </c>
      <c r="AN39" s="13" t="str">
        <f t="shared" si="82"/>
        <v>4.0</v>
      </c>
      <c r="AO39" s="13">
        <v>75</v>
      </c>
      <c r="AP39" s="15" t="str">
        <f t="shared" si="83"/>
        <v>4.50</v>
      </c>
      <c r="AQ39" s="13" t="str">
        <f t="shared" si="84"/>
        <v>4.0</v>
      </c>
      <c r="AR39" s="13">
        <v>71</v>
      </c>
      <c r="AS39" s="15" t="str">
        <f t="shared" si="85"/>
        <v>4.00</v>
      </c>
      <c r="AT39" s="13" t="str">
        <f t="shared" si="86"/>
        <v>4.0</v>
      </c>
      <c r="AU39" s="13">
        <v>70</v>
      </c>
      <c r="AV39" s="15" t="str">
        <f t="shared" si="87"/>
        <v>4.00</v>
      </c>
      <c r="AW39" s="13" t="str">
        <f t="shared" si="88"/>
        <v>4.0</v>
      </c>
      <c r="AX39" s="11">
        <f t="shared" si="89"/>
        <v>4.125</v>
      </c>
      <c r="AY39" s="12">
        <f t="shared" si="90"/>
        <v>49</v>
      </c>
      <c r="AZ39" s="12">
        <f t="shared" si="91"/>
        <v>49</v>
      </c>
      <c r="BA39" s="12">
        <f t="shared" si="92"/>
        <v>180</v>
      </c>
      <c r="BB39" s="11">
        <f t="shared" si="93"/>
        <v>3.6734693877551021</v>
      </c>
      <c r="BC39" s="13">
        <v>57</v>
      </c>
      <c r="BD39" s="15" t="str">
        <f t="shared" si="94"/>
        <v>2.50</v>
      </c>
      <c r="BE39" s="13" t="str">
        <f t="shared" si="95"/>
        <v>4.0</v>
      </c>
      <c r="BF39" s="13">
        <v>60</v>
      </c>
      <c r="BG39" s="15" t="str">
        <f t="shared" si="96"/>
        <v>3.00</v>
      </c>
      <c r="BH39" s="13" t="str">
        <f t="shared" si="97"/>
        <v>5.0</v>
      </c>
      <c r="BI39" s="13">
        <v>66</v>
      </c>
      <c r="BJ39" s="15" t="str">
        <f t="shared" si="98"/>
        <v>3.50</v>
      </c>
      <c r="BK39" s="13" t="str">
        <f t="shared" si="99"/>
        <v>4.0</v>
      </c>
      <c r="BL39" s="13">
        <v>65</v>
      </c>
      <c r="BM39" s="15" t="str">
        <f t="shared" si="100"/>
        <v>3.50</v>
      </c>
      <c r="BN39" s="13" t="str">
        <f t="shared" si="101"/>
        <v>4.0</v>
      </c>
      <c r="BO39" s="13">
        <v>63</v>
      </c>
      <c r="BP39" s="15" t="str">
        <f t="shared" si="102"/>
        <v>3.00</v>
      </c>
      <c r="BQ39" s="13" t="str">
        <f t="shared" si="103"/>
        <v>4.0</v>
      </c>
      <c r="BR39" s="13">
        <v>86</v>
      </c>
      <c r="BS39" s="15" t="str">
        <f t="shared" si="104"/>
        <v>5.00</v>
      </c>
      <c r="BT39" s="13" t="str">
        <f t="shared" si="105"/>
        <v>5.0</v>
      </c>
      <c r="BU39" s="11">
        <f t="shared" si="106"/>
        <v>3.4615384615384617</v>
      </c>
      <c r="BV39" s="12">
        <f t="shared" si="107"/>
        <v>75</v>
      </c>
      <c r="BW39" s="12">
        <f t="shared" si="108"/>
        <v>75</v>
      </c>
      <c r="BX39" s="12">
        <f t="shared" si="109"/>
        <v>270</v>
      </c>
      <c r="BY39" s="11">
        <f t="shared" si="110"/>
        <v>3.6</v>
      </c>
      <c r="BZ39" s="7">
        <v>2.1</v>
      </c>
    </row>
    <row r="40" spans="1:78" hidden="1" x14ac:dyDescent="0.25">
      <c r="A40" s="19"/>
      <c r="B40" s="13"/>
      <c r="C40" s="13"/>
      <c r="D40" s="13"/>
      <c r="E40" s="14"/>
      <c r="F40" s="13"/>
      <c r="G40" s="13"/>
      <c r="H40" s="13"/>
      <c r="I40" s="13"/>
      <c r="J40" s="13"/>
      <c r="K40" s="15"/>
      <c r="L40" s="13"/>
      <c r="M40" s="13"/>
      <c r="N40" s="13"/>
      <c r="O40" s="13"/>
      <c r="P40" s="11"/>
      <c r="Q40" s="12"/>
      <c r="R40" s="12"/>
      <c r="S40" s="12"/>
      <c r="T40" s="11"/>
      <c r="U40" s="13"/>
      <c r="V40" s="15"/>
      <c r="W40" s="13"/>
      <c r="X40" s="13"/>
      <c r="Y40" s="15"/>
      <c r="Z40" s="13"/>
      <c r="AA40" s="13"/>
      <c r="AB40" s="15"/>
      <c r="AC40" s="13"/>
      <c r="AD40" s="13"/>
      <c r="AE40" s="15"/>
      <c r="AF40" s="13"/>
      <c r="AG40" s="11"/>
      <c r="AH40" s="12"/>
      <c r="AI40" s="12"/>
      <c r="AJ40" s="12"/>
      <c r="AK40" s="11"/>
      <c r="AL40" s="7" t="s">
        <v>223</v>
      </c>
      <c r="AM40" s="14"/>
      <c r="AN40" s="13"/>
      <c r="AO40" s="13"/>
      <c r="AP40" s="15"/>
      <c r="AQ40" s="13"/>
      <c r="AR40" s="13"/>
      <c r="AS40" s="15"/>
      <c r="AT40" s="13"/>
      <c r="AU40" s="13"/>
      <c r="AV40" s="15"/>
      <c r="AW40" s="13"/>
      <c r="AX40" s="11"/>
      <c r="AY40" s="12"/>
      <c r="AZ40" s="12"/>
      <c r="BA40" s="12"/>
      <c r="BB40" s="11"/>
      <c r="BC40" s="13"/>
      <c r="BD40" s="15"/>
      <c r="BE40" s="13"/>
      <c r="BF40" s="13"/>
      <c r="BG40" s="15"/>
      <c r="BH40" s="13"/>
      <c r="BI40" s="13"/>
      <c r="BJ40" s="15"/>
      <c r="BK40" s="13"/>
      <c r="BL40" s="13"/>
      <c r="BM40" s="15"/>
      <c r="BN40" s="13"/>
      <c r="BO40" s="13"/>
      <c r="BP40" s="15"/>
      <c r="BQ40" s="13"/>
      <c r="BR40" s="13"/>
      <c r="BS40" s="15"/>
      <c r="BT40" s="13"/>
      <c r="BU40" s="11"/>
      <c r="BV40" s="12"/>
      <c r="BW40" s="12"/>
      <c r="BX40" s="12"/>
      <c r="BY40" s="11"/>
      <c r="BZ40" s="7"/>
    </row>
    <row r="41" spans="1:78" hidden="1" x14ac:dyDescent="0.25">
      <c r="A41" s="19">
        <v>1</v>
      </c>
      <c r="B41" s="13" t="s">
        <v>224</v>
      </c>
      <c r="C41" s="13" t="s">
        <v>225</v>
      </c>
      <c r="D41" s="13">
        <v>68</v>
      </c>
      <c r="E41" s="14" t="str">
        <f>IF(D41&gt;=80,"5.00",IF(D41&gt;=74.5,"4.50",IF(D41&gt;=70,"4.00",IF(D41&gt;=64.5,"3.50",IF(D41&gt;=60,"3.00",IF(D41&gt;=54.5,"2.50",IF(D41&gt;=50,"2.00",IF(D41&gt;=44.5,"1.50","1.00"))))))))</f>
        <v>3.50</v>
      </c>
      <c r="F41" s="13" t="str">
        <f>IF(D41&gt;=50,"4.0","0.0")</f>
        <v>4.0</v>
      </c>
      <c r="G41" s="13">
        <v>51</v>
      </c>
      <c r="H41" s="13" t="str">
        <f>IF(G41&gt;=80,"5.00",IF(G41&gt;=74.5,"4.50",IF(G41&gt;=70,"4.00",IF(G41&gt;=64.5,"3.50",IF(G41&gt;=60,"3.00",IF(G41&gt;=54.5,"2.50",IF(G41&gt;=50,"2.00",IF(G41&gt;=44.5,"1.50","1.00"))))))))</f>
        <v>2.00</v>
      </c>
      <c r="I41" s="13" t="str">
        <f>IF(G41&gt;=50,"4.0","0.0")</f>
        <v>4.0</v>
      </c>
      <c r="J41" s="13">
        <v>66</v>
      </c>
      <c r="K41" s="15" t="str">
        <f>IF(J41&gt;=80,"5.00",IF(J41&gt;=74.5,"4.50",IF(J41&gt;=70,"4.00",IF(J41&gt;=64.5,"3.50",IF(J41&gt;=60,"3.00",IF(J41&gt;=54.5,"2.50",IF(J41&gt;=50,"2.00",IF(J41&gt;=44.5,"1.50","1.00"))))))))</f>
        <v>3.50</v>
      </c>
      <c r="L41" s="13" t="str">
        <f>IF(J41&gt;=50,"4.0","0.0")</f>
        <v>4.0</v>
      </c>
      <c r="M41" s="13">
        <v>52</v>
      </c>
      <c r="N41" s="13" t="str">
        <f>IF(M41&gt;=80,"5.00",IF(M41&gt;=74.5,"4.50",IF(M41&gt;=70,"4.00",IF(M41&gt;=64.5,"3.50",IF(M41&gt;=60,"3.00",IF(M41&gt;=54.5,"2.50",IF(M41&gt;=50,"2.00",IF(M41&gt;=44.5,"1.50","1.00"))))))))</f>
        <v>2.00</v>
      </c>
      <c r="O41" s="13" t="str">
        <f>IF(M41&gt;=50,"5.0","0.0")</f>
        <v>5.0</v>
      </c>
      <c r="P41" s="11">
        <f>(K41*4+H41*4+E41*4+N41*5)/17</f>
        <v>2.7058823529411766</v>
      </c>
      <c r="Q41" s="12">
        <f>L41+I41+F41+O41</f>
        <v>17</v>
      </c>
      <c r="R41" s="12">
        <f>17</f>
        <v>17</v>
      </c>
      <c r="S41" s="12">
        <f>K41*4+H41*4+E41*4+N41*5</f>
        <v>46</v>
      </c>
      <c r="T41" s="11">
        <f>S41/R41</f>
        <v>2.7058823529411766</v>
      </c>
      <c r="U41" s="13">
        <v>66</v>
      </c>
      <c r="V41" s="15" t="str">
        <f>IF(U41&gt;=80,"5.00",IF(U41&gt;=74.5,"4.50",IF(U41&gt;=70,"4.00",IF(U41&gt;=64.5,"3.50",IF(U41&gt;=60,"3.00",IF(U41&gt;=54.5,"2.50",IF(U41&gt;=50,"2.00",IF(U41&gt;=44.5,"1.50","1.00"))))))))</f>
        <v>3.50</v>
      </c>
      <c r="W41" s="13" t="str">
        <f>IF(U41&gt;=50,"4.0","0.0")</f>
        <v>4.0</v>
      </c>
      <c r="X41" s="13">
        <v>65</v>
      </c>
      <c r="Y41" s="15" t="str">
        <f>IF(X41&gt;=80,"5.00",IF(X41&gt;=74.5,"4.50",IF(X41&gt;=70,"4.00",IF(X41&gt;=64.5,"3.50",IF(X41&gt;=60,"3.00",IF(X41&gt;=54.5,"2.50",IF(X41&gt;=50,"2.00",IF(X41&gt;=44.5,"1.50","1.00"))))))))</f>
        <v>3.50</v>
      </c>
      <c r="Z41" s="13" t="str">
        <f>IF(X41&gt;=50,"4.0","0.0")</f>
        <v>4.0</v>
      </c>
      <c r="AA41" s="13">
        <v>63</v>
      </c>
      <c r="AB41" s="15" t="str">
        <f>IF(AA41&gt;=80,"5.00",IF(AA41&gt;=74.5,"4.50",IF(AA41&gt;=70,"4.00",IF(AA41&gt;=64.5,"3.50",IF(AA41&gt;=60,"3.00",IF(AA41&gt;=54.5,"2.50",IF(AA41&gt;=50,"2.00",IF(AA41&gt;=44.5,"1.50","1.00"))))))))</f>
        <v>3.00</v>
      </c>
      <c r="AC41" s="13" t="str">
        <f>IF(AA41&gt;=50,"4.0","0.0")</f>
        <v>4.0</v>
      </c>
      <c r="AD41" s="13">
        <v>62</v>
      </c>
      <c r="AE41" s="15" t="str">
        <f>IF(AD41&gt;=80,"5.00",IF(AD41&gt;=74.5,"4.50",IF(AD41&gt;=70,"4.00",IF(AD41&gt;=64.5,"3.50",IF(AD41&gt;=60,"3.00",IF(AD41&gt;=54.5,"2.50",IF(AD41&gt;=50,"2.00",IF(AD41&gt;=44.5,"1.50","1.00"))))))))</f>
        <v>3.00</v>
      </c>
      <c r="AF41" s="13" t="str">
        <f>IF(AD41&gt;=50,"4.0","0.0")</f>
        <v>4.0</v>
      </c>
      <c r="AG41" s="11">
        <f>(AB41*4+Y41*4+V41*4+AE41*4)/16</f>
        <v>3.25</v>
      </c>
      <c r="AH41" s="12">
        <f>AC41+Z41+W41+AF41+Q41</f>
        <v>33</v>
      </c>
      <c r="AI41" s="12">
        <f>16+R41</f>
        <v>33</v>
      </c>
      <c r="AJ41" s="12">
        <f>(AB41*4+Y41*4+V41*4+AE41*4)+S41</f>
        <v>98</v>
      </c>
      <c r="AK41" s="11">
        <f>AJ41/AI41</f>
        <v>2.9696969696969697</v>
      </c>
      <c r="AL41" s="13">
        <v>67</v>
      </c>
      <c r="AM41" s="14" t="str">
        <f>IF(AL41&gt;=80,"5.00",IF(AL41&gt;=74.5,"4.50",IF(AL41&gt;=70,"4.00",IF(AL41&gt;=64.5,"3.50",IF(AL41&gt;=60,"3.00",IF(AL41&gt;=54.5,"2.50",IF(AL41&gt;=50,"2.00",IF(AL41&gt;=44.5,"1.50","1.00"))))))))</f>
        <v>3.50</v>
      </c>
      <c r="AN41" s="13" t="str">
        <f>IF(AL41&gt;=50,"4.0","0.0")</f>
        <v>4.0</v>
      </c>
      <c r="AO41" s="13">
        <v>62</v>
      </c>
      <c r="AP41" s="15" t="str">
        <f>IF(AO41&gt;=80,"5.00",IF(AO41&gt;=74.5,"4.50",IF(AO41&gt;=70,"4.00",IF(AO41&gt;=64.5,"3.50",IF(AO41&gt;=60,"3.00",IF(AO41&gt;=54.5,"2.50",IF(AO41&gt;=50,"2.00",IF(AO41&gt;=44.5,"1.50","1.00"))))))))</f>
        <v>3.00</v>
      </c>
      <c r="AQ41" s="13" t="str">
        <f>IF(AO41&gt;=50,"4.0","0.0")</f>
        <v>4.0</v>
      </c>
      <c r="AR41" s="13">
        <v>79</v>
      </c>
      <c r="AS41" s="15" t="str">
        <f>IF(AR41&gt;=80,"5.00",IF(AR41&gt;=74.5,"4.50",IF(AR41&gt;=70,"4.00",IF(AR41&gt;=64.5,"3.50",IF(AR41&gt;=60,"3.00",IF(AR41&gt;=54.5,"2.50",IF(AR41&gt;=50,"2.00",IF(AR41&gt;=44.5,"1.50","1.00"))))))))</f>
        <v>4.50</v>
      </c>
      <c r="AT41" s="13" t="str">
        <f>IF(AR41&gt;=50,"4.0","0.0")</f>
        <v>4.0</v>
      </c>
      <c r="AU41" s="13">
        <v>75</v>
      </c>
      <c r="AV41" s="15" t="str">
        <f>IF(AU41&gt;=80,"5.00",IF(AU41&gt;=74.5,"4.50",IF(AU41&gt;=70,"4.00",IF(AU41&gt;=64.5,"3.50",IF(AU41&gt;=60,"3.00",IF(AU41&gt;=54.5,"2.50",IF(AU41&gt;=50,"2.00",IF(AU41&gt;=44.5,"1.50","1.00"))))))))</f>
        <v>4.50</v>
      </c>
      <c r="AW41" s="13" t="str">
        <f>IF(AU41&gt;=50,"4.0","0.0")</f>
        <v>4.0</v>
      </c>
      <c r="AX41" s="11">
        <f>(AW41*AV41+AT41*AS41+AQ41*AP41+AN41*AM41)/16</f>
        <v>3.875</v>
      </c>
      <c r="AY41" s="12">
        <f>AT41+AQ41+AN41+AW41+AH41</f>
        <v>49</v>
      </c>
      <c r="AZ41" s="12">
        <f>16+AI41</f>
        <v>49</v>
      </c>
      <c r="BA41" s="12">
        <f>(AW41*AV41+AT41*AS41+AQ41*AP41+AN41*AM41)+AJ41</f>
        <v>160</v>
      </c>
      <c r="BB41" s="11">
        <f>BA41/AZ41</f>
        <v>3.2653061224489797</v>
      </c>
      <c r="BC41" s="13">
        <v>57</v>
      </c>
      <c r="BD41" s="15" t="str">
        <f>IF(BC41&gt;=80,"5.00",IF(BC41&gt;=74.5,"4.50",IF(BC41&gt;=70,"4.00",IF(BC41&gt;=64.5,"3.50",IF(BC41&gt;=60,"3.00",IF(BC41&gt;=54.5,"2.50",IF(BC41&gt;=50,"2.00",IF(BC41&gt;=44.5,"1.50","1.00"))))))))</f>
        <v>2.50</v>
      </c>
      <c r="BE41" s="13" t="str">
        <f>IF(BC41&gt;=50,"4.0","0.0")</f>
        <v>4.0</v>
      </c>
      <c r="BF41" s="13">
        <v>62</v>
      </c>
      <c r="BG41" s="15" t="str">
        <f>IF(BF41&gt;=80,"5.00",IF(BF41&gt;=74.5,"4.50",IF(BF41&gt;=70,"4.00",IF(BF41&gt;=64.5,"3.50",IF(BF41&gt;=60,"3.00",IF(BF41&gt;=54.5,"2.50",IF(BF41&gt;=50,"2.00",IF(BF41&gt;=44.5,"1.50","1.00"))))))))</f>
        <v>3.00</v>
      </c>
      <c r="BH41" s="13" t="str">
        <f>IF(BF41&gt;=50,"5.0","0.0")</f>
        <v>5.0</v>
      </c>
      <c r="BI41" s="13">
        <v>62</v>
      </c>
      <c r="BJ41" s="15" t="str">
        <f>IF(BI41&gt;=80,"5.00",IF(BI41&gt;=74.5,"4.50",IF(BI41&gt;=70,"4.00",IF(BI41&gt;=64.5,"3.50",IF(BI41&gt;=60,"3.00",IF(BI41&gt;=54.5,"2.50",IF(BI41&gt;=50,"2.00",IF(BI41&gt;=44.5,"1.50","1.00"))))))))</f>
        <v>3.00</v>
      </c>
      <c r="BK41" s="13" t="str">
        <f>IF(BI41&gt;=50,"4.0","0.0")</f>
        <v>4.0</v>
      </c>
      <c r="BL41" s="13">
        <v>80</v>
      </c>
      <c r="BM41" s="15" t="str">
        <f>IF(BL41&gt;=80,"5.00",IF(BL41&gt;=74.5,"4.50",IF(BL41&gt;=70,"4.00",IF(BL41&gt;=64.5,"3.50",IF(BL41&gt;=60,"3.00",IF(BL41&gt;=54.5,"2.50",IF(BL41&gt;=50,"2.00",IF(BL41&gt;=44.5,"1.50","1.00"))))))))</f>
        <v>5.00</v>
      </c>
      <c r="BN41" s="13" t="str">
        <f>IF(BL41&gt;=50,"4.0","0.0")</f>
        <v>4.0</v>
      </c>
      <c r="BO41" s="13">
        <v>55</v>
      </c>
      <c r="BP41" s="15" t="str">
        <f>IF(BO41&gt;=80,"5.00",IF(BO41&gt;=74.5,"4.50",IF(BO41&gt;=70,"4.00",IF(BO41&gt;=64.5,"3.50",IF(BO41&gt;=60,"3.00",IF(BO41&gt;=54.5,"2.50",IF(BO41&gt;=50,"2.00",IF(BO41&gt;=44.5,"1.50","1.00"))))))))</f>
        <v>2.50</v>
      </c>
      <c r="BQ41" s="13" t="str">
        <f>IF(BO41&gt;=50,"4.0","0.0")</f>
        <v>4.0</v>
      </c>
      <c r="BR41" s="13">
        <v>73</v>
      </c>
      <c r="BS41" s="15" t="str">
        <f>IF(BR41&gt;=80,"5.00",IF(BR41&gt;=74.5,"4.50",IF(BR41&gt;=70,"4.00",IF(BR41&gt;=64.5,"3.50",IF(BR41&gt;=60,"3.00",IF(BR41&gt;=54.5,"2.50",IF(BR41&gt;=50,"2.00",IF(BR41&gt;=44.5,"1.50","1.00"))))))))</f>
        <v>4.00</v>
      </c>
      <c r="BT41" s="13" t="str">
        <f>IF(BR41&gt;=50,"5.0","0.0")</f>
        <v>5.0</v>
      </c>
      <c r="BU41" s="11">
        <f>(BT41*BS41+BQ41*BP41+BN41*BM41+BK41*BJ41+BH41*BG41+BE41*BD41)/26</f>
        <v>3.3461538461538463</v>
      </c>
      <c r="BV41" s="12">
        <f>BQ41+BN41+BK41+BT41+BE41+BH41+AY41</f>
        <v>75</v>
      </c>
      <c r="BW41" s="12">
        <f>26+AZ41</f>
        <v>75</v>
      </c>
      <c r="BX41" s="12">
        <f>(BT41*BS41+BQ41*BP41+BN41*BM41+BK41*BJ41+BG41*BH41+BE41*BD41)+BA41</f>
        <v>247</v>
      </c>
      <c r="BY41" s="11">
        <f>BX41/BW41</f>
        <v>3.2933333333333334</v>
      </c>
      <c r="BZ41" s="7">
        <v>2.2000000000000002</v>
      </c>
    </row>
    <row r="42" spans="1:78" hidden="1" x14ac:dyDescent="0.25">
      <c r="A42" s="19">
        <f>SUM(A41+1)</f>
        <v>2</v>
      </c>
      <c r="B42" s="13" t="s">
        <v>226</v>
      </c>
      <c r="C42" s="13" t="s">
        <v>227</v>
      </c>
      <c r="D42" s="13">
        <v>64</v>
      </c>
      <c r="E42" s="14" t="str">
        <f>IF(D42&gt;=80,"5.00",IF(D42&gt;=74.5,"4.50",IF(D42&gt;=70,"4.00",IF(D42&gt;=64.5,"3.50",IF(D42&gt;=60,"3.00",IF(D42&gt;=54.5,"2.50",IF(D42&gt;=50,"2.00",IF(D42&gt;=44.5,"1.50","1.00"))))))))</f>
        <v>3.00</v>
      </c>
      <c r="F42" s="13" t="str">
        <f>IF(D42&gt;=50,"4.0","0.0")</f>
        <v>4.0</v>
      </c>
      <c r="G42" s="13">
        <v>56</v>
      </c>
      <c r="H42" s="13" t="str">
        <f>IF(G42&gt;=80,"5.00",IF(G42&gt;=74.5,"4.50",IF(G42&gt;=70,"4.00",IF(G42&gt;=64.5,"3.50",IF(G42&gt;=60,"3.00",IF(G42&gt;=54.5,"2.50",IF(G42&gt;=50,"2.00",IF(G42&gt;=44.5,"1.50","1.00"))))))))</f>
        <v>2.50</v>
      </c>
      <c r="I42" s="13" t="str">
        <f>IF(G42&gt;=50,"4.0","0.0")</f>
        <v>4.0</v>
      </c>
      <c r="J42" s="13">
        <v>67</v>
      </c>
      <c r="K42" s="15" t="str">
        <f>IF(J42&gt;=80,"5.00",IF(J42&gt;=74.5,"4.50",IF(J42&gt;=70,"4.00",IF(J42&gt;=64.5,"3.50",IF(J42&gt;=60,"3.00",IF(J42&gt;=54.5,"2.50",IF(J42&gt;=50,"2.00",IF(J42&gt;=44.5,"1.50","1.00"))))))))</f>
        <v>3.50</v>
      </c>
      <c r="L42" s="13" t="str">
        <f>IF(J42&gt;=50,"4.0","0.0")</f>
        <v>4.0</v>
      </c>
      <c r="M42" s="13">
        <v>66</v>
      </c>
      <c r="N42" s="13" t="str">
        <f>IF(M42&gt;=80,"5.00",IF(M42&gt;=74.5,"4.50",IF(M42&gt;=70,"4.00",IF(M42&gt;=64.5,"3.50",IF(M42&gt;=60,"3.00",IF(M42&gt;=54.5,"2.50",IF(M42&gt;=50,"2.00",IF(M42&gt;=44.5,"1.50","1.00"))))))))</f>
        <v>3.50</v>
      </c>
      <c r="O42" s="13" t="str">
        <f>IF(M42&gt;=50,"5.0","0.0")</f>
        <v>5.0</v>
      </c>
      <c r="P42" s="11">
        <f>(K42*4+H42*4+E42*4+N42*5)/17</f>
        <v>3.1470588235294117</v>
      </c>
      <c r="Q42" s="12">
        <f>L42+I42+F42+O42</f>
        <v>17</v>
      </c>
      <c r="R42" s="12">
        <f>17</f>
        <v>17</v>
      </c>
      <c r="S42" s="12">
        <f>K42*4+H42*4+E42*4+N42*5</f>
        <v>53.5</v>
      </c>
      <c r="T42" s="11">
        <f>S42/R42</f>
        <v>3.1470588235294117</v>
      </c>
      <c r="U42" s="13">
        <v>63</v>
      </c>
      <c r="V42" s="15" t="str">
        <f>IF(U42&gt;=80,"5.00",IF(U42&gt;=74.5,"4.50",IF(U42&gt;=70,"4.00",IF(U42&gt;=64.5,"3.50",IF(U42&gt;=60,"3.00",IF(U42&gt;=54.5,"2.50",IF(U42&gt;=50,"2.00",IF(U42&gt;=44.5,"1.50","1.00"))))))))</f>
        <v>3.00</v>
      </c>
      <c r="W42" s="13" t="str">
        <f>IF(U42&gt;=50,"4.0","0.0")</f>
        <v>4.0</v>
      </c>
      <c r="X42" s="13">
        <v>60</v>
      </c>
      <c r="Y42" s="15" t="str">
        <f>IF(X42&gt;=80,"5.00",IF(X42&gt;=74.5,"4.50",IF(X42&gt;=70,"4.00",IF(X42&gt;=64.5,"3.50",IF(X42&gt;=60,"3.00",IF(X42&gt;=54.5,"2.50",IF(X42&gt;=50,"2.00",IF(X42&gt;=44.5,"1.50","1.00"))))))))</f>
        <v>3.00</v>
      </c>
      <c r="Z42" s="13" t="str">
        <f>IF(X42&gt;=50,"4.0","0.0")</f>
        <v>4.0</v>
      </c>
      <c r="AA42" s="13">
        <v>51</v>
      </c>
      <c r="AB42" s="15" t="str">
        <f>IF(AA42&gt;=80,"5.00",IF(AA42&gt;=74.5,"4.50",IF(AA42&gt;=70,"4.00",IF(AA42&gt;=64.5,"3.50",IF(AA42&gt;=60,"3.00",IF(AA42&gt;=54.5,"2.50",IF(AA42&gt;=50,"2.00",IF(AA42&gt;=44.5,"1.50","1.00"))))))))</f>
        <v>2.00</v>
      </c>
      <c r="AC42" s="13" t="str">
        <f>IF(AA42&gt;=50,"4.0","0.0")</f>
        <v>4.0</v>
      </c>
      <c r="AD42" s="13">
        <v>60</v>
      </c>
      <c r="AE42" s="15" t="str">
        <f>IF(AD42&gt;=80,"5.00",IF(AD42&gt;=74.5,"4.50",IF(AD42&gt;=70,"4.00",IF(AD42&gt;=64.5,"3.50",IF(AD42&gt;=60,"3.00",IF(AD42&gt;=54.5,"2.50",IF(AD42&gt;=50,"2.00",IF(AD42&gt;=44.5,"1.50","1.00"))))))))</f>
        <v>3.00</v>
      </c>
      <c r="AF42" s="13" t="str">
        <f>IF(AD42&gt;=50,"4.0","0.0")</f>
        <v>4.0</v>
      </c>
      <c r="AG42" s="11">
        <f>(AB42*4+Y42*4+V42*4+AE42*4)/16</f>
        <v>2.75</v>
      </c>
      <c r="AH42" s="12">
        <f>AC42+Z42+W42+AF42+Q42</f>
        <v>33</v>
      </c>
      <c r="AI42" s="12">
        <f>16+R42</f>
        <v>33</v>
      </c>
      <c r="AJ42" s="12">
        <f>(AB42*4+Y42*4+V42*4+AE42*4)+S42</f>
        <v>97.5</v>
      </c>
      <c r="AK42" s="11">
        <f>AJ42/AI42</f>
        <v>2.9545454545454546</v>
      </c>
      <c r="AL42" s="13">
        <v>64</v>
      </c>
      <c r="AM42" s="14" t="str">
        <f>IF(AL42&gt;=80,"5.00",IF(AL42&gt;=74.5,"4.50",IF(AL42&gt;=70,"4.00",IF(AL42&gt;=64.5,"3.50",IF(AL42&gt;=60,"3.00",IF(AL42&gt;=54.5,"2.50",IF(AL42&gt;=50,"2.00",IF(AL42&gt;=44.5,"1.50","1.00"))))))))</f>
        <v>3.00</v>
      </c>
      <c r="AN42" s="13" t="str">
        <f>IF(AL42&gt;=50,"4.0","0.0")</f>
        <v>4.0</v>
      </c>
      <c r="AO42" s="13">
        <v>53</v>
      </c>
      <c r="AP42" s="15" t="str">
        <f>IF(AO42&gt;=80,"5.00",IF(AO42&gt;=74.5,"4.50",IF(AO42&gt;=70,"4.00",IF(AO42&gt;=64.5,"3.50",IF(AO42&gt;=60,"3.00",IF(AO42&gt;=54.5,"2.50",IF(AO42&gt;=50,"2.00",IF(AO42&gt;=44.5,"1.50","1.00"))))))))</f>
        <v>2.00</v>
      </c>
      <c r="AQ42" s="13" t="str">
        <f>IF(AO42&gt;=50,"4.0","0.0")</f>
        <v>4.0</v>
      </c>
      <c r="AR42" s="13">
        <v>71</v>
      </c>
      <c r="AS42" s="15" t="str">
        <f>IF(AR42&gt;=80,"5.00",IF(AR42&gt;=74.5,"4.50",IF(AR42&gt;=70,"4.00",IF(AR42&gt;=64.5,"3.50",IF(AR42&gt;=60,"3.00",IF(AR42&gt;=54.5,"2.50",IF(AR42&gt;=50,"2.00",IF(AR42&gt;=44.5,"1.50","1.00"))))))))</f>
        <v>4.00</v>
      </c>
      <c r="AT42" s="13" t="str">
        <f>IF(AR42&gt;=50,"4.0","0.0")</f>
        <v>4.0</v>
      </c>
      <c r="AU42" s="13">
        <v>64</v>
      </c>
      <c r="AV42" s="15" t="str">
        <f>IF(AU42&gt;=80,"5.00",IF(AU42&gt;=74.5,"4.50",IF(AU42&gt;=70,"4.00",IF(AU42&gt;=64.5,"3.50",IF(AU42&gt;=60,"3.00",IF(AU42&gt;=54.5,"2.50",IF(AU42&gt;=50,"2.00",IF(AU42&gt;=44.5,"1.50","1.00"))))))))</f>
        <v>3.00</v>
      </c>
      <c r="AW42" s="13" t="str">
        <f>IF(AU42&gt;=50,"4.0","0.0")</f>
        <v>4.0</v>
      </c>
      <c r="AX42" s="11">
        <f>(AW42*AV42+AT42*AS42+AQ42*AP42+AN42*AM42)/16</f>
        <v>3</v>
      </c>
      <c r="AY42" s="12">
        <f>AT42+AQ42+AN42+AW42+AH42</f>
        <v>49</v>
      </c>
      <c r="AZ42" s="12">
        <f>16+AI42</f>
        <v>49</v>
      </c>
      <c r="BA42" s="12">
        <f>(AW42*AV42+AT42*AS42+AQ42*AP42+AN42*AM42)+AJ42</f>
        <v>145.5</v>
      </c>
      <c r="BB42" s="11">
        <f>BA42/AZ42</f>
        <v>2.9693877551020407</v>
      </c>
      <c r="BC42" s="13">
        <v>55</v>
      </c>
      <c r="BD42" s="15" t="str">
        <f>IF(BC42&gt;=80,"5.00",IF(BC42&gt;=74.5,"4.50",IF(BC42&gt;=70,"4.00",IF(BC42&gt;=64.5,"3.50",IF(BC42&gt;=60,"3.00",IF(BC42&gt;=54.5,"2.50",IF(BC42&gt;=50,"2.00",IF(BC42&gt;=44.5,"1.50","1.00"))))))))</f>
        <v>2.50</v>
      </c>
      <c r="BE42" s="13" t="str">
        <f>IF(BC42&gt;=50,"4.0","0.0")</f>
        <v>4.0</v>
      </c>
      <c r="BF42" s="13">
        <v>67</v>
      </c>
      <c r="BG42" s="15" t="str">
        <f>IF(BF42&gt;=80,"5.00",IF(BF42&gt;=74.5,"4.50",IF(BF42&gt;=70,"4.00",IF(BF42&gt;=64.5,"3.50",IF(BF42&gt;=60,"3.00",IF(BF42&gt;=54.5,"2.50",IF(BF42&gt;=50,"2.00",IF(BF42&gt;=44.5,"1.50","1.00"))))))))</f>
        <v>3.50</v>
      </c>
      <c r="BH42" s="13" t="str">
        <f>IF(BF42&gt;=50,"5.0","0.0")</f>
        <v>5.0</v>
      </c>
      <c r="BI42" s="13">
        <v>72</v>
      </c>
      <c r="BJ42" s="15" t="str">
        <f>IF(BI42&gt;=80,"5.00",IF(BI42&gt;=74.5,"4.50",IF(BI42&gt;=70,"4.00",IF(BI42&gt;=64.5,"3.50",IF(BI42&gt;=60,"3.00",IF(BI42&gt;=54.5,"2.50",IF(BI42&gt;=50,"2.00",IF(BI42&gt;=44.5,"1.50","1.00"))))))))</f>
        <v>4.00</v>
      </c>
      <c r="BK42" s="13" t="str">
        <f>IF(BI42&gt;=50,"4.0","0.0")</f>
        <v>4.0</v>
      </c>
      <c r="BL42" s="13">
        <v>70</v>
      </c>
      <c r="BM42" s="15" t="str">
        <f>IF(BL42&gt;=80,"5.00",IF(BL42&gt;=74.5,"4.50",IF(BL42&gt;=70,"4.00",IF(BL42&gt;=64.5,"3.50",IF(BL42&gt;=60,"3.00",IF(BL42&gt;=54.5,"2.50",IF(BL42&gt;=50,"2.00",IF(BL42&gt;=44.5,"1.50","1.00"))))))))</f>
        <v>4.00</v>
      </c>
      <c r="BN42" s="13" t="str">
        <f>IF(BL42&gt;=50,"4.0","0.0")</f>
        <v>4.0</v>
      </c>
      <c r="BO42" s="13">
        <v>67</v>
      </c>
      <c r="BP42" s="15" t="str">
        <f>IF(BO42&gt;=80,"5.00",IF(BO42&gt;=74.5,"4.50",IF(BO42&gt;=70,"4.00",IF(BO42&gt;=64.5,"3.50",IF(BO42&gt;=60,"3.00",IF(BO42&gt;=54.5,"2.50",IF(BO42&gt;=50,"2.00",IF(BO42&gt;=44.5,"1.50","1.00"))))))))</f>
        <v>3.50</v>
      </c>
      <c r="BQ42" s="13" t="str">
        <f>IF(BO42&gt;=50,"4.0","0.0")</f>
        <v>4.0</v>
      </c>
      <c r="BR42" s="13">
        <v>81</v>
      </c>
      <c r="BS42" s="15" t="str">
        <f>IF(BR42&gt;=80,"5.00",IF(BR42&gt;=74.5,"4.50",IF(BR42&gt;=70,"4.00",IF(BR42&gt;=64.5,"3.50",IF(BR42&gt;=60,"3.00",IF(BR42&gt;=54.5,"2.50",IF(BR42&gt;=50,"2.00",IF(BR42&gt;=44.5,"1.50","1.00"))))))))</f>
        <v>5.00</v>
      </c>
      <c r="BT42" s="13" t="str">
        <f>IF(BR42&gt;=50,"5.0","0.0")</f>
        <v>5.0</v>
      </c>
      <c r="BU42" s="11">
        <f>(BT42*BS42+BQ42*BP42+BN42*BM42+BK42*BJ42+BH42*BG42+BE42*BD42)/26</f>
        <v>3.7884615384615383</v>
      </c>
      <c r="BV42" s="12">
        <f>BQ42+BN42+BK42+BT42+BE42+BH42+AY42</f>
        <v>75</v>
      </c>
      <c r="BW42" s="12">
        <f>26+AZ42</f>
        <v>75</v>
      </c>
      <c r="BX42" s="12">
        <f>(BT42*BS42+BQ42*BP42+BN42*BM42+BK42*BJ42+BG42*BH42+BE42*BD42)+BA42</f>
        <v>244</v>
      </c>
      <c r="BY42" s="11">
        <f>BX42/BW42</f>
        <v>3.2533333333333334</v>
      </c>
      <c r="BZ42" s="7">
        <v>2.2000000000000002</v>
      </c>
    </row>
    <row r="43" spans="1:78" hidden="1" x14ac:dyDescent="0.25">
      <c r="A43" s="19">
        <f>SUM(A42+1)</f>
        <v>3</v>
      </c>
      <c r="B43" s="13" t="s">
        <v>228</v>
      </c>
      <c r="C43" s="13" t="s">
        <v>229</v>
      </c>
      <c r="D43" s="13">
        <v>51</v>
      </c>
      <c r="E43" s="14" t="str">
        <f>IF(D43&gt;=80,"5.00",IF(D43&gt;=74.5,"4.50",IF(D43&gt;=70,"4.00",IF(D43&gt;=64.5,"3.50",IF(D43&gt;=60,"3.00",IF(D43&gt;=54.5,"2.50",IF(D43&gt;=50,"2.00",IF(D43&gt;=44.5,"1.50","1.00"))))))))</f>
        <v>2.00</v>
      </c>
      <c r="F43" s="13" t="str">
        <f>IF(D43&gt;=50,"4.0","0.0")</f>
        <v>4.0</v>
      </c>
      <c r="G43" s="7">
        <v>67</v>
      </c>
      <c r="H43" s="13" t="str">
        <f>IF(G43&gt;=80,"5.00",IF(G43&gt;=74.5,"4.50",IF(G43&gt;=70,"4.00",IF(G43&gt;=64.5,"3.50",IF(G43&gt;=60,"3.00",IF(G43&gt;=54.5,"2.50",IF(G43&gt;=50,"2.00",IF(G43&gt;=44.5,"1.50","1.00"))))))))</f>
        <v>3.50</v>
      </c>
      <c r="I43" s="13" t="str">
        <f>IF(G43&gt;=50,"4.0","0.0")</f>
        <v>4.0</v>
      </c>
      <c r="J43" s="13">
        <v>61</v>
      </c>
      <c r="K43" s="15" t="str">
        <f>IF(J43&gt;=80,"5.00",IF(J43&gt;=74.5,"4.50",IF(J43&gt;=70,"4.00",IF(J43&gt;=64.5,"3.50",IF(J43&gt;=60,"3.00",IF(J43&gt;=54.5,"2.50",IF(J43&gt;=50,"2.00",IF(J43&gt;=44.5,"1.50","1.00"))))))))</f>
        <v>3.00</v>
      </c>
      <c r="L43" s="13" t="str">
        <f>IF(J43&gt;=50,"4.0","0.0")</f>
        <v>4.0</v>
      </c>
      <c r="M43" s="13">
        <v>64</v>
      </c>
      <c r="N43" s="13" t="str">
        <f>IF(M43&gt;=80,"5.00",IF(M43&gt;=74.5,"4.50",IF(M43&gt;=70,"4.00",IF(M43&gt;=64.5,"3.50",IF(M43&gt;=60,"3.00",IF(M43&gt;=54.5,"2.50",IF(M43&gt;=50,"2.00",IF(M43&gt;=44.5,"1.50","1.00"))))))))</f>
        <v>3.00</v>
      </c>
      <c r="O43" s="13" t="str">
        <f>IF(M43&gt;=50,"5.0","0.0")</f>
        <v>5.0</v>
      </c>
      <c r="P43" s="11">
        <f>(K43*4+H43*4+E43*4+N43*5)/17</f>
        <v>2.8823529411764706</v>
      </c>
      <c r="Q43" s="12">
        <f>L43+I43+F43+O43</f>
        <v>17</v>
      </c>
      <c r="R43" s="12">
        <f>17</f>
        <v>17</v>
      </c>
      <c r="S43" s="12">
        <f>K43*4+H43*4+E43*4+N43*5</f>
        <v>49</v>
      </c>
      <c r="T43" s="11">
        <f>S43/R43</f>
        <v>2.8823529411764706</v>
      </c>
      <c r="U43" s="13">
        <v>62</v>
      </c>
      <c r="V43" s="15" t="str">
        <f>IF(U43&gt;=80,"5.00",IF(U43&gt;=74.5,"4.50",IF(U43&gt;=70,"4.00",IF(U43&gt;=64.5,"3.50",IF(U43&gt;=60,"3.00",IF(U43&gt;=54.5,"2.50",IF(U43&gt;=50,"2.00",IF(U43&gt;=44.5,"1.50","1.00"))))))))</f>
        <v>3.00</v>
      </c>
      <c r="W43" s="13" t="str">
        <f>IF(U43&gt;=50,"4.0","0.0")</f>
        <v>4.0</v>
      </c>
      <c r="X43" s="13">
        <v>51</v>
      </c>
      <c r="Y43" s="15" t="str">
        <f>IF(X43&gt;=80,"5.00",IF(X43&gt;=74.5,"4.50",IF(X43&gt;=70,"4.00",IF(X43&gt;=64.5,"3.50",IF(X43&gt;=60,"3.00",IF(X43&gt;=54.5,"2.50",IF(X43&gt;=50,"2.00",IF(X43&gt;=44.5,"1.50","1.00"))))))))</f>
        <v>2.00</v>
      </c>
      <c r="Z43" s="13" t="str">
        <f>IF(X43&gt;=50,"4.0","0.0")</f>
        <v>4.0</v>
      </c>
      <c r="AA43" s="13">
        <v>72</v>
      </c>
      <c r="AB43" s="15" t="str">
        <f>IF(AA43&gt;=80,"5.00",IF(AA43&gt;=74.5,"4.50",IF(AA43&gt;=70,"4.00",IF(AA43&gt;=64.5,"3.50",IF(AA43&gt;=60,"3.00",IF(AA43&gt;=54.5,"2.50",IF(AA43&gt;=50,"2.00",IF(AA43&gt;=44.5,"1.50","1.00"))))))))</f>
        <v>4.00</v>
      </c>
      <c r="AC43" s="13" t="str">
        <f>IF(AA43&gt;=50,"4.0","0.0")</f>
        <v>4.0</v>
      </c>
      <c r="AD43" s="13">
        <v>60</v>
      </c>
      <c r="AE43" s="15" t="str">
        <f>IF(AD43&gt;=80,"5.00",IF(AD43&gt;=74.5,"4.50",IF(AD43&gt;=70,"4.00",IF(AD43&gt;=64.5,"3.50",IF(AD43&gt;=60,"3.00",IF(AD43&gt;=54.5,"2.50",IF(AD43&gt;=50,"2.00",IF(AD43&gt;=44.5,"1.50","1.00"))))))))</f>
        <v>3.00</v>
      </c>
      <c r="AF43" s="13" t="str">
        <f>IF(AD43&gt;=50,"4.0","0.0")</f>
        <v>4.0</v>
      </c>
      <c r="AG43" s="11">
        <f>(AB43*4+Y43*4+V43*4+AE43*4)/16</f>
        <v>3</v>
      </c>
      <c r="AH43" s="12">
        <f>AC43+Z43+W43+AF43+Q43</f>
        <v>33</v>
      </c>
      <c r="AI43" s="12">
        <f>16+R43</f>
        <v>33</v>
      </c>
      <c r="AJ43" s="12">
        <f>(AB43*4+Y43*4+V43*4+AE43*4)+S43</f>
        <v>97</v>
      </c>
      <c r="AK43" s="11">
        <f>AJ43/AI43</f>
        <v>2.9393939393939394</v>
      </c>
      <c r="AL43" s="13">
        <v>60</v>
      </c>
      <c r="AM43" s="14" t="str">
        <f>IF(AL43&gt;=80,"5.00",IF(AL43&gt;=74.5,"4.50",IF(AL43&gt;=70,"4.00",IF(AL43&gt;=64.5,"3.50",IF(AL43&gt;=60,"3.00",IF(AL43&gt;=54.5,"2.50",IF(AL43&gt;=50,"2.00",IF(AL43&gt;=44.5,"1.50","1.00"))))))))</f>
        <v>3.00</v>
      </c>
      <c r="AN43" s="13" t="str">
        <f>IF(AL43&gt;=50,"4.0","0.0")</f>
        <v>4.0</v>
      </c>
      <c r="AO43" s="13">
        <v>53</v>
      </c>
      <c r="AP43" s="15" t="str">
        <f>IF(AO43&gt;=80,"5.00",IF(AO43&gt;=74.5,"4.50",IF(AO43&gt;=70,"4.00",IF(AO43&gt;=64.5,"3.50",IF(AO43&gt;=60,"3.00",IF(AO43&gt;=54.5,"2.50",IF(AO43&gt;=50,"2.00",IF(AO43&gt;=44.5,"1.50","1.00"))))))))</f>
        <v>2.00</v>
      </c>
      <c r="AQ43" s="13" t="str">
        <f>IF(AO43&gt;=50,"4.0","0.0")</f>
        <v>4.0</v>
      </c>
      <c r="AR43" s="13">
        <v>86</v>
      </c>
      <c r="AS43" s="15" t="str">
        <f>IF(AR43&gt;=80,"5.00",IF(AR43&gt;=74.5,"4.50",IF(AR43&gt;=70,"4.00",IF(AR43&gt;=64.5,"3.50",IF(AR43&gt;=60,"3.00",IF(AR43&gt;=54.5,"2.50",IF(AR43&gt;=50,"2.00",IF(AR43&gt;=44.5,"1.50","1.00"))))))))</f>
        <v>5.00</v>
      </c>
      <c r="AT43" s="13" t="str">
        <f>IF(AR43&gt;=50,"4.0","0.0")</f>
        <v>4.0</v>
      </c>
      <c r="AU43" s="13">
        <v>50</v>
      </c>
      <c r="AV43" s="15" t="str">
        <f>IF(AU43&gt;=80,"5.00",IF(AU43&gt;=74.5,"4.50",IF(AU43&gt;=70,"4.00",IF(AU43&gt;=64.5,"3.50",IF(AU43&gt;=60,"3.00",IF(AU43&gt;=54.5,"2.50",IF(AU43&gt;=50,"2.00",IF(AU43&gt;=44.5,"1.50","1.00"))))))))</f>
        <v>2.00</v>
      </c>
      <c r="AW43" s="13" t="str">
        <f>IF(AU43&gt;=50,"4.0","0.0")</f>
        <v>4.0</v>
      </c>
      <c r="AX43" s="11">
        <f>(AW43*AV43+AT43*AS43+AQ43*AP43+AN43*AM43)/16</f>
        <v>3</v>
      </c>
      <c r="AY43" s="12">
        <f>AT43+AQ43+AN43+AW43+AH43</f>
        <v>49</v>
      </c>
      <c r="AZ43" s="12">
        <f>16+AI43</f>
        <v>49</v>
      </c>
      <c r="BA43" s="12">
        <f>(AW43*AV43+AT43*AS43+AQ43*AP43+AN43*AM43)+AJ43</f>
        <v>145</v>
      </c>
      <c r="BB43" s="11">
        <f>BA43/AZ43</f>
        <v>2.9591836734693877</v>
      </c>
      <c r="BC43" s="13">
        <v>60</v>
      </c>
      <c r="BD43" s="15" t="str">
        <f>IF(BC43&gt;=80,"5.00",IF(BC43&gt;=74.5,"4.50",IF(BC43&gt;=70,"4.00",IF(BC43&gt;=64.5,"3.50",IF(BC43&gt;=60,"3.00",IF(BC43&gt;=54.5,"2.50",IF(BC43&gt;=50,"2.00",IF(BC43&gt;=44.5,"1.50","1.00"))))))))</f>
        <v>3.00</v>
      </c>
      <c r="BE43" s="13" t="str">
        <f>IF(BC43&gt;=50,"4.0","0.0")</f>
        <v>4.0</v>
      </c>
      <c r="BF43" s="13">
        <v>66</v>
      </c>
      <c r="BG43" s="15" t="str">
        <f>IF(BF43&gt;=80,"5.00",IF(BF43&gt;=74.5,"4.50",IF(BF43&gt;=70,"4.00",IF(BF43&gt;=64.5,"3.50",IF(BF43&gt;=60,"3.00",IF(BF43&gt;=54.5,"2.50",IF(BF43&gt;=50,"2.00",IF(BF43&gt;=44.5,"1.50","1.00"))))))))</f>
        <v>3.50</v>
      </c>
      <c r="BH43" s="13" t="str">
        <f>IF(BF43&gt;=50,"5.0","0.0")</f>
        <v>5.0</v>
      </c>
      <c r="BI43" s="13">
        <v>66</v>
      </c>
      <c r="BJ43" s="15" t="str">
        <f>IF(BI43&gt;=80,"5.00",IF(BI43&gt;=74.5,"4.50",IF(BI43&gt;=70,"4.00",IF(BI43&gt;=64.5,"3.50",IF(BI43&gt;=60,"3.00",IF(BI43&gt;=54.5,"2.50",IF(BI43&gt;=50,"2.00",IF(BI43&gt;=44.5,"1.50","1.00"))))))))</f>
        <v>3.50</v>
      </c>
      <c r="BK43" s="13" t="str">
        <f>IF(BI43&gt;=50,"4.0","0.0")</f>
        <v>4.0</v>
      </c>
      <c r="BL43" s="13">
        <v>66</v>
      </c>
      <c r="BM43" s="15" t="str">
        <f>IF(BL43&gt;=80,"5.00",IF(BL43&gt;=74.5,"4.50",IF(BL43&gt;=70,"4.00",IF(BL43&gt;=64.5,"3.50",IF(BL43&gt;=60,"3.00",IF(BL43&gt;=54.5,"2.50",IF(BL43&gt;=50,"2.00",IF(BL43&gt;=44.5,"1.50","1.00"))))))))</f>
        <v>3.50</v>
      </c>
      <c r="BN43" s="13" t="str">
        <f>IF(BL43&gt;=50,"4.0","0.0")</f>
        <v>4.0</v>
      </c>
      <c r="BO43" s="13">
        <v>56</v>
      </c>
      <c r="BP43" s="15" t="str">
        <f>IF(BO43&gt;=80,"5.00",IF(BO43&gt;=74.5,"4.50",IF(BO43&gt;=70,"4.00",IF(BO43&gt;=64.5,"3.50",IF(BO43&gt;=60,"3.00",IF(BO43&gt;=54.5,"2.50",IF(BO43&gt;=50,"2.00",IF(BO43&gt;=44.5,"1.50","1.00"))))))))</f>
        <v>2.50</v>
      </c>
      <c r="BQ43" s="13" t="str">
        <f>IF(BO43&gt;=50,"4.0","0.0")</f>
        <v>4.0</v>
      </c>
      <c r="BR43" s="13">
        <v>86</v>
      </c>
      <c r="BS43" s="15" t="str">
        <f>IF(BR43&gt;=80,"5.00",IF(BR43&gt;=74.5,"4.50",IF(BR43&gt;=70,"4.00",IF(BR43&gt;=64.5,"3.50",IF(BR43&gt;=60,"3.00",IF(BR43&gt;=54.5,"2.50",IF(BR43&gt;=50,"2.00",IF(BR43&gt;=44.5,"1.50","1.00"))))))))</f>
        <v>5.00</v>
      </c>
      <c r="BT43" s="13" t="str">
        <f>IF(BR43&gt;=50,"5.0","0.0")</f>
        <v>5.0</v>
      </c>
      <c r="BU43" s="11">
        <f>(BT43*BS43+BQ43*BP43+BN43*BM43+BK43*BJ43+BH43*BG43+BE43*BD43)/26</f>
        <v>3.5576923076923075</v>
      </c>
      <c r="BV43" s="12">
        <f>BQ43+BN43+BK43+BT43+BE43+BH43+AY43</f>
        <v>75</v>
      </c>
      <c r="BW43" s="12">
        <f>26+AZ43</f>
        <v>75</v>
      </c>
      <c r="BX43" s="12">
        <f>(BT43*BS43+BQ43*BP43+BN43*BM43+BK43*BJ43+BG43*BH43+BE43*BD43)+BA43</f>
        <v>237.5</v>
      </c>
      <c r="BY43" s="11">
        <f>BX43/BW43</f>
        <v>3.1666666666666665</v>
      </c>
      <c r="BZ43" s="7">
        <v>2.2000000000000002</v>
      </c>
    </row>
    <row r="44" spans="1:78" hidden="1" x14ac:dyDescent="0.25">
      <c r="A44" s="19">
        <f>SUM(A43+1)</f>
        <v>4</v>
      </c>
      <c r="B44" s="13" t="s">
        <v>230</v>
      </c>
      <c r="C44" s="13" t="s">
        <v>231</v>
      </c>
      <c r="D44" s="13">
        <v>53</v>
      </c>
      <c r="E44" s="14" t="str">
        <f>IF(D44&gt;=80,"5.00",IF(D44&gt;=74.5,"4.50",IF(D44&gt;=70,"4.00",IF(D44&gt;=64.5,"3.50",IF(D44&gt;=60,"3.00",IF(D44&gt;=54.5,"2.50",IF(D44&gt;=50,"2.00",IF(D44&gt;=44.5,"1.50","1.00"))))))))</f>
        <v>2.00</v>
      </c>
      <c r="F44" s="13" t="str">
        <f>IF(D44&gt;=50,"4.0","0.0")</f>
        <v>4.0</v>
      </c>
      <c r="G44" s="13">
        <v>65</v>
      </c>
      <c r="H44" s="13" t="str">
        <f>IF(G44&gt;=80,"5.00",IF(G44&gt;=74.5,"4.50",IF(G44&gt;=70,"4.00",IF(G44&gt;=64.5,"3.50",IF(G44&gt;=60,"3.00",IF(G44&gt;=54.5,"2.50",IF(G44&gt;=50,"2.00",IF(G44&gt;=44.5,"1.50","1.00"))))))))</f>
        <v>3.50</v>
      </c>
      <c r="I44" s="13" t="str">
        <f>IF(G44&gt;=50,"4.0","0.0")</f>
        <v>4.0</v>
      </c>
      <c r="J44" s="13">
        <v>83</v>
      </c>
      <c r="K44" s="15" t="str">
        <f>IF(J44&gt;=80,"5.00",IF(J44&gt;=74.5,"4.50",IF(J44&gt;=70,"4.00",IF(J44&gt;=64.5,"3.50",IF(J44&gt;=60,"3.00",IF(J44&gt;=54.5,"2.50",IF(J44&gt;=50,"2.00",IF(J44&gt;=44.5,"1.50","1.00"))))))))</f>
        <v>5.00</v>
      </c>
      <c r="L44" s="13" t="str">
        <f>IF(J44&gt;=50,"4.0","0.0")</f>
        <v>4.0</v>
      </c>
      <c r="M44" s="13">
        <v>62</v>
      </c>
      <c r="N44" s="13" t="str">
        <f>IF(M44&gt;=80,"5.00",IF(M44&gt;=74.5,"4.50",IF(M44&gt;=70,"4.00",IF(M44&gt;=64.5,"3.50",IF(M44&gt;=60,"3.00",IF(M44&gt;=54.5,"2.50",IF(M44&gt;=50,"2.00",IF(M44&gt;=44.5,"1.50","1.00"))))))))</f>
        <v>3.00</v>
      </c>
      <c r="O44" s="13" t="str">
        <f>IF(M44&gt;=50,"5.0","0.0")</f>
        <v>5.0</v>
      </c>
      <c r="P44" s="11">
        <f>(K44*4+H44*4+E44*4+N44*5)/17</f>
        <v>3.3529411764705883</v>
      </c>
      <c r="Q44" s="12">
        <f>L44+I44+F44+O44</f>
        <v>17</v>
      </c>
      <c r="R44" s="12">
        <f>17</f>
        <v>17</v>
      </c>
      <c r="S44" s="12">
        <f>K44*4+H44*4+E44*4+N44*5</f>
        <v>57</v>
      </c>
      <c r="T44" s="11">
        <f>S44/R44</f>
        <v>3.3529411764705883</v>
      </c>
      <c r="U44" s="13">
        <v>57</v>
      </c>
      <c r="V44" s="15" t="str">
        <f>IF(U44&gt;=80,"5.00",IF(U44&gt;=74.5,"4.50",IF(U44&gt;=70,"4.00",IF(U44&gt;=64.5,"3.50",IF(U44&gt;=60,"3.00",IF(U44&gt;=54.5,"2.50",IF(U44&gt;=50,"2.00",IF(U44&gt;=44.5,"1.50","1.00"))))))))</f>
        <v>2.50</v>
      </c>
      <c r="W44" s="13" t="str">
        <f>IF(U44&gt;=50,"4.0","0.0")</f>
        <v>4.0</v>
      </c>
      <c r="X44" s="13">
        <v>71</v>
      </c>
      <c r="Y44" s="15" t="str">
        <f>IF(X44&gt;=80,"5.00",IF(X44&gt;=74.5,"4.50",IF(X44&gt;=70,"4.00",IF(X44&gt;=64.5,"3.50",IF(X44&gt;=60,"3.00",IF(X44&gt;=54.5,"2.50",IF(X44&gt;=50,"2.00",IF(X44&gt;=44.5,"1.50","1.00"))))))))</f>
        <v>4.00</v>
      </c>
      <c r="Z44" s="13" t="str">
        <f>IF(X44&gt;=50,"4.0","0.0")</f>
        <v>4.0</v>
      </c>
      <c r="AA44" s="13">
        <v>66</v>
      </c>
      <c r="AB44" s="15" t="str">
        <f>IF(AA44&gt;=80,"5.00",IF(AA44&gt;=74.5,"4.50",IF(AA44&gt;=70,"4.00",IF(AA44&gt;=64.5,"3.50",IF(AA44&gt;=60,"3.00",IF(AA44&gt;=54.5,"2.50",IF(AA44&gt;=50,"2.00",IF(AA44&gt;=44.5,"1.50","1.00"))))))))</f>
        <v>3.50</v>
      </c>
      <c r="AC44" s="13" t="str">
        <f>IF(AA44&gt;=50,"4.0","0.0")</f>
        <v>4.0</v>
      </c>
      <c r="AD44" s="13">
        <v>57</v>
      </c>
      <c r="AE44" s="15" t="str">
        <f>IF(AD44&gt;=80,"5.00",IF(AD44&gt;=74.5,"4.50",IF(AD44&gt;=70,"4.00",IF(AD44&gt;=64.5,"3.50",IF(AD44&gt;=60,"3.00",IF(AD44&gt;=54.5,"2.50",IF(AD44&gt;=50,"2.00",IF(AD44&gt;=44.5,"1.50","1.00"))))))))</f>
        <v>2.50</v>
      </c>
      <c r="AF44" s="13" t="str">
        <f>IF(AD44&gt;=50,"4.0","0.0")</f>
        <v>4.0</v>
      </c>
      <c r="AG44" s="11">
        <f>(AB44*4+Y44*4+V44*4+AE44*4)/16</f>
        <v>3.125</v>
      </c>
      <c r="AH44" s="12">
        <f>AC44+Z44+W44+AF44+Q44</f>
        <v>33</v>
      </c>
      <c r="AI44" s="12">
        <f>16+R44</f>
        <v>33</v>
      </c>
      <c r="AJ44" s="12">
        <f>(AB44*4+Y44*4+V44*4+AE44*4)+S44</f>
        <v>107</v>
      </c>
      <c r="AK44" s="11">
        <f>AJ44/AI44</f>
        <v>3.2424242424242422</v>
      </c>
      <c r="AL44" s="13">
        <v>60</v>
      </c>
      <c r="AM44" s="14" t="str">
        <f>IF(AL44&gt;=80,"5.00",IF(AL44&gt;=74.5,"4.50",IF(AL44&gt;=70,"4.00",IF(AL44&gt;=64.5,"3.50",IF(AL44&gt;=60,"3.00",IF(AL44&gt;=54.5,"2.50",IF(AL44&gt;=50,"2.00",IF(AL44&gt;=44.5,"1.50","1.00"))))))))</f>
        <v>3.00</v>
      </c>
      <c r="AN44" s="13" t="str">
        <f>IF(AL44&gt;=50,"4.0","0.0")</f>
        <v>4.0</v>
      </c>
      <c r="AO44" s="13">
        <v>61</v>
      </c>
      <c r="AP44" s="15" t="str">
        <f>IF(AO44&gt;=80,"5.00",IF(AO44&gt;=74.5,"4.50",IF(AO44&gt;=70,"4.00",IF(AO44&gt;=64.5,"3.50",IF(AO44&gt;=60,"3.00",IF(AO44&gt;=54.5,"2.50",IF(AO44&gt;=50,"2.00",IF(AO44&gt;=44.5,"1.50","1.00"))))))))</f>
        <v>3.00</v>
      </c>
      <c r="AQ44" s="13" t="str">
        <f>IF(AO44&gt;=50,"4.0","0.0")</f>
        <v>4.0</v>
      </c>
      <c r="AR44" s="13">
        <v>69</v>
      </c>
      <c r="AS44" s="15" t="str">
        <f>IF(AR44&gt;=80,"5.00",IF(AR44&gt;=74.5,"4.50",IF(AR44&gt;=70,"4.00",IF(AR44&gt;=64.5,"3.50",IF(AR44&gt;=60,"3.00",IF(AR44&gt;=54.5,"2.50",IF(AR44&gt;=50,"2.00",IF(AR44&gt;=44.5,"1.50","1.00"))))))))</f>
        <v>3.50</v>
      </c>
      <c r="AT44" s="13" t="str">
        <f>IF(AR44&gt;=50,"4.0","0.0")</f>
        <v>4.0</v>
      </c>
      <c r="AU44" s="13">
        <v>68</v>
      </c>
      <c r="AV44" s="15" t="str">
        <f>IF(AU44&gt;=80,"5.00",IF(AU44&gt;=74.5,"4.50",IF(AU44&gt;=70,"4.00",IF(AU44&gt;=64.5,"3.50",IF(AU44&gt;=60,"3.00",IF(AU44&gt;=54.5,"2.50",IF(AU44&gt;=50,"2.00",IF(AU44&gt;=44.5,"1.50","1.00"))))))))</f>
        <v>3.50</v>
      </c>
      <c r="AW44" s="13" t="str">
        <f>IF(AU44&gt;=50,"4.0","0.0")</f>
        <v>4.0</v>
      </c>
      <c r="AX44" s="11">
        <f>(AW44*AV44+AT44*AS44+AQ44*AP44+AN44*AM44)/16</f>
        <v>3.25</v>
      </c>
      <c r="AY44" s="12">
        <f>AT44+AQ44+AN44+AW44+AH44</f>
        <v>49</v>
      </c>
      <c r="AZ44" s="12">
        <f>16+AI44</f>
        <v>49</v>
      </c>
      <c r="BA44" s="12">
        <f>(AW44*AV44+AT44*AS44+AQ44*AP44+AN44*AM44)+AJ44</f>
        <v>159</v>
      </c>
      <c r="BB44" s="11">
        <f>BA44/AZ44</f>
        <v>3.2448979591836733</v>
      </c>
      <c r="BC44" s="13">
        <v>58</v>
      </c>
      <c r="BD44" s="15" t="str">
        <f>IF(BC44&gt;=80,"5.00",IF(BC44&gt;=74.5,"4.50",IF(BC44&gt;=70,"4.00",IF(BC44&gt;=64.5,"3.50",IF(BC44&gt;=60,"3.00",IF(BC44&gt;=54.5,"2.50",IF(BC44&gt;=50,"2.00",IF(BC44&gt;=44.5,"1.50","1.00"))))))))</f>
        <v>2.50</v>
      </c>
      <c r="BE44" s="13" t="str">
        <f>IF(BC44&gt;=50,"4.0","0.0")</f>
        <v>4.0</v>
      </c>
      <c r="BF44" s="13">
        <v>57</v>
      </c>
      <c r="BG44" s="15" t="str">
        <f>IF(BF44&gt;=80,"5.00",IF(BF44&gt;=74.5,"4.50",IF(BF44&gt;=70,"4.00",IF(BF44&gt;=64.5,"3.50",IF(BF44&gt;=60,"3.00",IF(BF44&gt;=54.5,"2.50",IF(BF44&gt;=50,"2.00",IF(BF44&gt;=44.5,"1.50","1.00"))))))))</f>
        <v>2.50</v>
      </c>
      <c r="BH44" s="13" t="str">
        <f>IF(BF44&gt;=50,"5.0","0.0")</f>
        <v>5.0</v>
      </c>
      <c r="BI44" s="13">
        <v>51</v>
      </c>
      <c r="BJ44" s="15" t="str">
        <f>IF(BI44&gt;=80,"5.00",IF(BI44&gt;=74.5,"4.50",IF(BI44&gt;=70,"4.00",IF(BI44&gt;=64.5,"3.50",IF(BI44&gt;=60,"3.00",IF(BI44&gt;=54.5,"2.50",IF(BI44&gt;=50,"2.00",IF(BI44&gt;=44.5,"1.50","1.00"))))))))</f>
        <v>2.00</v>
      </c>
      <c r="BK44" s="13" t="str">
        <f>IF(BI44&gt;=50,"4.0","0.0")</f>
        <v>4.0</v>
      </c>
      <c r="BL44" s="13">
        <v>61</v>
      </c>
      <c r="BM44" s="15" t="str">
        <f>IF(BL44&gt;=80,"5.00",IF(BL44&gt;=74.5,"4.50",IF(BL44&gt;=70,"4.00",IF(BL44&gt;=64.5,"3.50",IF(BL44&gt;=60,"3.00",IF(BL44&gt;=54.5,"2.50",IF(BL44&gt;=50,"2.00",IF(BL44&gt;=44.5,"1.50","1.00"))))))))</f>
        <v>3.00</v>
      </c>
      <c r="BN44" s="13" t="str">
        <f>IF(BL44&gt;=50,"4.0","0.0")</f>
        <v>4.0</v>
      </c>
      <c r="BO44" s="13">
        <v>51</v>
      </c>
      <c r="BP44" s="15" t="str">
        <f>IF(BO44&gt;=80,"5.00",IF(BO44&gt;=74.5,"4.50",IF(BO44&gt;=70,"4.00",IF(BO44&gt;=64.5,"3.50",IF(BO44&gt;=60,"3.00",IF(BO44&gt;=54.5,"2.50",IF(BO44&gt;=50,"2.00",IF(BO44&gt;=44.5,"1.50","1.00"))))))))</f>
        <v>2.00</v>
      </c>
      <c r="BQ44" s="13" t="str">
        <f>IF(BO44&gt;=50,"4.0","0.0")</f>
        <v>4.0</v>
      </c>
      <c r="BR44" s="13">
        <v>79</v>
      </c>
      <c r="BS44" s="15" t="str">
        <f>IF(BR44&gt;=80,"5.00",IF(BR44&gt;=74.5,"4.50",IF(BR44&gt;=70,"4.00",IF(BR44&gt;=64.5,"3.50",IF(BR44&gt;=60,"3.00",IF(BR44&gt;=54.5,"2.50",IF(BR44&gt;=50,"2.00",IF(BR44&gt;=44.5,"1.50","1.00"))))))))</f>
        <v>4.50</v>
      </c>
      <c r="BT44" s="13" t="str">
        <f>IF(BR44&gt;=50,"5.0","0.0")</f>
        <v>5.0</v>
      </c>
      <c r="BU44" s="11">
        <f>(BT44*BS44+BQ44*BP44+BN44*BM44+BK44*BJ44+BH44*BG44+BE44*BD44)/26</f>
        <v>2.8076923076923075</v>
      </c>
      <c r="BV44" s="12">
        <f>BQ44+BN44+BK44+BT44+BE44+BH44+AY44</f>
        <v>75</v>
      </c>
      <c r="BW44" s="12">
        <f>26+AZ44</f>
        <v>75</v>
      </c>
      <c r="BX44" s="12">
        <f>(BT44*BS44+BQ44*BP44+BN44*BM44+BK44*BJ44+BG44*BH44+BE44*BD44)+BA44</f>
        <v>232</v>
      </c>
      <c r="BY44" s="11">
        <f>BX44/BW44</f>
        <v>3.0933333333333333</v>
      </c>
      <c r="BZ44" s="7">
        <v>2.2000000000000002</v>
      </c>
    </row>
    <row r="47" spans="1:78" x14ac:dyDescent="0.25">
      <c r="D47" s="2" t="s">
        <v>232</v>
      </c>
      <c r="AL47" s="2" t="s">
        <v>232</v>
      </c>
    </row>
    <row r="48" spans="1:78" x14ac:dyDescent="0.25">
      <c r="A48" s="3"/>
      <c r="D48" s="3" t="s">
        <v>233</v>
      </c>
      <c r="AL48" s="3" t="s">
        <v>234</v>
      </c>
      <c r="BZ48" s="3"/>
    </row>
    <row r="49" spans="4:38" s="3" customFormat="1" x14ac:dyDescent="0.25">
      <c r="D49" s="3" t="s">
        <v>235</v>
      </c>
      <c r="AL49" s="3" t="s">
        <v>236</v>
      </c>
    </row>
    <row r="50" spans="4:38" s="3" customFormat="1" x14ac:dyDescent="0.25">
      <c r="D50" s="3" t="s">
        <v>237</v>
      </c>
      <c r="AL50" s="3" t="s">
        <v>238</v>
      </c>
    </row>
    <row r="51" spans="4:38" s="3" customFormat="1" x14ac:dyDescent="0.25">
      <c r="D51" s="3" t="s">
        <v>239</v>
      </c>
      <c r="AL51" s="3" t="s">
        <v>240</v>
      </c>
    </row>
    <row r="52" spans="4:38" s="3" customFormat="1" x14ac:dyDescent="0.25">
      <c r="D52" s="3" t="s">
        <v>241</v>
      </c>
      <c r="AL52" s="3" t="s">
        <v>242</v>
      </c>
    </row>
    <row r="53" spans="4:38" s="3" customFormat="1" x14ac:dyDescent="0.25">
      <c r="D53" s="3" t="s">
        <v>243</v>
      </c>
      <c r="AL53" s="3" t="s">
        <v>244</v>
      </c>
    </row>
    <row r="54" spans="4:38" s="3" customFormat="1" x14ac:dyDescent="0.25">
      <c r="D54" s="3" t="s">
        <v>245</v>
      </c>
      <c r="AL54" s="3" t="s">
        <v>246</v>
      </c>
    </row>
    <row r="55" spans="4:38" s="3" customFormat="1" x14ac:dyDescent="0.25">
      <c r="D55" s="3" t="s">
        <v>247</v>
      </c>
      <c r="AL55" s="3" t="s">
        <v>248</v>
      </c>
    </row>
    <row r="56" spans="4:38" s="3" customFormat="1" x14ac:dyDescent="0.25">
      <c r="AL56" s="3" t="s">
        <v>249</v>
      </c>
    </row>
  </sheetData>
  <pageMargins left="0.25" right="0.25" top="0.75" bottom="0.75" header="0.3" footer="0.3"/>
  <pageSetup paperSize="8" scale="65" orientation="landscape" r:id="rId1"/>
  <headerFooter>
    <oddFooter>&amp;LFACULTY REGISTRAR.......................&amp;CDIRECTOR..............................&amp;RC/M ACAD.BOARD......................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GRADUATION LIST</vt:lpstr>
      <vt:lpstr>DAF II</vt:lpstr>
      <vt:lpstr>DAF 2016 MOPUP</vt:lpstr>
      <vt:lpstr>'DAF II'!Print_Area</vt:lpstr>
      <vt:lpstr>'DAF 2016 MOPUP'!Print_Titles</vt:lpstr>
      <vt:lpstr>'DAF II'!Print_Titles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user27</dc:creator>
  <cp:lastModifiedBy>Administrator</cp:lastModifiedBy>
  <cp:lastPrinted>2020-02-18T12:33:52Z</cp:lastPrinted>
  <dcterms:created xsi:type="dcterms:W3CDTF">2019-07-26T10:32:37Z</dcterms:created>
  <dcterms:modified xsi:type="dcterms:W3CDTF">2022-07-19T07:10:20Z</dcterms:modified>
</cp:coreProperties>
</file>