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F\utpl\Abril2021\"/>
    </mc:Choice>
  </mc:AlternateContent>
  <bookViews>
    <workbookView xWindow="0" yWindow="0" windowWidth="13995" windowHeight="6825"/>
  </bookViews>
  <sheets>
    <sheet name="Resultados" sheetId="1" r:id="rId1"/>
  </sheets>
  <definedNames>
    <definedName name="_xlchart.v5.0" hidden="1">Resultados!$A$229</definedName>
    <definedName name="_xlchart.v5.1" hidden="1">Resultados!$A$230:$A$242</definedName>
    <definedName name="_xlchart.v5.2" hidden="1">Resultados!$B$230:$B$242</definedName>
    <definedName name="_xlchart.v5.3" hidden="1">Resultados!$A$40</definedName>
    <definedName name="_xlchart.v5.4" hidden="1">Resultados!$A$41:$A$45</definedName>
    <definedName name="_xlchart.v5.5" hidden="1">Resultados!$C$41:$C$45</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96" i="1" l="1"/>
  <c r="C214" i="1"/>
  <c r="C7" i="1"/>
  <c r="C6" i="1"/>
  <c r="C5" i="1"/>
  <c r="C4" i="1"/>
  <c r="C15" i="1"/>
  <c r="C14" i="1"/>
  <c r="C13" i="1"/>
  <c r="C12" i="1"/>
  <c r="C211" i="1"/>
  <c r="C212" i="1"/>
  <c r="C213" i="1"/>
  <c r="C210" i="1"/>
  <c r="C203" i="1"/>
  <c r="C202" i="1"/>
  <c r="C201" i="1"/>
  <c r="C200" i="1"/>
  <c r="C198" i="1"/>
  <c r="C199" i="1"/>
  <c r="C197" i="1"/>
  <c r="C195" i="1"/>
  <c r="C204" i="1"/>
  <c r="C223" i="1"/>
  <c r="C222" i="1"/>
  <c r="C225" i="1"/>
  <c r="C224" i="1"/>
  <c r="C221" i="1"/>
  <c r="C84" i="1"/>
  <c r="C83" i="1"/>
  <c r="C82" i="1"/>
  <c r="C68" i="1"/>
  <c r="C67" i="1"/>
  <c r="C45" i="1"/>
  <c r="C88" i="1" l="1"/>
  <c r="C89" i="1"/>
  <c r="C90" i="1"/>
  <c r="C91" i="1"/>
  <c r="C92" i="1"/>
  <c r="C93" i="1"/>
  <c r="C94" i="1"/>
  <c r="C95" i="1"/>
  <c r="C96" i="1"/>
  <c r="C97" i="1"/>
  <c r="C98" i="1"/>
  <c r="C99" i="1"/>
  <c r="C100" i="1"/>
  <c r="C101" i="1"/>
  <c r="C102" i="1"/>
  <c r="C87" i="1"/>
  <c r="C158" i="1"/>
  <c r="C161" i="1"/>
  <c r="C167" i="1"/>
  <c r="C166" i="1"/>
  <c r="C165" i="1"/>
  <c r="C159" i="1"/>
  <c r="C162" i="1"/>
  <c r="C160" i="1"/>
  <c r="C164" i="1"/>
  <c r="C163" i="1"/>
  <c r="C57" i="1"/>
  <c r="C58" i="1"/>
  <c r="C59" i="1"/>
  <c r="C60" i="1"/>
  <c r="C56" i="1"/>
  <c r="C151" i="1"/>
  <c r="C150" i="1"/>
  <c r="C147" i="1"/>
  <c r="C148" i="1"/>
  <c r="C149" i="1"/>
  <c r="C146" i="1"/>
  <c r="C140" i="1"/>
  <c r="C141" i="1"/>
  <c r="C142" i="1"/>
  <c r="C143" i="1"/>
  <c r="C144" i="1"/>
  <c r="C145" i="1"/>
  <c r="C139" i="1"/>
  <c r="C134" i="1"/>
  <c r="C135" i="1"/>
  <c r="C136" i="1"/>
  <c r="C137" i="1"/>
  <c r="C138" i="1"/>
  <c r="C133" i="1"/>
  <c r="C131" i="1"/>
  <c r="C132" i="1"/>
  <c r="C130" i="1"/>
  <c r="C126" i="1"/>
  <c r="C127" i="1"/>
  <c r="C128" i="1"/>
  <c r="C129" i="1"/>
  <c r="C125" i="1"/>
  <c r="C120" i="1"/>
  <c r="C121" i="1"/>
  <c r="C122" i="1"/>
  <c r="C123" i="1"/>
  <c r="C124" i="1"/>
  <c r="C119" i="1"/>
  <c r="C116" i="1"/>
  <c r="C117" i="1"/>
  <c r="C118" i="1"/>
  <c r="C115" i="1"/>
  <c r="C114" i="1"/>
  <c r="C113" i="1"/>
  <c r="C112" i="1"/>
  <c r="C110" i="1"/>
  <c r="C111" i="1"/>
  <c r="C109" i="1"/>
  <c r="C108" i="1"/>
  <c r="C107" i="1"/>
  <c r="C78" i="1"/>
  <c r="C74" i="1"/>
  <c r="C73" i="1"/>
  <c r="C72" i="1"/>
  <c r="C75" i="1"/>
  <c r="C77" i="1"/>
  <c r="C76" i="1"/>
  <c r="B79" i="1"/>
  <c r="B61" i="1"/>
  <c r="C50" i="1"/>
  <c r="C51" i="1"/>
  <c r="C52" i="1"/>
  <c r="C49" i="1"/>
  <c r="C42" i="1"/>
  <c r="C43" i="1"/>
  <c r="C44" i="1"/>
  <c r="C41" i="1"/>
  <c r="C32" i="1"/>
  <c r="C31" i="1"/>
  <c r="C30" i="1"/>
  <c r="C35" i="1"/>
  <c r="C29" i="1"/>
  <c r="C34" i="1"/>
  <c r="C33" i="1"/>
  <c r="C28" i="1"/>
  <c r="C36" i="1"/>
  <c r="C37" i="1"/>
  <c r="C27" i="1"/>
  <c r="C21" i="1"/>
  <c r="C20" i="1"/>
  <c r="B22" i="1"/>
  <c r="B8" i="1"/>
  <c r="B16" i="1"/>
</calcChain>
</file>

<file path=xl/sharedStrings.xml><?xml version="1.0" encoding="utf-8"?>
<sst xmlns="http://schemas.openxmlformats.org/spreadsheetml/2006/main" count="242" uniqueCount="203">
  <si>
    <t>Otro (especifique)</t>
  </si>
  <si>
    <t>Servicios de soporte técnico relacionado con software</t>
  </si>
  <si>
    <t>Desarrollo de sistemas a la medida (excepto bases de datos y sitios web)</t>
  </si>
  <si>
    <t>Software como servicio (Saas)</t>
  </si>
  <si>
    <t>Consultoría técnica de software</t>
  </si>
  <si>
    <t>Aplicaciones móviles empresariales</t>
  </si>
  <si>
    <t>Paquetes de software estandarizados verticales para uso de empresas privadas</t>
  </si>
  <si>
    <t>Paquetes de software estandarizados horizontales para uso de empresas privadas</t>
  </si>
  <si>
    <t>Herramientas de desarrollo y lenguajes de programación</t>
  </si>
  <si>
    <t>Aplicaciones móviles individuales</t>
  </si>
  <si>
    <t>Software para manejo de bases de datos</t>
  </si>
  <si>
    <t>Otro software del sistema</t>
  </si>
  <si>
    <t>Paquetes de software estandarizados para uso personal</t>
  </si>
  <si>
    <t>Software de redes</t>
  </si>
  <si>
    <t>Sistemas operativos</t>
  </si>
  <si>
    <t>Software utilitario (ejemplo: antivirus)</t>
  </si>
  <si>
    <t>Antigüedad de la Empresa
 </t>
  </si>
  <si>
    <t>Answer Choices</t>
  </si>
  <si>
    <t>Responses</t>
  </si>
  <si>
    <t>Menos de 5 años</t>
  </si>
  <si>
    <t>De 5 a 11 años</t>
  </si>
  <si>
    <t>De 11 a 18 años</t>
  </si>
  <si>
    <t>De 18 años o más</t>
  </si>
  <si>
    <t>Tamaño de la Empresa (número de empleados)
 </t>
  </si>
  <si>
    <t>Micro Empresa (1 a 9 empleados)</t>
  </si>
  <si>
    <t>Pequeña empresa (10 a 49 empleados)</t>
  </si>
  <si>
    <t>Mediana empresa (50 a 199 empleados)</t>
  </si>
  <si>
    <t>Empresa grande (Más de 200 empleados)</t>
  </si>
  <si>
    <t>Brinda servicios o venta de productos fuera del Ecuador</t>
  </si>
  <si>
    <t>SI</t>
  </si>
  <si>
    <t>NO</t>
  </si>
  <si>
    <t>Si su respuesta es SI, por favor especifique en que país o países</t>
  </si>
  <si>
    <t>Chile, Colombia, Estados Unidos, India, México, Reino Unido, República Dominicana, Perú, Paraguay, Salvador, Argentina, Alemania, Panamá, USA,</t>
  </si>
  <si>
    <t>Cuál considera usted que es el factor diferenciador de su empresa (Puede seleccionar más de uno) (Opcional)</t>
  </si>
  <si>
    <t>Centrada en el cliente (Atención personalizada)</t>
  </si>
  <si>
    <t>Liderazgo</t>
  </si>
  <si>
    <t>Participación de las personas</t>
  </si>
  <si>
    <t>Enfoque basado en procesos</t>
  </si>
  <si>
    <t>Un enfoque sistemático para la gestión</t>
  </si>
  <si>
    <t>Mejora continua</t>
  </si>
  <si>
    <t>Basada en hechos para la toma de decisiones</t>
  </si>
  <si>
    <t>Relación de proveedor mutuamente beneficiosa</t>
  </si>
  <si>
    <t>Innovación de productos y servicios</t>
  </si>
  <si>
    <t>Procesos de intra emprendimiento</t>
  </si>
  <si>
    <t>Ubicación de la Empresa(País, provincia, ciudad)</t>
  </si>
  <si>
    <t>Quito</t>
  </si>
  <si>
    <t>Guayaquil</t>
  </si>
  <si>
    <t>Cuenca</t>
  </si>
  <si>
    <t>Ibarra</t>
  </si>
  <si>
    <t>El capital de su empresa en que porcentaje es: (Opcional)</t>
  </si>
  <si>
    <t>Público</t>
  </si>
  <si>
    <t>Privado</t>
  </si>
  <si>
    <t>Nacional</t>
  </si>
  <si>
    <t>Internacional</t>
  </si>
  <si>
    <t>Seleccione en que rango se encuentra la facturación realizada por año, en los últimos 2 años de su empresa: (Opcional)</t>
  </si>
  <si>
    <t>De $1000 a $10 000</t>
  </si>
  <si>
    <t>De $10 000 a $100 000</t>
  </si>
  <si>
    <t>De $100 000 a $1’000 000</t>
  </si>
  <si>
    <t>De $1’000 000 a $10’000 000</t>
  </si>
  <si>
    <t>De más de $10’000 000</t>
  </si>
  <si>
    <t>Total de empleados
 </t>
  </si>
  <si>
    <t>Total:</t>
  </si>
  <si>
    <t>Hombres:</t>
  </si>
  <si>
    <t>Mujeres:</t>
  </si>
  <si>
    <t>Promedio</t>
  </si>
  <si>
    <t>El nivel de formación de sus empleados es:(Por favor especifique lo más real posible, el número de empleados de su empresa por nivel de formación)
 </t>
  </si>
  <si>
    <t>Average Number</t>
  </si>
  <si>
    <t>Total Number</t>
  </si>
  <si>
    <t>Cuarto nivel</t>
  </si>
  <si>
    <t>Tercer nivel</t>
  </si>
  <si>
    <t>Egresados universitarios</t>
  </si>
  <si>
    <t>Técnicos</t>
  </si>
  <si>
    <t>Estudiantes de secundaria</t>
  </si>
  <si>
    <t>Con certificaciones</t>
  </si>
  <si>
    <t>Con experiencia laboral</t>
  </si>
  <si>
    <t>Suma</t>
  </si>
  <si>
    <t>Porcentaje</t>
  </si>
  <si>
    <t>Empresas orientadas a desarrollo de software</t>
  </si>
  <si>
    <t>Empresas de desarrollo de software que brindan servicios de TI</t>
  </si>
  <si>
    <t>Actividades que realizan las empresas de desarrollo de software</t>
  </si>
  <si>
    <t>1. Diseño y desarrollo de sitios web</t>
  </si>
  <si>
    <t>2. Consultoría técnica en hardware e infraestructura TIC</t>
  </si>
  <si>
    <t>3. Tableros (Dashboard)</t>
  </si>
  <si>
    <t>4. Minería de datos (Data mining)</t>
  </si>
  <si>
    <t>5. Hospedaje de sitios web</t>
  </si>
  <si>
    <t>6. Servicios de administración y operación de sistemas computacionales</t>
  </si>
  <si>
    <t>7. Cubos Olap (Online analytical processing)</t>
  </si>
  <si>
    <t>8. Adaptación e implementación de software empaquetado de terceros producido en el exterior</t>
  </si>
  <si>
    <t>9. Servicios de soporte técnico relacionado con hardware</t>
  </si>
  <si>
    <t>10. Aseguramiento de calidad (Quality assurance)</t>
  </si>
  <si>
    <t>11. Administración de datos (archiving, backup, business continuity, disaster recovery)</t>
  </si>
  <si>
    <t>12. Big data</t>
  </si>
  <si>
    <t>13. Provisión de aplicaciones</t>
  </si>
  <si>
    <t>14. Seguridad</t>
  </si>
  <si>
    <t>15. Plataforma como servicio (Paas)</t>
  </si>
  <si>
    <t>16. Servicios de auditoría de operaciones</t>
  </si>
  <si>
    <t>17. Otros servicios de soporte técnico de TI</t>
  </si>
  <si>
    <t>18. Servicios de migración y conversión de datos</t>
  </si>
  <si>
    <t>19. Infraestructura como servicio (Iaas)</t>
  </si>
  <si>
    <t>20. Servicios de digitalización y otros procesos de captura de datos</t>
  </si>
  <si>
    <t>21. Servicios de pruebas de resistencia (Stress test)</t>
  </si>
  <si>
    <t>22. Servicios de colocación</t>
  </si>
  <si>
    <t>23. Adaptación e implementación de software empaquetado por terceros producido en el país</t>
  </si>
  <si>
    <t>25. Control de calidad (Quality control)</t>
  </si>
  <si>
    <t>27. Adaptación de plataformas para llevar a cabo actividades de e-commerce</t>
  </si>
  <si>
    <t>28. Diseño de aplicaciones móviles para e-commerce</t>
  </si>
  <si>
    <t>29. Desarrollo de la tienda electrónica con las herramientas para llevar a cabo las transacciones</t>
  </si>
  <si>
    <t>30. Consultoría o tercerización de funciones de SEO, SMO, SEM, email marketing y community management.</t>
  </si>
  <si>
    <t>31. Factura electrónica</t>
  </si>
  <si>
    <t>32. Firma digital</t>
  </si>
  <si>
    <t>33. Desarrollo de contenido para e-learning</t>
  </si>
  <si>
    <t>34. Consultoría en e-learning</t>
  </si>
  <si>
    <t>35. Desarrollo de plataformas para llevar a cabo aplicaciones de e-learning con elementos de web streaming y colaboración</t>
  </si>
  <si>
    <t>36. Consultoría en virtualidad: adaptación de contenidos para su utilización en e-learning</t>
  </si>
  <si>
    <t>37. Servicios de soporte</t>
  </si>
  <si>
    <t>38. Desarrollo de aplicaciones o juegos electrónicos orientados a facilitar el aprendizaje</t>
  </si>
  <si>
    <t>47. Comercializador de equipos computacionales</t>
  </si>
  <si>
    <t>50. Comercializador de servicios de TI</t>
  </si>
  <si>
    <t>51. Servicios de análisis de datos</t>
  </si>
  <si>
    <t>52. Manufactura de tecnologías de la información</t>
  </si>
  <si>
    <t>53. Servicios de personal de TI (Staffing)</t>
  </si>
  <si>
    <t>54. Espacio para publicidad en línea o redes sociales</t>
  </si>
  <si>
    <t>55. Capacitación en temas de tecnologías digitales</t>
  </si>
  <si>
    <t>56. Consultoría en regulación de TIC</t>
  </si>
  <si>
    <t>Blockchain, seguridad, productos espec{ificos para aseguradoras, software propio</t>
  </si>
  <si>
    <t>Del siguiente listado de opciones de formación complemente aquellas que requiera en la actualidad, o agregar al final Otras en el espacio habilitado</t>
  </si>
  <si>
    <t>Doctorado en</t>
  </si>
  <si>
    <t>Maestría en</t>
  </si>
  <si>
    <t>Ingeniería en</t>
  </si>
  <si>
    <t>Licenciatura en</t>
  </si>
  <si>
    <t>Tecnología en</t>
  </si>
  <si>
    <t>Especialidad técnica</t>
  </si>
  <si>
    <t>Certificación técnica</t>
  </si>
  <si>
    <t>Habilidades de gestión</t>
  </si>
  <si>
    <t>Cursos de formación específicos en</t>
  </si>
  <si>
    <t>Otras formaciones o habilidades</t>
  </si>
  <si>
    <t>Data Science, Administración y Consultoría, Desarrollo de software 2, TICs e Innovación y/o Administración de Empresas, Sistemas</t>
  </si>
  <si>
    <t>Ciencias de datos(2), Ingeniería de Software, Gerencia de Sistemas, Redes, DISEÑO DE SOFTWARE, big data(3),vision por computador, Fintech, Tecnologias como apoyo a los Negocios, Bug data, Desarrollo de software, análisis de información, experiencia de usuario, MBA, Finanzas, Transformacion Digital, Gestion de Hospitales, inteligencia de negocios, Gestión de proyectos, Manejo de Sistemas, Business Analytics, Estadística, bigdata, NLP</t>
  </si>
  <si>
    <t>software (3), Sistemas (3), Desarrollo de software (2), arquitectura de software (2), Mineria de Datos</t>
  </si>
  <si>
    <t>Riesgos y seguros, Negocios y finanzas</t>
  </si>
  <si>
    <t>Desarrollo de Software (2), Analítica de datos para empresas</t>
  </si>
  <si>
    <t>SAP o Tryton, aseguramento de calidad, desarrollo de software (2)</t>
  </si>
  <si>
    <t xml:space="preserve">QA, Redes, SAP modules, HANA y ABAP, .net core, Desarrollo app móvil, AWS, SCRUM, Gestión de proyectos, Cloud Platforms, PMO, SCRUM, Java, Red Hat SO, Fuse, </t>
  </si>
  <si>
    <t>Gestión de Proyectos (3), MERCADEO, GNU Health, supervision y gestion de proyectos, dirección financiera, head of operations</t>
  </si>
  <si>
    <t>BASE DE DATOS, R y Python, Performance Marketing, SEO, Google Analytics, POSTGRES SQL, PYTHON, JAVA, METODOLOGÍA DE DESARROLLO DE SOFTWARE, Gestión de proyectos, gestión de riesgos, calidad, COMERCIAL Y VENTAS, Agilismo, .net core, metodologías ágiles, scrum</t>
  </si>
  <si>
    <t>c#, html5, sql, devops, olap, bsc, comunicación efectiva, liderazgo, trabajo en equipo, Habilidades blandas para el desarrollador, Inglés, UX, Product Management, QA</t>
  </si>
  <si>
    <t>En los últimos 2 años ha adoptado alguna de las siguientes estrategias</t>
  </si>
  <si>
    <t>Mejoras en los productos o servicios</t>
  </si>
  <si>
    <t>Lanzamiento de nuevos productos o servicios al mercado nacional</t>
  </si>
  <si>
    <t>Mejoras en los procesos productivos</t>
  </si>
  <si>
    <t>Introducción de cambios en el modelo de negocio</t>
  </si>
  <si>
    <t>Adquisición de nuevas plataformas de hardware o de software</t>
  </si>
  <si>
    <t>Alianzas estratégicas con otras empresas del sector de TI</t>
  </si>
  <si>
    <t>Vinculación con centros académicos de investigación</t>
  </si>
  <si>
    <t>Investigación y desarrollo</t>
  </si>
  <si>
    <t>Desarrollo de prototipos que aún no han salido al mercado</t>
  </si>
  <si>
    <t>Registro de propiedad intelectual en Ecuador</t>
  </si>
  <si>
    <t>Registro de propiedad intelectual en el exterior</t>
  </si>
  <si>
    <t>OTROS: Desarrollo de soluciones de seguridad de TI, Sistemas electrónicos de negociación de mercados financieros, ERPs (SAP, ORACLE, Tryton) y AddOns para retails, clinicas/hospitales con GNU Health, procesos VLDB)  Migracion parcial y total a entornos servidores y accesos de software libre (Linux, PostGreSQL, PostFix, LibreOffice), software para telemetria  software para integracion IOT software para georeferenciacion y control de activos, BLOCKCHAIN</t>
  </si>
  <si>
    <t>Front End</t>
  </si>
  <si>
    <t>HTML</t>
  </si>
  <si>
    <t>CSS</t>
  </si>
  <si>
    <t>JavaScript</t>
  </si>
  <si>
    <t>Back End</t>
  </si>
  <si>
    <t>PHP</t>
  </si>
  <si>
    <t>C++</t>
  </si>
  <si>
    <t>C#</t>
  </si>
  <si>
    <t>Java</t>
  </si>
  <si>
    <t>Python</t>
  </si>
  <si>
    <t>Visual Basic</t>
  </si>
  <si>
    <t>Scala</t>
  </si>
  <si>
    <t>Ruby on rails</t>
  </si>
  <si>
    <t>Frameworks</t>
  </si>
  <si>
    <t>MSF</t>
  </si>
  <si>
    <t>RUP</t>
  </si>
  <si>
    <t>SaaS</t>
  </si>
  <si>
    <t>IaaS</t>
  </si>
  <si>
    <t>PaaS</t>
  </si>
  <si>
    <t>FaaS</t>
  </si>
  <si>
    <t>BaaS</t>
  </si>
  <si>
    <t>OTROS: Lenguage propietario, ABAP y FIORI de SAP, Genexus ya sea para windows o para web, F#, Nodejs (2), .Net, Freemaker, SQL Scripts, /Net core, angular 9, rust, Sistemas GIS</t>
  </si>
  <si>
    <t>OTROS: Angular, Node, LEAN - metodología de desarrollo ligero, ECLIPSE for SAP  Django for Python,  R-system corporate, .net, ANGULAR (2), LARAVEL, Scrum (2), Genexus, EDGE (in-house),Liferay Developer Studio, Jboss Fuse., spring, camel, flask, spyce</t>
  </si>
  <si>
    <t>Empresas excusivamente de software</t>
  </si>
  <si>
    <t>Manta</t>
  </si>
  <si>
    <t>India</t>
  </si>
  <si>
    <t>Reino Unido</t>
  </si>
  <si>
    <t>Chile</t>
  </si>
  <si>
    <t>Colombia</t>
  </si>
  <si>
    <t>Estados Unidos</t>
  </si>
  <si>
    <t>República Dominicana</t>
  </si>
  <si>
    <t>México</t>
  </si>
  <si>
    <t>Perú</t>
  </si>
  <si>
    <t>Paraguay</t>
  </si>
  <si>
    <t>Salvador</t>
  </si>
  <si>
    <t>Argentina</t>
  </si>
  <si>
    <t xml:space="preserve"> Alemania</t>
  </si>
  <si>
    <t>Panamá</t>
  </si>
  <si>
    <t>Nodejs</t>
  </si>
  <si>
    <t>infraestructura de despliegue</t>
  </si>
  <si>
    <t>SAFE</t>
  </si>
  <si>
    <t>SCRUM</t>
  </si>
  <si>
    <t>Otro</t>
  </si>
  <si>
    <t xml:space="preserve">Otro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</si>
</sst>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333333"/>
      <name val="Arial"/>
      <family val="2"/>
    </font>
    <font>
      <b/>
      <sz val="12"/>
      <color rgb="FF333333"/>
      <name val="Arial"/>
      <family val="2"/>
    </font>
    <font>
      <b/>
      <sz val="11"/>
      <color rgb="FF333333"/>
      <name val="Arial"/>
      <family val="2"/>
    </font>
    <font>
      <sz val="11"/>
      <color rgb="FF333333"/>
      <name val="Arial"/>
      <family val="2"/>
    </font>
    <font>
      <b/>
      <sz val="12"/>
      <color rgb="FF333333"/>
      <name val="Arial"/>
      <family val="2"/>
    </font>
    <font>
      <b/>
      <sz val="14"/>
      <color theme="1"/>
      <name val="Calibri"/>
      <family val="2"/>
      <scheme val="minor"/>
    </font>
  </fonts>
  <fills count="3">
    <fill>
      <patternFill patternType="none"/>
    </fill>
    <fill>
      <patternFill patternType="gray125"/>
    </fill>
    <fill>
      <patternFill patternType="solid">
        <fgColor rgb="FFEAEAE8"/>
        <bgColor rgb="FFEAEAE8"/>
      </patternFill>
    </fill>
  </fills>
  <borders count="1">
    <border>
      <left/>
      <right/>
      <top/>
      <bottom/>
      <diagonal/>
    </border>
  </borders>
  <cellStyleXfs count="1">
    <xf numFmtId="0" fontId="0" fillId="0" borderId="0"/>
  </cellStyleXfs>
  <cellXfs count="19">
    <xf numFmtId="0" fontId="0" fillId="0" borderId="0" xfId="0"/>
    <xf numFmtId="0" fontId="1" fillId="2" borderId="0" xfId="0" applyFont="1" applyFill="1"/>
    <xf numFmtId="10" fontId="1" fillId="0" borderId="0" xfId="0" applyNumberFormat="1" applyFont="1"/>
    <xf numFmtId="0" fontId="2" fillId="0" borderId="0" xfId="0" applyFont="1"/>
    <xf numFmtId="0" fontId="1" fillId="2" borderId="0" xfId="0" applyFont="1" applyFill="1" applyAlignment="1">
      <alignment horizontal="center"/>
    </xf>
    <xf numFmtId="0" fontId="0" fillId="0" borderId="0" xfId="0"/>
    <xf numFmtId="0" fontId="1" fillId="0" borderId="0" xfId="0" applyFont="1"/>
    <xf numFmtId="0" fontId="3" fillId="0" borderId="0" xfId="0" applyFont="1"/>
    <xf numFmtId="0" fontId="4" fillId="2" borderId="0" xfId="0" applyFont="1" applyFill="1"/>
    <xf numFmtId="0" fontId="5" fillId="0" borderId="0" xfId="0" applyFont="1"/>
    <xf numFmtId="0" fontId="4" fillId="2" borderId="0" xfId="0" applyFont="1" applyFill="1" applyAlignment="1">
      <alignment horizontal="center"/>
    </xf>
    <xf numFmtId="10" fontId="4" fillId="0" borderId="0" xfId="0" applyNumberFormat="1" applyFont="1"/>
    <xf numFmtId="0" fontId="1" fillId="2" borderId="0" xfId="0" applyFont="1" applyFill="1" applyAlignment="1"/>
    <xf numFmtId="0" fontId="0" fillId="0" borderId="0" xfId="0"/>
    <xf numFmtId="10" fontId="0" fillId="0" borderId="0" xfId="0" applyNumberFormat="1"/>
    <xf numFmtId="0" fontId="6" fillId="0" borderId="0" xfId="0" applyFont="1"/>
    <xf numFmtId="0" fontId="1" fillId="2" borderId="0" xfId="0" applyFont="1" applyFill="1" applyAlignment="1">
      <alignment horizontal="center"/>
    </xf>
    <xf numFmtId="0" fontId="0" fillId="0" borderId="0" xfId="0"/>
    <xf numFmtId="0" fontId="4" fillId="2" borderId="0" xfId="0" applyFont="1" applyFill="1" applyAlignment="1">
      <alignment horizontal="center"/>
    </xf>
  </cellXfs>
  <cellStyles count="1">
    <cellStyle name="Normal" xfId="0" builtinId="0"/>
  </cellStyles>
  <dxfs count="0"/>
  <tableStyles count="0" defaultTableStyle="TableStyleMedium2" defaultPivotStyle="PivotStyleLight16"/>
  <colors>
    <mruColors>
      <color rgb="FF5DA45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s-EC" b="1"/>
              <a:t>EMPRESAS QUE EXPORTAN SOFTWARE</a:t>
            </a:r>
          </a:p>
        </c:rich>
      </c:tx>
      <c:layout>
        <c:manualLayout>
          <c:xMode val="edge"/>
          <c:yMode val="edge"/>
          <c:x val="0.15435593031231976"/>
          <c:y val="1.2139303767915629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s-ES"/>
        </a:p>
      </c:txPr>
    </c:title>
    <c:autoTitleDeleted val="0"/>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bar"/>
        <c:grouping val="clustered"/>
        <c:varyColors val="0"/>
        <c:ser>
          <c:idx val="0"/>
          <c:order val="0"/>
          <c:spPr>
            <a:solidFill>
              <a:schemeClr val="accent5">
                <a:lumMod val="50000"/>
              </a:schemeClr>
            </a:solidFill>
            <a:ln>
              <a:solidFill>
                <a:schemeClr val="accent5">
                  <a:lumMod val="20000"/>
                  <a:lumOff val="80000"/>
                </a:schemeClr>
              </a:solidFill>
            </a:ln>
            <a:effectLst/>
            <a:sp3d>
              <a:contourClr>
                <a:schemeClr val="accent5">
                  <a:lumMod val="20000"/>
                  <a:lumOff val="80000"/>
                </a:schemeClr>
              </a:contourClr>
            </a:sp3d>
          </c:spPr>
          <c:invertIfNegative val="0"/>
          <c:cat>
            <c:numRef>
              <c:f>Resultados!$E$20:$E$21</c:f>
              <c:numCache>
                <c:formatCode>General</c:formatCode>
                <c:ptCount val="2"/>
              </c:numCache>
            </c:numRef>
          </c:cat>
          <c:val>
            <c:numRef>
              <c:f>Resultados!$F$20:$F$21</c:f>
              <c:numCache>
                <c:formatCode>0.00%</c:formatCode>
                <c:ptCount val="2"/>
              </c:numCache>
            </c:numRef>
          </c:val>
          <c:extLst xmlns:c16r2="http://schemas.microsoft.com/office/drawing/2015/06/chart">
            <c:ext xmlns:c16="http://schemas.microsoft.com/office/drawing/2014/chart" uri="{C3380CC4-5D6E-409C-BE32-E72D297353CC}">
              <c16:uniqueId val="{00000000-6389-44B9-817C-2D574B870FA0}"/>
            </c:ext>
          </c:extLst>
        </c:ser>
        <c:dLbls>
          <c:showLegendKey val="0"/>
          <c:showVal val="0"/>
          <c:showCatName val="0"/>
          <c:showSerName val="0"/>
          <c:showPercent val="0"/>
          <c:showBubbleSize val="0"/>
        </c:dLbls>
        <c:gapWidth val="150"/>
        <c:shape val="box"/>
        <c:axId val="-809913600"/>
        <c:axId val="-809896736"/>
        <c:axId val="0"/>
      </c:bar3DChart>
      <c:catAx>
        <c:axId val="-80991360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09896736"/>
        <c:crosses val="autoZero"/>
        <c:auto val="1"/>
        <c:lblAlgn val="ctr"/>
        <c:lblOffset val="100"/>
        <c:noMultiLvlLbl val="0"/>
      </c:catAx>
      <c:valAx>
        <c:axId val="-809896736"/>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809913600"/>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20</xdr:col>
      <xdr:colOff>124918</xdr:colOff>
      <xdr:row>22</xdr:row>
      <xdr:rowOff>124920</xdr:rowOff>
    </xdr:from>
    <xdr:to>
      <xdr:col>25</xdr:col>
      <xdr:colOff>322706</xdr:colOff>
      <xdr:row>33</xdr:row>
      <xdr:rowOff>145740</xdr:rowOff>
    </xdr:to>
    <xdr:graphicFrame macro="">
      <xdr:nvGraphicFramePr>
        <xdr:cNvPr id="3" name="Gráfico 2">
          <a:extLst>
            <a:ext uri="{FF2B5EF4-FFF2-40B4-BE49-F238E27FC236}">
              <a16:creationId xmlns="" xmlns:a16="http://schemas.microsoft.com/office/drawing/2014/main" id="{EA77A01E-A05A-419C-B029-7D7AF52B72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43"/>
  <sheetViews>
    <sheetView tabSelected="1" topLeftCell="A217" zoomScale="85" zoomScaleNormal="85" workbookViewId="0">
      <selection activeCell="A251" sqref="A251"/>
    </sheetView>
  </sheetViews>
  <sheetFormatPr baseColWidth="10" defaultRowHeight="15" x14ac:dyDescent="0.25"/>
  <cols>
    <col min="1" max="1" width="76.28515625" bestFit="1" customWidth="1"/>
  </cols>
  <sheetData>
    <row r="2" spans="1:7" ht="15.75" x14ac:dyDescent="0.25">
      <c r="A2" s="3" t="s">
        <v>16</v>
      </c>
    </row>
    <row r="3" spans="1:7" ht="15.75" x14ac:dyDescent="0.25">
      <c r="A3" s="3"/>
    </row>
    <row r="4" spans="1:7" ht="15.95" customHeight="1" x14ac:dyDescent="0.25">
      <c r="A4" s="1" t="s">
        <v>22</v>
      </c>
      <c r="B4" s="6">
        <v>24</v>
      </c>
      <c r="C4" s="2">
        <f>B4/46</f>
        <v>0.52173913043478259</v>
      </c>
      <c r="E4" s="1" t="s">
        <v>22</v>
      </c>
      <c r="F4" s="2">
        <v>0.52173913043478259</v>
      </c>
      <c r="G4" s="2"/>
    </row>
    <row r="5" spans="1:7" x14ac:dyDescent="0.25">
      <c r="A5" s="1" t="s">
        <v>19</v>
      </c>
      <c r="B5" s="6">
        <v>8</v>
      </c>
      <c r="C5" s="2">
        <f>B5/46</f>
        <v>0.17391304347826086</v>
      </c>
      <c r="E5" s="1" t="s">
        <v>19</v>
      </c>
      <c r="F5" s="2">
        <v>0.17391304347826086</v>
      </c>
      <c r="G5" s="2"/>
    </row>
    <row r="6" spans="1:7" x14ac:dyDescent="0.25">
      <c r="A6" s="1" t="s">
        <v>20</v>
      </c>
      <c r="B6" s="6">
        <v>7</v>
      </c>
      <c r="C6" s="2">
        <f>B6/46</f>
        <v>0.15217391304347827</v>
      </c>
      <c r="E6" s="1" t="s">
        <v>20</v>
      </c>
      <c r="F6" s="2">
        <v>0.15217391304347827</v>
      </c>
      <c r="G6" s="2"/>
    </row>
    <row r="7" spans="1:7" x14ac:dyDescent="0.25">
      <c r="A7" s="1" t="s">
        <v>21</v>
      </c>
      <c r="B7" s="6">
        <v>7</v>
      </c>
      <c r="C7" s="2">
        <f>B7/46</f>
        <v>0.15217391304347827</v>
      </c>
      <c r="E7" s="1" t="s">
        <v>21</v>
      </c>
      <c r="F7" s="2">
        <v>0.15217391304347827</v>
      </c>
      <c r="G7" s="2"/>
    </row>
    <row r="8" spans="1:7" x14ac:dyDescent="0.25">
      <c r="A8" s="1"/>
      <c r="B8" s="6">
        <f>SUM(B4:B7)</f>
        <v>46</v>
      </c>
      <c r="C8" s="2"/>
    </row>
    <row r="10" spans="1:7" ht="15.75" x14ac:dyDescent="0.25">
      <c r="A10" s="3" t="s">
        <v>23</v>
      </c>
    </row>
    <row r="11" spans="1:7" x14ac:dyDescent="0.25">
      <c r="A11" s="4" t="s">
        <v>17</v>
      </c>
      <c r="B11" s="16" t="s">
        <v>18</v>
      </c>
      <c r="C11" s="17"/>
    </row>
    <row r="12" spans="1:7" x14ac:dyDescent="0.25">
      <c r="A12" s="1" t="s">
        <v>24</v>
      </c>
      <c r="B12">
        <v>19</v>
      </c>
      <c r="C12" s="2">
        <f>B12/46</f>
        <v>0.41304347826086957</v>
      </c>
      <c r="E12" s="1" t="s">
        <v>24</v>
      </c>
      <c r="F12" s="14">
        <v>0.41304347826086957</v>
      </c>
    </row>
    <row r="13" spans="1:7" x14ac:dyDescent="0.25">
      <c r="A13" s="1" t="s">
        <v>25</v>
      </c>
      <c r="B13">
        <v>19</v>
      </c>
      <c r="C13" s="2">
        <f>B13/46</f>
        <v>0.41304347826086957</v>
      </c>
      <c r="E13" s="1" t="s">
        <v>25</v>
      </c>
      <c r="F13" s="14">
        <v>0.41304347826086957</v>
      </c>
    </row>
    <row r="14" spans="1:7" x14ac:dyDescent="0.25">
      <c r="A14" s="1" t="s">
        <v>26</v>
      </c>
      <c r="B14">
        <v>6</v>
      </c>
      <c r="C14" s="2">
        <f>B14/46</f>
        <v>0.13043478260869565</v>
      </c>
      <c r="E14" s="1" t="s">
        <v>26</v>
      </c>
      <c r="F14" s="14">
        <v>0.13043478260869565</v>
      </c>
    </row>
    <row r="15" spans="1:7" x14ac:dyDescent="0.25">
      <c r="A15" s="1" t="s">
        <v>27</v>
      </c>
      <c r="B15">
        <v>2</v>
      </c>
      <c r="C15" s="2">
        <f>B15/46</f>
        <v>4.3478260869565216E-2</v>
      </c>
      <c r="E15" s="1" t="s">
        <v>27</v>
      </c>
      <c r="F15" s="14">
        <v>4.3478260869565216E-2</v>
      </c>
    </row>
    <row r="16" spans="1:7" x14ac:dyDescent="0.25">
      <c r="B16">
        <f>SUM(B12:B15)</f>
        <v>46</v>
      </c>
    </row>
    <row r="18" spans="1:7" ht="15.75" x14ac:dyDescent="0.25">
      <c r="A18" s="3" t="s">
        <v>28</v>
      </c>
    </row>
    <row r="19" spans="1:7" x14ac:dyDescent="0.25">
      <c r="A19" s="4" t="s">
        <v>17</v>
      </c>
      <c r="B19" s="16" t="s">
        <v>18</v>
      </c>
      <c r="C19" s="17"/>
    </row>
    <row r="20" spans="1:7" x14ac:dyDescent="0.25">
      <c r="A20" s="1" t="s">
        <v>29</v>
      </c>
      <c r="B20">
        <v>29</v>
      </c>
      <c r="C20" s="2">
        <f>B20/43</f>
        <v>0.67441860465116277</v>
      </c>
      <c r="E20" s="1"/>
      <c r="F20" s="14"/>
      <c r="G20" s="2"/>
    </row>
    <row r="21" spans="1:7" x14ac:dyDescent="0.25">
      <c r="A21" s="1" t="s">
        <v>30</v>
      </c>
      <c r="B21">
        <v>17</v>
      </c>
      <c r="C21" s="2">
        <f>B21/43</f>
        <v>0.39534883720930231</v>
      </c>
      <c r="E21" s="1"/>
      <c r="F21" s="14"/>
      <c r="G21" s="2"/>
    </row>
    <row r="22" spans="1:7" x14ac:dyDescent="0.25">
      <c r="A22" s="1" t="s">
        <v>31</v>
      </c>
      <c r="B22">
        <f>SUM(B20:B21)</f>
        <v>46</v>
      </c>
      <c r="C22" s="2"/>
    </row>
    <row r="23" spans="1:7" x14ac:dyDescent="0.25">
      <c r="A23" t="s">
        <v>32</v>
      </c>
    </row>
    <row r="25" spans="1:7" ht="15.75" x14ac:dyDescent="0.25">
      <c r="A25" s="3" t="s">
        <v>33</v>
      </c>
    </row>
    <row r="26" spans="1:7" x14ac:dyDescent="0.25">
      <c r="A26" s="4" t="s">
        <v>17</v>
      </c>
      <c r="B26" s="16" t="s">
        <v>18</v>
      </c>
      <c r="C26" s="17"/>
    </row>
    <row r="27" spans="1:7" x14ac:dyDescent="0.25">
      <c r="A27" s="1" t="s">
        <v>34</v>
      </c>
      <c r="B27">
        <v>38</v>
      </c>
      <c r="C27" s="2">
        <f t="shared" ref="C27:C37" si="0">B27/43</f>
        <v>0.88372093023255816</v>
      </c>
    </row>
    <row r="28" spans="1:7" x14ac:dyDescent="0.25">
      <c r="A28" s="1" t="s">
        <v>42</v>
      </c>
      <c r="B28">
        <v>31</v>
      </c>
      <c r="C28" s="2">
        <f t="shared" si="0"/>
        <v>0.72093023255813948</v>
      </c>
    </row>
    <row r="29" spans="1:7" x14ac:dyDescent="0.25">
      <c r="A29" s="1" t="s">
        <v>39</v>
      </c>
      <c r="B29">
        <v>21</v>
      </c>
      <c r="C29" s="2">
        <f t="shared" si="0"/>
        <v>0.48837209302325579</v>
      </c>
    </row>
    <row r="30" spans="1:7" x14ac:dyDescent="0.25">
      <c r="A30" s="1" t="s">
        <v>37</v>
      </c>
      <c r="B30">
        <v>18</v>
      </c>
      <c r="C30" s="2">
        <f t="shared" si="0"/>
        <v>0.41860465116279072</v>
      </c>
    </row>
    <row r="31" spans="1:7" x14ac:dyDescent="0.25">
      <c r="A31" s="1" t="s">
        <v>36</v>
      </c>
      <c r="B31">
        <v>15</v>
      </c>
      <c r="C31" s="2">
        <f t="shared" si="0"/>
        <v>0.34883720930232559</v>
      </c>
    </row>
    <row r="32" spans="1:7" x14ac:dyDescent="0.25">
      <c r="A32" s="1" t="s">
        <v>35</v>
      </c>
      <c r="B32">
        <v>12</v>
      </c>
      <c r="C32" s="2">
        <f t="shared" si="0"/>
        <v>0.27906976744186046</v>
      </c>
    </row>
    <row r="33" spans="1:3" x14ac:dyDescent="0.25">
      <c r="A33" s="1" t="s">
        <v>41</v>
      </c>
      <c r="B33">
        <v>11</v>
      </c>
      <c r="C33" s="2">
        <f t="shared" si="0"/>
        <v>0.2558139534883721</v>
      </c>
    </row>
    <row r="34" spans="1:3" x14ac:dyDescent="0.25">
      <c r="A34" s="1" t="s">
        <v>40</v>
      </c>
      <c r="B34">
        <v>9</v>
      </c>
      <c r="C34" s="2">
        <f t="shared" si="0"/>
        <v>0.20930232558139536</v>
      </c>
    </row>
    <row r="35" spans="1:3" x14ac:dyDescent="0.25">
      <c r="A35" s="1" t="s">
        <v>38</v>
      </c>
      <c r="B35">
        <v>7</v>
      </c>
      <c r="C35" s="2">
        <f t="shared" si="0"/>
        <v>0.16279069767441862</v>
      </c>
    </row>
    <row r="36" spans="1:3" x14ac:dyDescent="0.25">
      <c r="A36" s="1" t="s">
        <v>43</v>
      </c>
      <c r="B36">
        <v>7</v>
      </c>
      <c r="C36" s="2">
        <f t="shared" si="0"/>
        <v>0.16279069767441862</v>
      </c>
    </row>
    <row r="37" spans="1:3" x14ac:dyDescent="0.25">
      <c r="A37" s="1" t="s">
        <v>0</v>
      </c>
      <c r="B37">
        <v>3</v>
      </c>
      <c r="C37" s="2">
        <f t="shared" si="0"/>
        <v>6.9767441860465115E-2</v>
      </c>
    </row>
    <row r="38" spans="1:3" x14ac:dyDescent="0.25">
      <c r="A38" s="1"/>
      <c r="B38" s="2"/>
      <c r="C38" s="6"/>
    </row>
    <row r="39" spans="1:3" x14ac:dyDescent="0.25">
      <c r="A39" s="1"/>
      <c r="B39" s="2"/>
      <c r="C39" s="6"/>
    </row>
    <row r="40" spans="1:3" ht="15.75" x14ac:dyDescent="0.25">
      <c r="A40" s="3" t="s">
        <v>44</v>
      </c>
      <c r="C40" s="6"/>
    </row>
    <row r="41" spans="1:3" x14ac:dyDescent="0.25">
      <c r="A41" s="6" t="s">
        <v>45</v>
      </c>
      <c r="B41" s="7">
        <v>35</v>
      </c>
      <c r="C41" s="2">
        <f>B41/43</f>
        <v>0.81395348837209303</v>
      </c>
    </row>
    <row r="42" spans="1:3" x14ac:dyDescent="0.25">
      <c r="A42" s="6" t="s">
        <v>46</v>
      </c>
      <c r="B42" s="7">
        <v>8</v>
      </c>
      <c r="C42" s="2">
        <f t="shared" ref="C42:C45" si="1">B42/43</f>
        <v>0.18604651162790697</v>
      </c>
    </row>
    <row r="43" spans="1:3" x14ac:dyDescent="0.25">
      <c r="A43" s="6" t="s">
        <v>47</v>
      </c>
      <c r="B43" s="7">
        <v>1</v>
      </c>
      <c r="C43" s="2">
        <f t="shared" si="1"/>
        <v>2.3255813953488372E-2</v>
      </c>
    </row>
    <row r="44" spans="1:3" x14ac:dyDescent="0.25">
      <c r="A44" s="6" t="s">
        <v>48</v>
      </c>
      <c r="B44" s="7">
        <v>1</v>
      </c>
      <c r="C44" s="2">
        <f t="shared" si="1"/>
        <v>2.3255813953488372E-2</v>
      </c>
    </row>
    <row r="45" spans="1:3" x14ac:dyDescent="0.25">
      <c r="A45" s="6" t="s">
        <v>183</v>
      </c>
      <c r="B45" s="7">
        <v>1</v>
      </c>
      <c r="C45" s="2">
        <f t="shared" si="1"/>
        <v>2.3255813953488372E-2</v>
      </c>
    </row>
    <row r="46" spans="1:3" s="13" customFormat="1" x14ac:dyDescent="0.25">
      <c r="A46" s="6"/>
      <c r="B46" s="7"/>
      <c r="C46" s="6"/>
    </row>
    <row r="47" spans="1:3" ht="15.75" x14ac:dyDescent="0.25">
      <c r="A47" s="9" t="s">
        <v>49</v>
      </c>
    </row>
    <row r="48" spans="1:3" x14ac:dyDescent="0.25">
      <c r="A48" s="10" t="s">
        <v>17</v>
      </c>
      <c r="B48" s="18" t="s">
        <v>18</v>
      </c>
      <c r="C48" s="17"/>
    </row>
    <row r="49" spans="1:3" x14ac:dyDescent="0.25">
      <c r="A49" t="s">
        <v>50</v>
      </c>
      <c r="B49">
        <v>1</v>
      </c>
      <c r="C49" s="11">
        <f>B49/43</f>
        <v>2.3255813953488372E-2</v>
      </c>
    </row>
    <row r="50" spans="1:3" x14ac:dyDescent="0.25">
      <c r="A50" t="s">
        <v>51</v>
      </c>
      <c r="B50">
        <v>28</v>
      </c>
      <c r="C50" s="11">
        <f t="shared" ref="C50:C52" si="2">B50/43</f>
        <v>0.65116279069767447</v>
      </c>
    </row>
    <row r="51" spans="1:3" x14ac:dyDescent="0.25">
      <c r="A51" t="s">
        <v>52</v>
      </c>
      <c r="B51">
        <v>13</v>
      </c>
      <c r="C51" s="11">
        <f t="shared" si="2"/>
        <v>0.30232558139534882</v>
      </c>
    </row>
    <row r="52" spans="1:3" x14ac:dyDescent="0.25">
      <c r="A52" t="s">
        <v>53</v>
      </c>
      <c r="B52">
        <v>3</v>
      </c>
      <c r="C52" s="11">
        <f t="shared" si="2"/>
        <v>6.9767441860465115E-2</v>
      </c>
    </row>
    <row r="53" spans="1:3" x14ac:dyDescent="0.25">
      <c r="C53" s="11"/>
    </row>
    <row r="54" spans="1:3" ht="15.75" x14ac:dyDescent="0.25">
      <c r="A54" s="3" t="s">
        <v>54</v>
      </c>
    </row>
    <row r="55" spans="1:3" x14ac:dyDescent="0.25">
      <c r="A55" s="4" t="s">
        <v>17</v>
      </c>
      <c r="B55" s="16" t="s">
        <v>18</v>
      </c>
      <c r="C55" s="17"/>
    </row>
    <row r="56" spans="1:3" x14ac:dyDescent="0.25">
      <c r="A56" s="1" t="s">
        <v>55</v>
      </c>
      <c r="B56">
        <v>2</v>
      </c>
      <c r="C56" s="2">
        <f>B56/43</f>
        <v>4.6511627906976744E-2</v>
      </c>
    </row>
    <row r="57" spans="1:3" x14ac:dyDescent="0.25">
      <c r="A57" s="1" t="s">
        <v>56</v>
      </c>
      <c r="B57">
        <v>9</v>
      </c>
      <c r="C57" s="2">
        <f t="shared" ref="C57:C60" si="3">B57/43</f>
        <v>0.20930232558139536</v>
      </c>
    </row>
    <row r="58" spans="1:3" x14ac:dyDescent="0.25">
      <c r="A58" s="1" t="s">
        <v>57</v>
      </c>
      <c r="B58">
        <v>20</v>
      </c>
      <c r="C58" s="2">
        <f t="shared" si="3"/>
        <v>0.46511627906976744</v>
      </c>
    </row>
    <row r="59" spans="1:3" x14ac:dyDescent="0.25">
      <c r="A59" s="1" t="s">
        <v>58</v>
      </c>
      <c r="B59">
        <v>10</v>
      </c>
      <c r="C59" s="2">
        <f t="shared" si="3"/>
        <v>0.23255813953488372</v>
      </c>
    </row>
    <row r="60" spans="1:3" x14ac:dyDescent="0.25">
      <c r="A60" s="1" t="s">
        <v>59</v>
      </c>
      <c r="B60">
        <v>2</v>
      </c>
      <c r="C60" s="2">
        <f t="shared" si="3"/>
        <v>4.6511627906976744E-2</v>
      </c>
    </row>
    <row r="61" spans="1:3" x14ac:dyDescent="0.25">
      <c r="B61">
        <f>SUM(B56:B60)</f>
        <v>43</v>
      </c>
      <c r="C61" s="11"/>
    </row>
    <row r="62" spans="1:3" x14ac:dyDescent="0.25">
      <c r="C62" s="11"/>
    </row>
    <row r="63" spans="1:3" ht="15.75" x14ac:dyDescent="0.25">
      <c r="A63" s="3" t="s">
        <v>60</v>
      </c>
    </row>
    <row r="64" spans="1:3" x14ac:dyDescent="0.25">
      <c r="A64" s="4" t="s">
        <v>17</v>
      </c>
      <c r="B64" s="16" t="s">
        <v>18</v>
      </c>
      <c r="C64" s="17"/>
    </row>
    <row r="65" spans="1:4" x14ac:dyDescent="0.25">
      <c r="A65" s="4"/>
      <c r="B65" s="10" t="s">
        <v>75</v>
      </c>
      <c r="C65" t="s">
        <v>76</v>
      </c>
      <c r="D65" t="s">
        <v>64</v>
      </c>
    </row>
    <row r="66" spans="1:4" x14ac:dyDescent="0.25">
      <c r="A66" t="s">
        <v>61</v>
      </c>
      <c r="B66">
        <v>1076</v>
      </c>
      <c r="C66" s="2"/>
      <c r="D66">
        <v>23</v>
      </c>
    </row>
    <row r="67" spans="1:4" x14ac:dyDescent="0.25">
      <c r="A67" t="s">
        <v>62</v>
      </c>
      <c r="B67">
        <v>632</v>
      </c>
      <c r="C67" s="2">
        <f>B67/B66</f>
        <v>0.58736059479553904</v>
      </c>
      <c r="D67">
        <v>19</v>
      </c>
    </row>
    <row r="68" spans="1:4" x14ac:dyDescent="0.25">
      <c r="A68" t="s">
        <v>63</v>
      </c>
      <c r="B68">
        <v>444</v>
      </c>
      <c r="C68" s="2">
        <f>B68/B66</f>
        <v>0.41263940520446096</v>
      </c>
      <c r="D68">
        <v>14</v>
      </c>
    </row>
    <row r="69" spans="1:4" x14ac:dyDescent="0.25">
      <c r="C69" s="2"/>
    </row>
    <row r="70" spans="1:4" ht="15.75" x14ac:dyDescent="0.25">
      <c r="A70" s="3" t="s">
        <v>65</v>
      </c>
    </row>
    <row r="71" spans="1:4" x14ac:dyDescent="0.25">
      <c r="A71" s="4" t="s">
        <v>17</v>
      </c>
      <c r="B71" s="4" t="s">
        <v>67</v>
      </c>
      <c r="C71" s="12" t="s">
        <v>18</v>
      </c>
      <c r="D71" s="4" t="s">
        <v>66</v>
      </c>
    </row>
    <row r="72" spans="1:4" x14ac:dyDescent="0.25">
      <c r="A72" s="1" t="s">
        <v>72</v>
      </c>
      <c r="B72">
        <v>29</v>
      </c>
      <c r="C72" s="2">
        <f t="shared" ref="C72:C78" si="4">B72/1572</f>
        <v>1.8447837150127225E-2</v>
      </c>
      <c r="D72" s="6">
        <v>1.93</v>
      </c>
    </row>
    <row r="73" spans="1:4" x14ac:dyDescent="0.25">
      <c r="A73" s="1" t="s">
        <v>71</v>
      </c>
      <c r="B73">
        <v>83</v>
      </c>
      <c r="C73" s="2">
        <f t="shared" si="4"/>
        <v>5.2798982188295165E-2</v>
      </c>
      <c r="D73" s="6">
        <v>4.6100000000000003</v>
      </c>
    </row>
    <row r="74" spans="1:4" x14ac:dyDescent="0.25">
      <c r="A74" s="1" t="s">
        <v>70</v>
      </c>
      <c r="B74">
        <v>126</v>
      </c>
      <c r="C74" s="2">
        <f t="shared" si="4"/>
        <v>8.0152671755725186E-2</v>
      </c>
      <c r="D74" s="6">
        <v>6</v>
      </c>
    </row>
    <row r="75" spans="1:4" x14ac:dyDescent="0.25">
      <c r="A75" s="1" t="s">
        <v>73</v>
      </c>
      <c r="B75">
        <v>131</v>
      </c>
      <c r="C75" s="2">
        <f t="shared" si="4"/>
        <v>8.3333333333333329E-2</v>
      </c>
      <c r="D75" s="6">
        <v>13.1</v>
      </c>
    </row>
    <row r="76" spans="1:4" x14ac:dyDescent="0.25">
      <c r="A76" s="1" t="s">
        <v>68</v>
      </c>
      <c r="B76">
        <v>170</v>
      </c>
      <c r="C76" s="2">
        <f t="shared" si="4"/>
        <v>0.10814249363867684</v>
      </c>
      <c r="D76" s="6">
        <v>4.72</v>
      </c>
    </row>
    <row r="77" spans="1:4" x14ac:dyDescent="0.25">
      <c r="A77" s="1" t="s">
        <v>74</v>
      </c>
      <c r="B77">
        <v>434</v>
      </c>
      <c r="C77" s="2">
        <f t="shared" si="4"/>
        <v>0.27608142493638677</v>
      </c>
      <c r="D77" s="6">
        <v>27.13</v>
      </c>
    </row>
    <row r="78" spans="1:4" x14ac:dyDescent="0.25">
      <c r="A78" s="1" t="s">
        <v>69</v>
      </c>
      <c r="B78">
        <v>599</v>
      </c>
      <c r="C78" s="2">
        <f t="shared" si="4"/>
        <v>0.38104325699745545</v>
      </c>
      <c r="D78" s="6">
        <v>15.36</v>
      </c>
    </row>
    <row r="79" spans="1:4" x14ac:dyDescent="0.25">
      <c r="B79">
        <f>SUM(B72:B78)</f>
        <v>1572</v>
      </c>
      <c r="C79" s="2"/>
    </row>
    <row r="80" spans="1:4" s="5" customFormat="1" x14ac:dyDescent="0.25">
      <c r="C80" s="2"/>
    </row>
    <row r="81" spans="1:3" x14ac:dyDescent="0.25">
      <c r="C81" s="2">
        <v>0.43909999999999999</v>
      </c>
    </row>
    <row r="82" spans="1:3" x14ac:dyDescent="0.25">
      <c r="A82" s="8" t="s">
        <v>77</v>
      </c>
      <c r="B82">
        <v>46</v>
      </c>
      <c r="C82" s="2">
        <f>43/83</f>
        <v>0.51807228915662651</v>
      </c>
    </row>
    <row r="83" spans="1:3" x14ac:dyDescent="0.25">
      <c r="A83" s="8" t="s">
        <v>78</v>
      </c>
      <c r="B83">
        <v>26</v>
      </c>
      <c r="C83" s="2">
        <f>26/46</f>
        <v>0.56521739130434778</v>
      </c>
    </row>
    <row r="84" spans="1:3" x14ac:dyDescent="0.25">
      <c r="A84" t="s">
        <v>182</v>
      </c>
      <c r="B84">
        <v>20</v>
      </c>
      <c r="C84" s="2">
        <f>1-C83</f>
        <v>0.43478260869565222</v>
      </c>
    </row>
    <row r="85" spans="1:3" x14ac:dyDescent="0.25">
      <c r="B85" s="2"/>
      <c r="C85" s="6"/>
    </row>
    <row r="86" spans="1:3" ht="15.75" x14ac:dyDescent="0.25">
      <c r="A86" s="9" t="s">
        <v>79</v>
      </c>
      <c r="B86" s="18" t="s">
        <v>18</v>
      </c>
      <c r="C86" s="17"/>
    </row>
    <row r="87" spans="1:3" x14ac:dyDescent="0.25">
      <c r="A87" s="1" t="s">
        <v>1</v>
      </c>
      <c r="B87">
        <v>28</v>
      </c>
      <c r="C87" s="2">
        <f>B87/43</f>
        <v>0.65116279069767447</v>
      </c>
    </row>
    <row r="88" spans="1:3" x14ac:dyDescent="0.25">
      <c r="A88" s="1" t="s">
        <v>2</v>
      </c>
      <c r="B88">
        <v>26</v>
      </c>
      <c r="C88" s="2">
        <f t="shared" ref="C88:C102" si="5">B88/43</f>
        <v>0.60465116279069764</v>
      </c>
    </row>
    <row r="89" spans="1:3" x14ac:dyDescent="0.25">
      <c r="A89" s="1" t="s">
        <v>4</v>
      </c>
      <c r="B89">
        <v>24</v>
      </c>
      <c r="C89" s="2">
        <f t="shared" si="5"/>
        <v>0.55813953488372092</v>
      </c>
    </row>
    <row r="90" spans="1:3" x14ac:dyDescent="0.25">
      <c r="A90" s="1" t="s">
        <v>5</v>
      </c>
      <c r="B90">
        <v>24</v>
      </c>
      <c r="C90" s="2">
        <f t="shared" si="5"/>
        <v>0.55813953488372092</v>
      </c>
    </row>
    <row r="91" spans="1:3" x14ac:dyDescent="0.25">
      <c r="A91" s="1" t="s">
        <v>6</v>
      </c>
      <c r="B91">
        <v>24</v>
      </c>
      <c r="C91" s="2">
        <f t="shared" si="5"/>
        <v>0.55813953488372092</v>
      </c>
    </row>
    <row r="92" spans="1:3" x14ac:dyDescent="0.25">
      <c r="A92" s="1" t="s">
        <v>3</v>
      </c>
      <c r="B92">
        <v>23</v>
      </c>
      <c r="C92" s="2">
        <f t="shared" si="5"/>
        <v>0.53488372093023251</v>
      </c>
    </row>
    <row r="93" spans="1:3" x14ac:dyDescent="0.25">
      <c r="A93" s="1" t="s">
        <v>7</v>
      </c>
      <c r="B93">
        <v>20</v>
      </c>
      <c r="C93" s="2">
        <f t="shared" si="5"/>
        <v>0.46511627906976744</v>
      </c>
    </row>
    <row r="94" spans="1:3" x14ac:dyDescent="0.25">
      <c r="A94" s="1" t="s">
        <v>8</v>
      </c>
      <c r="B94">
        <v>13</v>
      </c>
      <c r="C94" s="2">
        <f t="shared" si="5"/>
        <v>0.30232558139534882</v>
      </c>
    </row>
    <row r="95" spans="1:3" x14ac:dyDescent="0.25">
      <c r="A95" s="1" t="s">
        <v>9</v>
      </c>
      <c r="B95">
        <v>8</v>
      </c>
      <c r="C95" s="2">
        <f t="shared" si="5"/>
        <v>0.18604651162790697</v>
      </c>
    </row>
    <row r="96" spans="1:3" x14ac:dyDescent="0.25">
      <c r="A96" s="1" t="s">
        <v>12</v>
      </c>
      <c r="B96">
        <v>7</v>
      </c>
      <c r="C96" s="2">
        <f t="shared" si="5"/>
        <v>0.16279069767441862</v>
      </c>
    </row>
    <row r="97" spans="1:3" x14ac:dyDescent="0.25">
      <c r="A97" s="1" t="s">
        <v>11</v>
      </c>
      <c r="B97">
        <v>7</v>
      </c>
      <c r="C97" s="2">
        <f t="shared" si="5"/>
        <v>0.16279069767441862</v>
      </c>
    </row>
    <row r="98" spans="1:3" x14ac:dyDescent="0.25">
      <c r="A98" s="1" t="s">
        <v>10</v>
      </c>
      <c r="B98">
        <v>6</v>
      </c>
      <c r="C98" s="2">
        <f t="shared" si="5"/>
        <v>0.13953488372093023</v>
      </c>
    </row>
    <row r="99" spans="1:3" x14ac:dyDescent="0.25">
      <c r="A99" s="1" t="s">
        <v>0</v>
      </c>
      <c r="B99">
        <v>6</v>
      </c>
      <c r="C99" s="2">
        <f t="shared" si="5"/>
        <v>0.13953488372093023</v>
      </c>
    </row>
    <row r="100" spans="1:3" x14ac:dyDescent="0.25">
      <c r="A100" s="1" t="s">
        <v>13</v>
      </c>
      <c r="B100">
        <v>3</v>
      </c>
      <c r="C100" s="2">
        <f t="shared" si="5"/>
        <v>6.9767441860465115E-2</v>
      </c>
    </row>
    <row r="101" spans="1:3" x14ac:dyDescent="0.25">
      <c r="A101" s="1" t="s">
        <v>14</v>
      </c>
      <c r="B101">
        <v>3</v>
      </c>
      <c r="C101" s="2">
        <f t="shared" si="5"/>
        <v>6.9767441860465115E-2</v>
      </c>
    </row>
    <row r="102" spans="1:3" x14ac:dyDescent="0.25">
      <c r="A102" s="1" t="s">
        <v>15</v>
      </c>
      <c r="B102">
        <v>2</v>
      </c>
      <c r="C102" s="2">
        <f t="shared" si="5"/>
        <v>4.6511627906976744E-2</v>
      </c>
    </row>
    <row r="103" spans="1:3" x14ac:dyDescent="0.25">
      <c r="A103" s="1" t="s">
        <v>158</v>
      </c>
    </row>
    <row r="105" spans="1:3" ht="15.75" x14ac:dyDescent="0.25">
      <c r="A105" s="9" t="s">
        <v>79</v>
      </c>
    </row>
    <row r="106" spans="1:3" x14ac:dyDescent="0.25">
      <c r="A106" s="10" t="s">
        <v>17</v>
      </c>
      <c r="B106" s="18" t="s">
        <v>18</v>
      </c>
      <c r="C106" s="17"/>
    </row>
    <row r="107" spans="1:3" x14ac:dyDescent="0.25">
      <c r="A107" s="8" t="s">
        <v>114</v>
      </c>
      <c r="B107">
        <v>13</v>
      </c>
      <c r="C107" s="11">
        <f>13/25</f>
        <v>0.52</v>
      </c>
    </row>
    <row r="108" spans="1:3" x14ac:dyDescent="0.25">
      <c r="A108" s="8" t="s">
        <v>80</v>
      </c>
      <c r="B108">
        <v>12</v>
      </c>
      <c r="C108" s="11">
        <f>12/25</f>
        <v>0.48</v>
      </c>
    </row>
    <row r="109" spans="1:3" x14ac:dyDescent="0.25">
      <c r="A109" s="8" t="s">
        <v>82</v>
      </c>
      <c r="B109">
        <v>11</v>
      </c>
      <c r="C109" s="11">
        <f>11/25</f>
        <v>0.44</v>
      </c>
    </row>
    <row r="110" spans="1:3" x14ac:dyDescent="0.25">
      <c r="A110" s="8" t="s">
        <v>92</v>
      </c>
      <c r="B110">
        <v>11</v>
      </c>
      <c r="C110" s="11">
        <f t="shared" ref="C110:C111" si="6">11/25</f>
        <v>0.44</v>
      </c>
    </row>
    <row r="111" spans="1:3" x14ac:dyDescent="0.25">
      <c r="A111" s="8" t="s">
        <v>108</v>
      </c>
      <c r="B111">
        <v>11</v>
      </c>
      <c r="C111" s="11">
        <f t="shared" si="6"/>
        <v>0.44</v>
      </c>
    </row>
    <row r="112" spans="1:3" x14ac:dyDescent="0.25">
      <c r="A112" s="8" t="s">
        <v>104</v>
      </c>
      <c r="B112">
        <v>10</v>
      </c>
      <c r="C112" s="11">
        <f>10/25</f>
        <v>0.4</v>
      </c>
    </row>
    <row r="113" spans="1:3" x14ac:dyDescent="0.25">
      <c r="A113" s="8" t="s">
        <v>81</v>
      </c>
      <c r="B113">
        <v>9</v>
      </c>
      <c r="C113" s="11">
        <f>9/25</f>
        <v>0.36</v>
      </c>
    </row>
    <row r="114" spans="1:3" x14ac:dyDescent="0.25">
      <c r="A114" s="8" t="s">
        <v>117</v>
      </c>
      <c r="B114">
        <v>9</v>
      </c>
      <c r="C114" s="11">
        <f>9/25</f>
        <v>0.36</v>
      </c>
    </row>
    <row r="115" spans="1:3" x14ac:dyDescent="0.25">
      <c r="A115" s="8" t="s">
        <v>87</v>
      </c>
      <c r="B115">
        <v>8</v>
      </c>
      <c r="C115" s="11">
        <f>8/25</f>
        <v>0.32</v>
      </c>
    </row>
    <row r="116" spans="1:3" x14ac:dyDescent="0.25">
      <c r="A116" s="8" t="s">
        <v>96</v>
      </c>
      <c r="B116">
        <v>8</v>
      </c>
      <c r="C116" s="11">
        <f t="shared" ref="C116:C118" si="7">8/25</f>
        <v>0.32</v>
      </c>
    </row>
    <row r="117" spans="1:3" x14ac:dyDescent="0.25">
      <c r="A117" s="8" t="s">
        <v>105</v>
      </c>
      <c r="B117">
        <v>8</v>
      </c>
      <c r="C117" s="11">
        <f t="shared" si="7"/>
        <v>0.32</v>
      </c>
    </row>
    <row r="118" spans="1:3" x14ac:dyDescent="0.25">
      <c r="A118" s="8" t="s">
        <v>106</v>
      </c>
      <c r="B118">
        <v>8</v>
      </c>
      <c r="C118" s="11">
        <f t="shared" si="7"/>
        <v>0.32</v>
      </c>
    </row>
    <row r="119" spans="1:3" x14ac:dyDescent="0.25">
      <c r="A119" s="8" t="s">
        <v>83</v>
      </c>
      <c r="B119">
        <v>7</v>
      </c>
      <c r="C119" s="11">
        <f>7/25</f>
        <v>0.28000000000000003</v>
      </c>
    </row>
    <row r="120" spans="1:3" x14ac:dyDescent="0.25">
      <c r="A120" s="8" t="s">
        <v>91</v>
      </c>
      <c r="B120">
        <v>7</v>
      </c>
      <c r="C120" s="11">
        <f t="shared" ref="C120:C124" si="8">7/25</f>
        <v>0.28000000000000003</v>
      </c>
    </row>
    <row r="121" spans="1:3" x14ac:dyDescent="0.25">
      <c r="A121" s="8" t="s">
        <v>97</v>
      </c>
      <c r="B121">
        <v>7</v>
      </c>
      <c r="C121" s="11">
        <f t="shared" si="8"/>
        <v>0.28000000000000003</v>
      </c>
    </row>
    <row r="122" spans="1:3" x14ac:dyDescent="0.25">
      <c r="A122" s="8" t="s">
        <v>109</v>
      </c>
      <c r="B122">
        <v>7</v>
      </c>
      <c r="C122" s="11">
        <f t="shared" si="8"/>
        <v>0.28000000000000003</v>
      </c>
    </row>
    <row r="123" spans="1:3" x14ac:dyDescent="0.25">
      <c r="A123" s="8" t="s">
        <v>118</v>
      </c>
      <c r="B123">
        <v>7</v>
      </c>
      <c r="C123" s="11">
        <f t="shared" si="8"/>
        <v>0.28000000000000003</v>
      </c>
    </row>
    <row r="124" spans="1:3" x14ac:dyDescent="0.25">
      <c r="A124" s="8" t="s">
        <v>122</v>
      </c>
      <c r="B124">
        <v>7</v>
      </c>
      <c r="C124" s="11">
        <f t="shared" si="8"/>
        <v>0.28000000000000003</v>
      </c>
    </row>
    <row r="125" spans="1:3" x14ac:dyDescent="0.25">
      <c r="A125" s="8" t="s">
        <v>86</v>
      </c>
      <c r="B125">
        <v>6</v>
      </c>
      <c r="C125" s="11">
        <f>6/25</f>
        <v>0.24</v>
      </c>
    </row>
    <row r="126" spans="1:3" x14ac:dyDescent="0.25">
      <c r="A126" s="8" t="s">
        <v>89</v>
      </c>
      <c r="B126">
        <v>6</v>
      </c>
      <c r="C126" s="11">
        <f t="shared" ref="C126:C129" si="9">6/25</f>
        <v>0.24</v>
      </c>
    </row>
    <row r="127" spans="1:3" x14ac:dyDescent="0.25">
      <c r="A127" s="8" t="s">
        <v>90</v>
      </c>
      <c r="B127">
        <v>6</v>
      </c>
      <c r="C127" s="11">
        <f t="shared" si="9"/>
        <v>0.24</v>
      </c>
    </row>
    <row r="128" spans="1:3" x14ac:dyDescent="0.25">
      <c r="A128" s="8" t="s">
        <v>93</v>
      </c>
      <c r="B128">
        <v>6</v>
      </c>
      <c r="C128" s="11">
        <f t="shared" si="9"/>
        <v>0.24</v>
      </c>
    </row>
    <row r="129" spans="1:3" x14ac:dyDescent="0.25">
      <c r="A129" s="8" t="s">
        <v>0</v>
      </c>
      <c r="B129">
        <v>6</v>
      </c>
      <c r="C129" s="11">
        <f t="shared" si="9"/>
        <v>0.24</v>
      </c>
    </row>
    <row r="130" spans="1:3" x14ac:dyDescent="0.25">
      <c r="A130" s="8" t="s">
        <v>85</v>
      </c>
      <c r="B130">
        <v>5</v>
      </c>
      <c r="C130" s="11">
        <f>5/25</f>
        <v>0.2</v>
      </c>
    </row>
    <row r="131" spans="1:3" x14ac:dyDescent="0.25">
      <c r="A131" s="8" t="s">
        <v>94</v>
      </c>
      <c r="B131">
        <v>5</v>
      </c>
      <c r="C131" s="11">
        <f t="shared" ref="C131:C132" si="10">5/25</f>
        <v>0.2</v>
      </c>
    </row>
    <row r="132" spans="1:3" x14ac:dyDescent="0.25">
      <c r="A132" s="8" t="s">
        <v>99</v>
      </c>
      <c r="B132">
        <v>5</v>
      </c>
      <c r="C132" s="11">
        <f t="shared" si="10"/>
        <v>0.2</v>
      </c>
    </row>
    <row r="133" spans="1:3" x14ac:dyDescent="0.25">
      <c r="A133" s="8" t="s">
        <v>84</v>
      </c>
      <c r="B133">
        <v>4</v>
      </c>
      <c r="C133" s="11">
        <f>4/25</f>
        <v>0.16</v>
      </c>
    </row>
    <row r="134" spans="1:3" x14ac:dyDescent="0.25">
      <c r="A134" s="8" t="s">
        <v>88</v>
      </c>
      <c r="B134">
        <v>4</v>
      </c>
      <c r="C134" s="11">
        <f t="shared" ref="C134:C138" si="11">4/25</f>
        <v>0.16</v>
      </c>
    </row>
    <row r="135" spans="1:3" x14ac:dyDescent="0.25">
      <c r="A135" s="8" t="s">
        <v>110</v>
      </c>
      <c r="B135">
        <v>4</v>
      </c>
      <c r="C135" s="11">
        <f t="shared" si="11"/>
        <v>0.16</v>
      </c>
    </row>
    <row r="136" spans="1:3" x14ac:dyDescent="0.25">
      <c r="A136" s="8" t="s">
        <v>111</v>
      </c>
      <c r="B136">
        <v>4</v>
      </c>
      <c r="C136" s="11">
        <f t="shared" si="11"/>
        <v>0.16</v>
      </c>
    </row>
    <row r="137" spans="1:3" x14ac:dyDescent="0.25">
      <c r="A137" s="8" t="s">
        <v>119</v>
      </c>
      <c r="B137">
        <v>4</v>
      </c>
      <c r="C137" s="11">
        <f t="shared" si="11"/>
        <v>0.16</v>
      </c>
    </row>
    <row r="138" spans="1:3" x14ac:dyDescent="0.25">
      <c r="A138" s="8" t="s">
        <v>120</v>
      </c>
      <c r="B138">
        <v>4</v>
      </c>
      <c r="C138" s="11">
        <f t="shared" si="11"/>
        <v>0.16</v>
      </c>
    </row>
    <row r="139" spans="1:3" x14ac:dyDescent="0.25">
      <c r="A139" s="8" t="s">
        <v>95</v>
      </c>
      <c r="B139">
        <v>3</v>
      </c>
      <c r="C139" s="11">
        <f>3/25</f>
        <v>0.12</v>
      </c>
    </row>
    <row r="140" spans="1:3" x14ac:dyDescent="0.25">
      <c r="A140" s="8" t="s">
        <v>100</v>
      </c>
      <c r="B140">
        <v>3</v>
      </c>
      <c r="C140" s="11">
        <f t="shared" ref="C140:C145" si="12">3/25</f>
        <v>0.12</v>
      </c>
    </row>
    <row r="141" spans="1:3" x14ac:dyDescent="0.25">
      <c r="A141" s="8" t="s">
        <v>102</v>
      </c>
      <c r="B141">
        <v>3</v>
      </c>
      <c r="C141" s="11">
        <f t="shared" si="12"/>
        <v>0.12</v>
      </c>
    </row>
    <row r="142" spans="1:3" x14ac:dyDescent="0.25">
      <c r="A142" s="8" t="s">
        <v>103</v>
      </c>
      <c r="B142">
        <v>3</v>
      </c>
      <c r="C142" s="11">
        <f t="shared" si="12"/>
        <v>0.12</v>
      </c>
    </row>
    <row r="143" spans="1:3" x14ac:dyDescent="0.25">
      <c r="A143" s="8" t="s">
        <v>107</v>
      </c>
      <c r="B143">
        <v>3</v>
      </c>
      <c r="C143" s="11">
        <f t="shared" si="12"/>
        <v>0.12</v>
      </c>
    </row>
    <row r="144" spans="1:3" x14ac:dyDescent="0.25">
      <c r="A144" s="8" t="s">
        <v>112</v>
      </c>
      <c r="B144">
        <v>3</v>
      </c>
      <c r="C144" s="11">
        <f t="shared" si="12"/>
        <v>0.12</v>
      </c>
    </row>
    <row r="145" spans="1:5" x14ac:dyDescent="0.25">
      <c r="A145" s="8" t="s">
        <v>113</v>
      </c>
      <c r="B145">
        <v>3</v>
      </c>
      <c r="C145" s="11">
        <f t="shared" si="12"/>
        <v>0.12</v>
      </c>
    </row>
    <row r="146" spans="1:5" x14ac:dyDescent="0.25">
      <c r="A146" s="8" t="s">
        <v>98</v>
      </c>
      <c r="B146">
        <v>2</v>
      </c>
      <c r="C146" s="11">
        <f>2/25</f>
        <v>0.08</v>
      </c>
    </row>
    <row r="147" spans="1:5" x14ac:dyDescent="0.25">
      <c r="A147" s="8" t="s">
        <v>116</v>
      </c>
      <c r="B147">
        <v>2</v>
      </c>
      <c r="C147" s="11">
        <f t="shared" ref="C147:C149" si="13">2/25</f>
        <v>0.08</v>
      </c>
    </row>
    <row r="148" spans="1:5" x14ac:dyDescent="0.25">
      <c r="A148" s="8" t="s">
        <v>121</v>
      </c>
      <c r="B148">
        <v>2</v>
      </c>
      <c r="C148" s="11">
        <f t="shared" si="13"/>
        <v>0.08</v>
      </c>
    </row>
    <row r="149" spans="1:5" x14ac:dyDescent="0.25">
      <c r="A149" s="8" t="s">
        <v>123</v>
      </c>
      <c r="B149">
        <v>2</v>
      </c>
      <c r="C149" s="11">
        <f t="shared" si="13"/>
        <v>0.08</v>
      </c>
    </row>
    <row r="150" spans="1:5" x14ac:dyDescent="0.25">
      <c r="A150" s="8" t="s">
        <v>101</v>
      </c>
      <c r="B150">
        <v>1</v>
      </c>
      <c r="C150" s="11">
        <f>1/25</f>
        <v>0.04</v>
      </c>
    </row>
    <row r="151" spans="1:5" x14ac:dyDescent="0.25">
      <c r="A151" s="8" t="s">
        <v>115</v>
      </c>
      <c r="B151">
        <v>1</v>
      </c>
      <c r="C151" s="11">
        <f>1/25</f>
        <v>0.04</v>
      </c>
    </row>
    <row r="152" spans="1:5" x14ac:dyDescent="0.25">
      <c r="A152" s="8"/>
      <c r="C152" s="11"/>
    </row>
    <row r="153" spans="1:5" x14ac:dyDescent="0.25">
      <c r="A153" s="8" t="s">
        <v>124</v>
      </c>
    </row>
    <row r="156" spans="1:5" ht="15.75" x14ac:dyDescent="0.25">
      <c r="A156" s="3" t="s">
        <v>125</v>
      </c>
    </row>
    <row r="157" spans="1:5" x14ac:dyDescent="0.25">
      <c r="A157" s="4" t="s">
        <v>17</v>
      </c>
      <c r="B157" s="16" t="s">
        <v>18</v>
      </c>
      <c r="C157" s="17"/>
    </row>
    <row r="158" spans="1:5" x14ac:dyDescent="0.25">
      <c r="A158" s="1" t="s">
        <v>127</v>
      </c>
      <c r="B158">
        <v>17</v>
      </c>
      <c r="C158" s="2">
        <f t="shared" ref="C158:C167" si="14">B158/43</f>
        <v>0.39534883720930231</v>
      </c>
      <c r="E158" t="s">
        <v>136</v>
      </c>
    </row>
    <row r="159" spans="1:5" x14ac:dyDescent="0.25">
      <c r="A159" s="1" t="s">
        <v>132</v>
      </c>
      <c r="B159">
        <v>10</v>
      </c>
      <c r="C159" s="2">
        <f t="shared" si="14"/>
        <v>0.23255813953488372</v>
      </c>
      <c r="E159" t="s">
        <v>137</v>
      </c>
    </row>
    <row r="160" spans="1:5" x14ac:dyDescent="0.25">
      <c r="A160" s="1" t="s">
        <v>134</v>
      </c>
      <c r="B160">
        <v>10</v>
      </c>
      <c r="C160" s="2">
        <f t="shared" si="14"/>
        <v>0.23255813953488372</v>
      </c>
      <c r="E160" t="s">
        <v>138</v>
      </c>
    </row>
    <row r="161" spans="1:5" x14ac:dyDescent="0.25">
      <c r="A161" s="1" t="s">
        <v>128</v>
      </c>
      <c r="B161">
        <v>9</v>
      </c>
      <c r="C161" s="2">
        <f t="shared" si="14"/>
        <v>0.20930232558139536</v>
      </c>
      <c r="E161" t="s">
        <v>139</v>
      </c>
    </row>
    <row r="162" spans="1:5" x14ac:dyDescent="0.25">
      <c r="A162" s="1" t="s">
        <v>133</v>
      </c>
      <c r="B162">
        <v>7</v>
      </c>
      <c r="C162" s="2">
        <f t="shared" si="14"/>
        <v>0.16279069767441862</v>
      </c>
      <c r="E162" t="s">
        <v>140</v>
      </c>
    </row>
    <row r="163" spans="1:5" x14ac:dyDescent="0.25">
      <c r="A163" s="1" t="s">
        <v>126</v>
      </c>
      <c r="B163">
        <v>5</v>
      </c>
      <c r="C163" s="2">
        <f t="shared" si="14"/>
        <v>0.11627906976744186</v>
      </c>
      <c r="E163" t="s">
        <v>141</v>
      </c>
    </row>
    <row r="164" spans="1:5" x14ac:dyDescent="0.25">
      <c r="A164" s="1" t="s">
        <v>135</v>
      </c>
      <c r="B164">
        <v>5</v>
      </c>
      <c r="C164" s="2">
        <f t="shared" si="14"/>
        <v>0.11627906976744186</v>
      </c>
      <c r="E164" t="s">
        <v>142</v>
      </c>
    </row>
    <row r="165" spans="1:5" x14ac:dyDescent="0.25">
      <c r="A165" s="1" t="s">
        <v>131</v>
      </c>
      <c r="B165">
        <v>4</v>
      </c>
      <c r="C165" s="2">
        <f t="shared" si="14"/>
        <v>9.3023255813953487E-2</v>
      </c>
      <c r="E165" t="s">
        <v>143</v>
      </c>
    </row>
    <row r="166" spans="1:5" x14ac:dyDescent="0.25">
      <c r="A166" s="1" t="s">
        <v>130</v>
      </c>
      <c r="B166">
        <v>3</v>
      </c>
      <c r="C166" s="2">
        <f t="shared" si="14"/>
        <v>6.9767441860465115E-2</v>
      </c>
      <c r="E166" t="s">
        <v>144</v>
      </c>
    </row>
    <row r="167" spans="1:5" x14ac:dyDescent="0.25">
      <c r="A167" s="1" t="s">
        <v>129</v>
      </c>
      <c r="B167">
        <v>2</v>
      </c>
      <c r="C167" s="2">
        <f t="shared" si="14"/>
        <v>4.6511627906976744E-2</v>
      </c>
      <c r="E167" t="s">
        <v>145</v>
      </c>
    </row>
    <row r="170" spans="1:5" ht="15.75" x14ac:dyDescent="0.25">
      <c r="A170" s="3" t="s">
        <v>146</v>
      </c>
    </row>
    <row r="171" spans="1:5" x14ac:dyDescent="0.25">
      <c r="A171" s="4" t="s">
        <v>17</v>
      </c>
      <c r="B171" s="16" t="s">
        <v>18</v>
      </c>
      <c r="C171" s="17"/>
    </row>
    <row r="172" spans="1:5" x14ac:dyDescent="0.25">
      <c r="A172" s="1" t="s">
        <v>147</v>
      </c>
      <c r="C172" s="2">
        <v>0.78949999999999998</v>
      </c>
    </row>
    <row r="173" spans="1:5" x14ac:dyDescent="0.25">
      <c r="A173" s="1" t="s">
        <v>148</v>
      </c>
      <c r="C173" s="2">
        <v>0.61399999999999999</v>
      </c>
    </row>
    <row r="174" spans="1:5" x14ac:dyDescent="0.25">
      <c r="A174" s="1" t="s">
        <v>149</v>
      </c>
      <c r="C174" s="2">
        <v>0.35089999999999999</v>
      </c>
    </row>
    <row r="175" spans="1:5" x14ac:dyDescent="0.25">
      <c r="A175" s="1" t="s">
        <v>150</v>
      </c>
      <c r="C175" s="2">
        <v>0.45610000000000001</v>
      </c>
    </row>
    <row r="176" spans="1:5" x14ac:dyDescent="0.25">
      <c r="A176" s="1" t="s">
        <v>151</v>
      </c>
      <c r="C176" s="2">
        <v>0.36840000000000012</v>
      </c>
    </row>
    <row r="177" spans="1:3" x14ac:dyDescent="0.25">
      <c r="A177" s="1" t="s">
        <v>152</v>
      </c>
      <c r="C177" s="2">
        <v>0.40350000000000003</v>
      </c>
    </row>
    <row r="178" spans="1:3" x14ac:dyDescent="0.25">
      <c r="A178" s="1" t="s">
        <v>153</v>
      </c>
      <c r="C178" s="2">
        <v>0.12280000000000001</v>
      </c>
    </row>
    <row r="179" spans="1:3" x14ac:dyDescent="0.25">
      <c r="A179" s="1" t="s">
        <v>154</v>
      </c>
      <c r="C179" s="2">
        <v>0.49120000000000003</v>
      </c>
    </row>
    <row r="180" spans="1:3" x14ac:dyDescent="0.25">
      <c r="A180" s="1" t="s">
        <v>155</v>
      </c>
      <c r="C180" s="2">
        <v>0.42109999999999997</v>
      </c>
    </row>
    <row r="181" spans="1:3" x14ac:dyDescent="0.25">
      <c r="A181" s="1" t="s">
        <v>156</v>
      </c>
      <c r="C181" s="2">
        <v>0.40350000000000003</v>
      </c>
    </row>
    <row r="182" spans="1:3" x14ac:dyDescent="0.25">
      <c r="A182" s="1" t="s">
        <v>157</v>
      </c>
      <c r="C182" s="2">
        <v>5.2600000000000001E-2</v>
      </c>
    </row>
    <row r="183" spans="1:3" x14ac:dyDescent="0.25">
      <c r="A183" s="1" t="s">
        <v>0</v>
      </c>
      <c r="C183" s="2">
        <v>3.5099999999999999E-2</v>
      </c>
    </row>
    <row r="186" spans="1:3" ht="15.75" x14ac:dyDescent="0.25">
      <c r="A186" s="3" t="s">
        <v>159</v>
      </c>
    </row>
    <row r="187" spans="1:3" x14ac:dyDescent="0.25">
      <c r="A187" s="4" t="s">
        <v>17</v>
      </c>
      <c r="B187" s="16" t="s">
        <v>18</v>
      </c>
      <c r="C187" s="17"/>
    </row>
    <row r="188" spans="1:3" x14ac:dyDescent="0.25">
      <c r="A188" s="1" t="s">
        <v>160</v>
      </c>
      <c r="B188" s="6">
        <v>38</v>
      </c>
      <c r="C188" s="2">
        <v>0.878</v>
      </c>
    </row>
    <row r="189" spans="1:3" x14ac:dyDescent="0.25">
      <c r="A189" s="1" t="s">
        <v>162</v>
      </c>
      <c r="B189" s="6">
        <v>33</v>
      </c>
      <c r="C189" s="2">
        <v>0.78049999999999997</v>
      </c>
    </row>
    <row r="190" spans="1:3" x14ac:dyDescent="0.25">
      <c r="A190" s="1" t="s">
        <v>161</v>
      </c>
      <c r="B190" s="6">
        <v>30</v>
      </c>
      <c r="C190" s="2">
        <v>0.68290000000000006</v>
      </c>
    </row>
    <row r="193" spans="1:3" ht="15.75" x14ac:dyDescent="0.25">
      <c r="A193" s="3" t="s">
        <v>163</v>
      </c>
    </row>
    <row r="194" spans="1:3" x14ac:dyDescent="0.25">
      <c r="A194" s="4" t="s">
        <v>17</v>
      </c>
      <c r="B194" s="16" t="s">
        <v>18</v>
      </c>
      <c r="C194" s="17"/>
    </row>
    <row r="195" spans="1:3" x14ac:dyDescent="0.25">
      <c r="A195" s="1" t="s">
        <v>171</v>
      </c>
      <c r="B195" s="6">
        <v>2</v>
      </c>
      <c r="C195" s="2">
        <f t="shared" ref="C195:C204" si="15">B195/46</f>
        <v>4.3478260869565216E-2</v>
      </c>
    </row>
    <row r="196" spans="1:3" x14ac:dyDescent="0.25">
      <c r="A196" s="1" t="s">
        <v>197</v>
      </c>
      <c r="B196" s="6">
        <v>2</v>
      </c>
      <c r="C196" s="2">
        <f t="shared" si="15"/>
        <v>4.3478260869565216E-2</v>
      </c>
    </row>
    <row r="197" spans="1:3" x14ac:dyDescent="0.25">
      <c r="A197" s="1" t="s">
        <v>170</v>
      </c>
      <c r="B197" s="6">
        <v>5</v>
      </c>
      <c r="C197" s="2">
        <f t="shared" si="15"/>
        <v>0.10869565217391304</v>
      </c>
    </row>
    <row r="198" spans="1:3" x14ac:dyDescent="0.25">
      <c r="A198" s="1" t="s">
        <v>169</v>
      </c>
      <c r="B198" s="6">
        <v>10</v>
      </c>
      <c r="C198" s="2">
        <f t="shared" si="15"/>
        <v>0.21739130434782608</v>
      </c>
    </row>
    <row r="199" spans="1:3" x14ac:dyDescent="0.25">
      <c r="A199" s="1" t="s">
        <v>201</v>
      </c>
      <c r="B199" s="6">
        <v>10</v>
      </c>
      <c r="C199" s="2">
        <f t="shared" si="15"/>
        <v>0.21739130434782608</v>
      </c>
    </row>
    <row r="200" spans="1:3" x14ac:dyDescent="0.25">
      <c r="A200" s="1" t="s">
        <v>165</v>
      </c>
      <c r="B200" s="6">
        <v>14</v>
      </c>
      <c r="C200" s="2">
        <f t="shared" si="15"/>
        <v>0.30434782608695654</v>
      </c>
    </row>
    <row r="201" spans="1:3" x14ac:dyDescent="0.25">
      <c r="A201" s="1" t="s">
        <v>166</v>
      </c>
      <c r="B201" s="6">
        <v>16</v>
      </c>
      <c r="C201" s="2">
        <f t="shared" si="15"/>
        <v>0.34782608695652173</v>
      </c>
    </row>
    <row r="202" spans="1:3" x14ac:dyDescent="0.25">
      <c r="A202" s="1" t="s">
        <v>168</v>
      </c>
      <c r="B202" s="6">
        <v>17</v>
      </c>
      <c r="C202" s="2">
        <f t="shared" si="15"/>
        <v>0.36956521739130432</v>
      </c>
    </row>
    <row r="203" spans="1:3" x14ac:dyDescent="0.25">
      <c r="A203" s="1" t="s">
        <v>164</v>
      </c>
      <c r="B203" s="6">
        <v>27</v>
      </c>
      <c r="C203" s="2">
        <f t="shared" si="15"/>
        <v>0.58695652173913049</v>
      </c>
    </row>
    <row r="204" spans="1:3" s="13" customFormat="1" x14ac:dyDescent="0.25">
      <c r="A204" s="1" t="s">
        <v>167</v>
      </c>
      <c r="B204" s="6">
        <v>30</v>
      </c>
      <c r="C204" s="2">
        <f t="shared" si="15"/>
        <v>0.65217391304347827</v>
      </c>
    </row>
    <row r="205" spans="1:3" x14ac:dyDescent="0.25">
      <c r="A205" s="1" t="s">
        <v>180</v>
      </c>
      <c r="B205" s="6"/>
      <c r="C205" s="2"/>
    </row>
    <row r="208" spans="1:3" ht="15.75" x14ac:dyDescent="0.25">
      <c r="A208" s="3" t="s">
        <v>172</v>
      </c>
    </row>
    <row r="209" spans="1:3" x14ac:dyDescent="0.25">
      <c r="A209" s="4" t="s">
        <v>17</v>
      </c>
      <c r="B209" s="16" t="s">
        <v>18</v>
      </c>
      <c r="C209" s="17"/>
    </row>
    <row r="210" spans="1:3" x14ac:dyDescent="0.25">
      <c r="A210" s="1" t="s">
        <v>173</v>
      </c>
      <c r="B210" s="6">
        <v>19</v>
      </c>
      <c r="C210" s="2">
        <f>B210/46</f>
        <v>0.41304347826086957</v>
      </c>
    </row>
    <row r="211" spans="1:3" x14ac:dyDescent="0.25">
      <c r="A211" s="1" t="s">
        <v>202</v>
      </c>
      <c r="B211" s="6">
        <v>14</v>
      </c>
      <c r="C211" s="2">
        <f t="shared" ref="C211:C214" si="16">B211/46</f>
        <v>0.30434782608695654</v>
      </c>
    </row>
    <row r="212" spans="1:3" x14ac:dyDescent="0.25">
      <c r="A212" s="1" t="s">
        <v>174</v>
      </c>
      <c r="B212" s="6">
        <v>8</v>
      </c>
      <c r="C212" s="2">
        <f t="shared" si="16"/>
        <v>0.17391304347826086</v>
      </c>
    </row>
    <row r="213" spans="1:3" x14ac:dyDescent="0.25">
      <c r="A213" s="1" t="s">
        <v>199</v>
      </c>
      <c r="B213" s="6">
        <v>3</v>
      </c>
      <c r="C213" s="2">
        <f t="shared" si="16"/>
        <v>6.5217391304347824E-2</v>
      </c>
    </row>
    <row r="214" spans="1:3" s="13" customFormat="1" x14ac:dyDescent="0.25">
      <c r="A214" s="1" t="s">
        <v>200</v>
      </c>
      <c r="B214" s="6">
        <v>3</v>
      </c>
      <c r="C214" s="2">
        <f t="shared" si="16"/>
        <v>6.5217391304347824E-2</v>
      </c>
    </row>
    <row r="215" spans="1:3" s="13" customFormat="1" x14ac:dyDescent="0.25">
      <c r="A215" s="1"/>
      <c r="B215" s="6"/>
      <c r="C215" s="2"/>
    </row>
    <row r="216" spans="1:3" s="13" customFormat="1" x14ac:dyDescent="0.25">
      <c r="A216" s="1"/>
      <c r="B216" s="6"/>
      <c r="C216" s="2"/>
    </row>
    <row r="217" spans="1:3" x14ac:dyDescent="0.25">
      <c r="A217" s="1" t="s">
        <v>181</v>
      </c>
    </row>
    <row r="219" spans="1:3" ht="18.75" x14ac:dyDescent="0.3">
      <c r="A219" s="15" t="s">
        <v>198</v>
      </c>
    </row>
    <row r="220" spans="1:3" x14ac:dyDescent="0.25">
      <c r="A220" s="4" t="s">
        <v>17</v>
      </c>
      <c r="B220" s="16" t="s">
        <v>18</v>
      </c>
      <c r="C220" s="17"/>
    </row>
    <row r="221" spans="1:3" x14ac:dyDescent="0.25">
      <c r="A221" s="1" t="s">
        <v>175</v>
      </c>
      <c r="B221" s="6">
        <v>39</v>
      </c>
      <c r="C221" s="2">
        <f>B221/46</f>
        <v>0.84782608695652173</v>
      </c>
    </row>
    <row r="222" spans="1:3" x14ac:dyDescent="0.25">
      <c r="A222" s="1" t="s">
        <v>177</v>
      </c>
      <c r="B222" s="6">
        <v>13</v>
      </c>
      <c r="C222" s="2">
        <f>B222/46</f>
        <v>0.28260869565217389</v>
      </c>
    </row>
    <row r="223" spans="1:3" x14ac:dyDescent="0.25">
      <c r="A223" s="1" t="s">
        <v>176</v>
      </c>
      <c r="B223" s="6">
        <v>12</v>
      </c>
      <c r="C223" s="2">
        <f>B223/46</f>
        <v>0.2608695652173913</v>
      </c>
    </row>
    <row r="224" spans="1:3" x14ac:dyDescent="0.25">
      <c r="A224" s="1" t="s">
        <v>179</v>
      </c>
      <c r="B224" s="6">
        <v>4</v>
      </c>
      <c r="C224" s="2">
        <f>B224/46</f>
        <v>8.6956521739130432E-2</v>
      </c>
    </row>
    <row r="225" spans="1:3" x14ac:dyDescent="0.25">
      <c r="A225" s="1" t="s">
        <v>178</v>
      </c>
      <c r="B225" s="6">
        <v>3</v>
      </c>
      <c r="C225" s="2">
        <f>B225/46</f>
        <v>6.5217391304347824E-2</v>
      </c>
    </row>
    <row r="230" spans="1:3" x14ac:dyDescent="0.25">
      <c r="A230" s="13" t="s">
        <v>186</v>
      </c>
      <c r="B230">
        <v>1</v>
      </c>
    </row>
    <row r="231" spans="1:3" x14ac:dyDescent="0.25">
      <c r="A231" s="13" t="s">
        <v>187</v>
      </c>
      <c r="B231">
        <v>1</v>
      </c>
    </row>
    <row r="232" spans="1:3" x14ac:dyDescent="0.25">
      <c r="A232" s="13" t="s">
        <v>188</v>
      </c>
      <c r="B232">
        <v>2</v>
      </c>
    </row>
    <row r="233" spans="1:3" x14ac:dyDescent="0.25">
      <c r="A233" t="s">
        <v>184</v>
      </c>
      <c r="B233">
        <v>1</v>
      </c>
    </row>
    <row r="234" spans="1:3" x14ac:dyDescent="0.25">
      <c r="A234" t="s">
        <v>190</v>
      </c>
      <c r="B234">
        <v>1</v>
      </c>
    </row>
    <row r="235" spans="1:3" x14ac:dyDescent="0.25">
      <c r="A235" t="s">
        <v>185</v>
      </c>
      <c r="B235">
        <v>1</v>
      </c>
    </row>
    <row r="236" spans="1:3" x14ac:dyDescent="0.25">
      <c r="A236" t="s">
        <v>189</v>
      </c>
      <c r="B236">
        <v>1</v>
      </c>
    </row>
    <row r="237" spans="1:3" x14ac:dyDescent="0.25">
      <c r="A237" t="s">
        <v>191</v>
      </c>
      <c r="B237">
        <v>1</v>
      </c>
    </row>
    <row r="238" spans="1:3" x14ac:dyDescent="0.25">
      <c r="A238" t="s">
        <v>192</v>
      </c>
      <c r="B238">
        <v>1</v>
      </c>
    </row>
    <row r="239" spans="1:3" x14ac:dyDescent="0.25">
      <c r="A239" t="s">
        <v>193</v>
      </c>
      <c r="B239">
        <v>1</v>
      </c>
    </row>
    <row r="240" spans="1:3" x14ac:dyDescent="0.25">
      <c r="A240" s="13" t="s">
        <v>194</v>
      </c>
      <c r="B240">
        <v>1</v>
      </c>
    </row>
    <row r="241" spans="1:2" x14ac:dyDescent="0.25">
      <c r="A241" t="s">
        <v>195</v>
      </c>
      <c r="B241">
        <v>1</v>
      </c>
    </row>
    <row r="242" spans="1:2" x14ac:dyDescent="0.25">
      <c r="A242" s="13" t="s">
        <v>196</v>
      </c>
      <c r="B242">
        <v>1</v>
      </c>
    </row>
    <row r="243" spans="1:2" x14ac:dyDescent="0.25">
      <c r="B243">
        <v>1</v>
      </c>
    </row>
  </sheetData>
  <sheetProtection algorithmName="SHA-512" hashValue="Er7I/s4DQ5AQ1lw/b+V0O8PMeG6yf4f3+FmkaCYu842NTPlcJLXiz/tI1XlGxvfL1oO6NNm62InY4j/r7tiVvA==" saltValue="H29bXrYJmTDecChqI/P6uw==" spinCount="100000" sheet="1" objects="1" scenarios="1" selectLockedCells="1" selectUnlockedCells="1"/>
  <sortState ref="A195:C205">
    <sortCondition ref="C195"/>
  </sortState>
  <mergeCells count="14">
    <mergeCell ref="B64:C64"/>
    <mergeCell ref="B106:C106"/>
    <mergeCell ref="B86:C86"/>
    <mergeCell ref="B157:C157"/>
    <mergeCell ref="B11:C11"/>
    <mergeCell ref="B19:C19"/>
    <mergeCell ref="B26:C26"/>
    <mergeCell ref="B48:C48"/>
    <mergeCell ref="B55:C55"/>
    <mergeCell ref="B171:C171"/>
    <mergeCell ref="B187:C187"/>
    <mergeCell ref="B194:C194"/>
    <mergeCell ref="B209:C209"/>
    <mergeCell ref="B220:C220"/>
  </mergeCells>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Resultados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GERMANIA DEL ROCIO RODRIGUEZ MORALES</dc:creator>
  <cp:lastModifiedBy>MF</cp:lastModifiedBy>
  <cp:lastPrinted>2021-07-17T13:27:54Z</cp:lastPrinted>
  <dcterms:created xsi:type="dcterms:W3CDTF">2020-08-22T02:20:56Z</dcterms:created>
  <dcterms:modified xsi:type="dcterms:W3CDTF">2021-07-17T13:37:22Z</dcterms:modified>
  <cp:contentStatus/>
</cp:coreProperties>
</file>