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Sifaat\FFC-Forecasting-Study\Lit-Review+Inception-Report\FFC-Inception_Reports-Submission-files\FFC-Inception_Reports-Submission-files\Data\"/>
    </mc:Choice>
  </mc:AlternateContent>
  <xr:revisionPtr revIDLastSave="0" documentId="13_ncr:1_{20D12233-8082-42B9-99B3-7661083EE9F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. Consolidated" sheetId="3" r:id="rId1"/>
    <sheet name="2. Input Output Ratio" sheetId="4" r:id="rId2"/>
    <sheet name="3. N Volume" sheetId="5" r:id="rId3"/>
    <sheet name="4. Agricultural GDP" sheetId="6" r:id="rId4"/>
    <sheet name="5. Agricultural Employment" sheetId="8" r:id="rId5"/>
    <sheet name="6. Technology Proxy" sheetId="7" r:id="rId6"/>
    <sheet name="7. Agricultural Price Index" sheetId="9" r:id="rId7"/>
    <sheet name="8. Cropped Area" sheetId="10" r:id="rId8"/>
    <sheet name="9. N Price Index" sheetId="12" r:id="rId9"/>
    <sheet name="10. Phosphate Price" sheetId="11" r:id="rId10"/>
    <sheet name="11. N Volumes (Product wise)" sheetId="13" r:id="rId11"/>
    <sheet name="12. Total Agric Credit" sheetId="14" r:id="rId12"/>
    <sheet name="13. Water Availablity" sheetId="15" r:id="rId13"/>
    <sheet name="14. P Volume" sheetId="16" r:id="rId14"/>
    <sheet name="15. K Volume" sheetId="17" r:id="rId15"/>
  </sheets>
  <calcPr calcId="191029"/>
</workbook>
</file>

<file path=xl/calcChain.xml><?xml version="1.0" encoding="utf-8"?>
<calcChain xmlns="http://schemas.openxmlformats.org/spreadsheetml/2006/main">
  <c r="T37" i="6" l="1"/>
  <c r="AA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7" i="6" s="1"/>
  <c r="Z35" i="6"/>
  <c r="Z5" i="6"/>
  <c r="O37" i="6"/>
  <c r="I4" i="3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6" i="6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5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L34" i="3"/>
  <c r="K34" i="3"/>
  <c r="J34" i="3"/>
  <c r="G34" i="3"/>
  <c r="F34" i="3"/>
  <c r="E34" i="3"/>
  <c r="D34" i="3"/>
  <c r="B34" i="16"/>
  <c r="E35" i="14"/>
  <c r="E33" i="13"/>
  <c r="K34" i="11"/>
  <c r="J34" i="11"/>
  <c r="I34" i="11"/>
  <c r="H34" i="11"/>
  <c r="F34" i="11"/>
  <c r="G34" i="11" s="1"/>
  <c r="D34" i="11"/>
  <c r="E34" i="12"/>
  <c r="F34" i="12" s="1"/>
  <c r="G34" i="12" s="1"/>
  <c r="B34" i="12"/>
  <c r="B34" i="11"/>
  <c r="B34" i="10"/>
  <c r="I34" i="9"/>
  <c r="J34" i="9"/>
  <c r="B34" i="9"/>
  <c r="E35" i="7"/>
  <c r="D35" i="7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7" i="8"/>
  <c r="B35" i="7"/>
  <c r="P35" i="6"/>
  <c r="AA35" i="6" s="1"/>
  <c r="J35" i="6"/>
  <c r="I35" i="6"/>
  <c r="G35" i="6"/>
  <c r="E35" i="6"/>
  <c r="K35" i="6" s="1"/>
  <c r="V35" i="6" s="1"/>
  <c r="W35" i="6" s="1"/>
  <c r="X35" i="6" s="1"/>
  <c r="E35" i="5"/>
  <c r="F35" i="4"/>
  <c r="P8" i="6"/>
  <c r="AA8" i="6" s="1"/>
  <c r="P9" i="6"/>
  <c r="AA9" i="6" s="1"/>
  <c r="P10" i="6"/>
  <c r="AA10" i="6" s="1"/>
  <c r="P11" i="6"/>
  <c r="AA11" i="6" s="1"/>
  <c r="P12" i="6"/>
  <c r="AA12" i="6" s="1"/>
  <c r="P13" i="6"/>
  <c r="AA13" i="6" s="1"/>
  <c r="P14" i="6"/>
  <c r="AA14" i="6" s="1"/>
  <c r="P15" i="6"/>
  <c r="AA15" i="6" s="1"/>
  <c r="P16" i="6"/>
  <c r="AA16" i="6" s="1"/>
  <c r="P17" i="6"/>
  <c r="AA17" i="6" s="1"/>
  <c r="P18" i="6"/>
  <c r="AA18" i="6" s="1"/>
  <c r="P19" i="6"/>
  <c r="AA19" i="6" s="1"/>
  <c r="P20" i="6"/>
  <c r="AA20" i="6" s="1"/>
  <c r="P21" i="6"/>
  <c r="AA21" i="6" s="1"/>
  <c r="P22" i="6"/>
  <c r="AA22" i="6" s="1"/>
  <c r="P23" i="6"/>
  <c r="AA23" i="6" s="1"/>
  <c r="P24" i="6"/>
  <c r="AA24" i="6" s="1"/>
  <c r="P25" i="6"/>
  <c r="AA25" i="6" s="1"/>
  <c r="P26" i="6"/>
  <c r="AA26" i="6" s="1"/>
  <c r="P27" i="6"/>
  <c r="AA27" i="6" s="1"/>
  <c r="P28" i="6"/>
  <c r="AA28" i="6" s="1"/>
  <c r="P29" i="6"/>
  <c r="AA29" i="6" s="1"/>
  <c r="P30" i="6"/>
  <c r="AA30" i="6" s="1"/>
  <c r="P31" i="6"/>
  <c r="AA31" i="6" s="1"/>
  <c r="P32" i="6"/>
  <c r="AA32" i="6" s="1"/>
  <c r="P33" i="6"/>
  <c r="AA33" i="6" s="1"/>
  <c r="P34" i="6"/>
  <c r="AA34" i="6" s="1"/>
  <c r="P7" i="6"/>
  <c r="AA7" i="6" s="1"/>
  <c r="I7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F37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3" i="12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5" i="3"/>
  <c r="B7" i="14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7" i="12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6" i="12"/>
  <c r="G19" i="12"/>
  <c r="D20" i="4"/>
  <c r="D24" i="4"/>
  <c r="D28" i="4"/>
  <c r="D36" i="15"/>
  <c r="J8" i="9"/>
  <c r="D9" i="4" s="1"/>
  <c r="J12" i="9"/>
  <c r="D13" i="4" s="1"/>
  <c r="J16" i="9"/>
  <c r="D17" i="4" s="1"/>
  <c r="J30" i="9"/>
  <c r="D31" i="4" s="1"/>
  <c r="J31" i="9"/>
  <c r="D32" i="4" s="1"/>
  <c r="J28" i="9"/>
  <c r="D29" i="4" s="1"/>
  <c r="J19" i="9"/>
  <c r="J5" i="9" s="1"/>
  <c r="D6" i="4" s="1"/>
  <c r="D37" i="8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7" i="16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6" i="16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6" i="9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E6" i="7"/>
  <c r="E7" i="7"/>
  <c r="E8" i="7"/>
  <c r="E9" i="7"/>
  <c r="E10" i="7"/>
  <c r="E11" i="7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7" i="4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7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6" i="6"/>
  <c r="E6" i="6"/>
  <c r="H5" i="3" s="1"/>
  <c r="E7" i="6"/>
  <c r="F7" i="14" s="1"/>
  <c r="E8" i="6"/>
  <c r="E9" i="6"/>
  <c r="F9" i="14" s="1"/>
  <c r="E10" i="6"/>
  <c r="F10" i="14" s="1"/>
  <c r="G10" i="14" s="1"/>
  <c r="E11" i="6"/>
  <c r="J20" i="9"/>
  <c r="D21" i="4" s="1"/>
  <c r="J21" i="9"/>
  <c r="D22" i="4" s="1"/>
  <c r="J22" i="9"/>
  <c r="D23" i="4" s="1"/>
  <c r="J23" i="9"/>
  <c r="J24" i="9"/>
  <c r="D25" i="4" s="1"/>
  <c r="J25" i="9"/>
  <c r="D26" i="4" s="1"/>
  <c r="J26" i="9"/>
  <c r="D27" i="4" s="1"/>
  <c r="J27" i="9"/>
  <c r="J32" i="9" s="1"/>
  <c r="D33" i="4" s="1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6" i="14"/>
  <c r="E12" i="6"/>
  <c r="F12" i="14" s="1"/>
  <c r="E13" i="6"/>
  <c r="H12" i="3" s="1"/>
  <c r="E14" i="6"/>
  <c r="H13" i="3" s="1"/>
  <c r="E15" i="6"/>
  <c r="F15" i="14" s="1"/>
  <c r="E16" i="6"/>
  <c r="F16" i="14" s="1"/>
  <c r="E17" i="6"/>
  <c r="H16" i="3" s="1"/>
  <c r="E18" i="6"/>
  <c r="H17" i="3" s="1"/>
  <c r="E19" i="6"/>
  <c r="F19" i="14" s="1"/>
  <c r="E20" i="6"/>
  <c r="H19" i="3" s="1"/>
  <c r="E21" i="6"/>
  <c r="H20" i="3" s="1"/>
  <c r="E22" i="6"/>
  <c r="H21" i="3" s="1"/>
  <c r="E23" i="6"/>
  <c r="F23" i="14" s="1"/>
  <c r="E24" i="6"/>
  <c r="F24" i="14" s="1"/>
  <c r="E25" i="6"/>
  <c r="H24" i="3" s="1"/>
  <c r="E26" i="6"/>
  <c r="H25" i="3" s="1"/>
  <c r="E27" i="6"/>
  <c r="F27" i="14" s="1"/>
  <c r="E28" i="6"/>
  <c r="F28" i="14" s="1"/>
  <c r="E29" i="6"/>
  <c r="H28" i="3" s="1"/>
  <c r="E30" i="6"/>
  <c r="H29" i="3" s="1"/>
  <c r="E31" i="6"/>
  <c r="F31" i="14" s="1"/>
  <c r="E32" i="6"/>
  <c r="H31" i="3" s="1"/>
  <c r="E33" i="6"/>
  <c r="H32" i="3" s="1"/>
  <c r="E34" i="6"/>
  <c r="H33" i="3" s="1"/>
  <c r="M33" i="13"/>
  <c r="K33" i="13"/>
  <c r="G33" i="13"/>
  <c r="M32" i="13"/>
  <c r="K32" i="13"/>
  <c r="G32" i="13"/>
  <c r="E32" i="13"/>
  <c r="M31" i="13"/>
  <c r="K31" i="13"/>
  <c r="G31" i="13"/>
  <c r="E31" i="13"/>
  <c r="M30" i="13"/>
  <c r="K30" i="13"/>
  <c r="G30" i="13"/>
  <c r="E30" i="13"/>
  <c r="M29" i="13"/>
  <c r="K29" i="13"/>
  <c r="G29" i="13"/>
  <c r="E29" i="13"/>
  <c r="M28" i="13"/>
  <c r="K28" i="13"/>
  <c r="G28" i="13"/>
  <c r="E28" i="13"/>
  <c r="M27" i="13"/>
  <c r="K27" i="13"/>
  <c r="G27" i="13"/>
  <c r="E27" i="13"/>
  <c r="M26" i="13"/>
  <c r="K26" i="13"/>
  <c r="G26" i="13"/>
  <c r="E26" i="13"/>
  <c r="M25" i="13"/>
  <c r="K25" i="13"/>
  <c r="G25" i="13"/>
  <c r="E25" i="13"/>
  <c r="M24" i="13"/>
  <c r="K24" i="13"/>
  <c r="G24" i="13"/>
  <c r="E24" i="13"/>
  <c r="M23" i="13"/>
  <c r="K23" i="13"/>
  <c r="G23" i="13"/>
  <c r="E23" i="13"/>
  <c r="M22" i="13"/>
  <c r="K22" i="13"/>
  <c r="G22" i="13"/>
  <c r="E22" i="13"/>
  <c r="M21" i="13"/>
  <c r="K21" i="13"/>
  <c r="G21" i="13"/>
  <c r="E21" i="13"/>
  <c r="M20" i="13"/>
  <c r="K20" i="13"/>
  <c r="G20" i="13"/>
  <c r="E20" i="13"/>
  <c r="M19" i="13"/>
  <c r="K19" i="13"/>
  <c r="G19" i="13"/>
  <c r="E19" i="13"/>
  <c r="M18" i="13"/>
  <c r="K18" i="13"/>
  <c r="G18" i="13"/>
  <c r="E18" i="13"/>
  <c r="M17" i="13"/>
  <c r="K17" i="13"/>
  <c r="G17" i="13"/>
  <c r="E17" i="13"/>
  <c r="M16" i="13"/>
  <c r="K16" i="13"/>
  <c r="G16" i="13"/>
  <c r="E16" i="13"/>
  <c r="M15" i="13"/>
  <c r="K15" i="13"/>
  <c r="G15" i="13"/>
  <c r="E15" i="13"/>
  <c r="M14" i="13"/>
  <c r="K14" i="13"/>
  <c r="G14" i="13"/>
  <c r="E14" i="13"/>
  <c r="M13" i="13"/>
  <c r="K13" i="13"/>
  <c r="G13" i="13"/>
  <c r="E13" i="13"/>
  <c r="M12" i="13"/>
  <c r="K12" i="13"/>
  <c r="G12" i="13"/>
  <c r="E12" i="13"/>
  <c r="M11" i="13"/>
  <c r="K11" i="13"/>
  <c r="G11" i="13"/>
  <c r="E11" i="13"/>
  <c r="M10" i="13"/>
  <c r="K10" i="13"/>
  <c r="G10" i="13"/>
  <c r="E10" i="13"/>
  <c r="M9" i="13"/>
  <c r="K9" i="13"/>
  <c r="G9" i="13"/>
  <c r="E9" i="13"/>
  <c r="M8" i="13"/>
  <c r="K8" i="13"/>
  <c r="G8" i="13"/>
  <c r="E8" i="13"/>
  <c r="M7" i="13"/>
  <c r="K7" i="13"/>
  <c r="G7" i="13"/>
  <c r="E7" i="13"/>
  <c r="M6" i="13"/>
  <c r="K6" i="13"/>
  <c r="G6" i="13"/>
  <c r="E6" i="13"/>
  <c r="M5" i="13"/>
  <c r="K5" i="13"/>
  <c r="G5" i="13"/>
  <c r="E5" i="13"/>
  <c r="E33" i="12"/>
  <c r="F33" i="12" s="1"/>
  <c r="E33" i="3" s="1"/>
  <c r="E32" i="12"/>
  <c r="F32" i="12" s="1"/>
  <c r="E31" i="12"/>
  <c r="F31" i="12" s="1"/>
  <c r="G31" i="12" s="1"/>
  <c r="E30" i="12"/>
  <c r="F30" i="12" s="1"/>
  <c r="E30" i="3" s="1"/>
  <c r="E29" i="12"/>
  <c r="F29" i="12" s="1"/>
  <c r="E29" i="3" s="1"/>
  <c r="E28" i="12"/>
  <c r="F28" i="12" s="1"/>
  <c r="E27" i="12"/>
  <c r="F27" i="12" s="1"/>
  <c r="G27" i="12" s="1"/>
  <c r="E26" i="12"/>
  <c r="F26" i="12" s="1"/>
  <c r="G26" i="12" s="1"/>
  <c r="E25" i="12"/>
  <c r="F25" i="12" s="1"/>
  <c r="E24" i="12"/>
  <c r="F24" i="12" s="1"/>
  <c r="E23" i="12"/>
  <c r="F23" i="12" s="1"/>
  <c r="E23" i="3" s="1"/>
  <c r="E22" i="12"/>
  <c r="F22" i="12" s="1"/>
  <c r="E22" i="3" s="1"/>
  <c r="E21" i="12"/>
  <c r="F21" i="12" s="1"/>
  <c r="E21" i="3" s="1"/>
  <c r="E20" i="12"/>
  <c r="F20" i="12" s="1"/>
  <c r="E19" i="12"/>
  <c r="F19" i="12" s="1"/>
  <c r="E19" i="3" s="1"/>
  <c r="E18" i="12"/>
  <c r="F18" i="12" s="1"/>
  <c r="G18" i="12" s="1"/>
  <c r="E17" i="12"/>
  <c r="F17" i="12" s="1"/>
  <c r="E16" i="12"/>
  <c r="F16" i="12" s="1"/>
  <c r="E15" i="12"/>
  <c r="F15" i="12" s="1"/>
  <c r="E15" i="3" s="1"/>
  <c r="E14" i="12"/>
  <c r="F14" i="12" s="1"/>
  <c r="G14" i="12" s="1"/>
  <c r="E13" i="12"/>
  <c r="F13" i="12" s="1"/>
  <c r="E13" i="3" s="1"/>
  <c r="E12" i="12"/>
  <c r="F12" i="12" s="1"/>
  <c r="E11" i="12"/>
  <c r="F11" i="12" s="1"/>
  <c r="E11" i="3" s="1"/>
  <c r="E10" i="12"/>
  <c r="F10" i="12" s="1"/>
  <c r="G10" i="12" s="1"/>
  <c r="E9" i="12"/>
  <c r="F9" i="12" s="1"/>
  <c r="E8" i="12"/>
  <c r="F8" i="12" s="1"/>
  <c r="E7" i="12"/>
  <c r="F7" i="12" s="1"/>
  <c r="E7" i="3" s="1"/>
  <c r="E6" i="12"/>
  <c r="F6" i="12" s="1"/>
  <c r="G6" i="12" s="1"/>
  <c r="E5" i="12"/>
  <c r="F5" i="12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22" i="9"/>
  <c r="F21" i="9"/>
  <c r="F20" i="9"/>
  <c r="F19" i="9"/>
  <c r="I19" i="9" s="1"/>
  <c r="F18" i="9"/>
  <c r="I18" i="9" s="1"/>
  <c r="J18" i="9" s="1"/>
  <c r="D19" i="4" s="1"/>
  <c r="F17" i="9"/>
  <c r="I17" i="9" s="1"/>
  <c r="F16" i="9"/>
  <c r="I16" i="9" s="1"/>
  <c r="F15" i="9"/>
  <c r="I15" i="9" s="1"/>
  <c r="J15" i="9" s="1"/>
  <c r="D16" i="4" s="1"/>
  <c r="F14" i="9"/>
  <c r="I14" i="9" s="1"/>
  <c r="F13" i="9"/>
  <c r="I13" i="9" s="1"/>
  <c r="F12" i="9"/>
  <c r="I12" i="9" s="1"/>
  <c r="F11" i="9"/>
  <c r="I11" i="9" s="1"/>
  <c r="J11" i="9" s="1"/>
  <c r="D12" i="4" s="1"/>
  <c r="F10" i="9"/>
  <c r="I10" i="9" s="1"/>
  <c r="F9" i="9"/>
  <c r="I9" i="9" s="1"/>
  <c r="F8" i="9"/>
  <c r="I8" i="9" s="1"/>
  <c r="F7" i="9"/>
  <c r="I7" i="9" s="1"/>
  <c r="J7" i="9" s="1"/>
  <c r="D8" i="4" s="1"/>
  <c r="F6" i="9"/>
  <c r="I6" i="9" s="1"/>
  <c r="F5" i="9"/>
  <c r="I5" i="9" s="1"/>
  <c r="E34" i="7"/>
  <c r="D34" i="7"/>
  <c r="C34" i="7"/>
  <c r="E33" i="7"/>
  <c r="D33" i="7"/>
  <c r="C33" i="7"/>
  <c r="E32" i="7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E5" i="7"/>
  <c r="D5" i="7"/>
  <c r="C5" i="7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J33" i="3"/>
  <c r="F33" i="3"/>
  <c r="G33" i="3"/>
  <c r="J32" i="3"/>
  <c r="F32" i="3"/>
  <c r="G32" i="3"/>
  <c r="J31" i="3"/>
  <c r="F31" i="3"/>
  <c r="G31" i="3"/>
  <c r="J30" i="3"/>
  <c r="F30" i="3"/>
  <c r="G30" i="3"/>
  <c r="J29" i="3"/>
  <c r="F29" i="3"/>
  <c r="G29" i="3"/>
  <c r="J28" i="3"/>
  <c r="F28" i="3"/>
  <c r="G28" i="3"/>
  <c r="E27" i="3"/>
  <c r="J27" i="3"/>
  <c r="F27" i="3"/>
  <c r="G27" i="3"/>
  <c r="E26" i="3"/>
  <c r="J26" i="3"/>
  <c r="F26" i="3"/>
  <c r="G26" i="3"/>
  <c r="E25" i="3"/>
  <c r="J25" i="3"/>
  <c r="F25" i="3"/>
  <c r="G25" i="3"/>
  <c r="J24" i="3"/>
  <c r="F24" i="3"/>
  <c r="G24" i="3"/>
  <c r="J23" i="3"/>
  <c r="F23" i="3"/>
  <c r="G23" i="3"/>
  <c r="J22" i="3"/>
  <c r="F22" i="3"/>
  <c r="G22" i="3"/>
  <c r="J21" i="3"/>
  <c r="F21" i="3"/>
  <c r="G21" i="3"/>
  <c r="J20" i="3"/>
  <c r="F20" i="3"/>
  <c r="G20" i="3"/>
  <c r="J19" i="3"/>
  <c r="F19" i="3"/>
  <c r="G19" i="3"/>
  <c r="J18" i="3"/>
  <c r="F18" i="3"/>
  <c r="G18" i="3"/>
  <c r="E17" i="3"/>
  <c r="J17" i="3"/>
  <c r="F17" i="3"/>
  <c r="G17" i="3"/>
  <c r="J16" i="3"/>
  <c r="F16" i="3"/>
  <c r="G16" i="3"/>
  <c r="J15" i="3"/>
  <c r="F15" i="3"/>
  <c r="G15" i="3"/>
  <c r="J14" i="3"/>
  <c r="F14" i="3"/>
  <c r="G14" i="3"/>
  <c r="J13" i="3"/>
  <c r="F13" i="3"/>
  <c r="G13" i="3"/>
  <c r="J12" i="3"/>
  <c r="F12" i="3"/>
  <c r="G12" i="3"/>
  <c r="J11" i="3"/>
  <c r="F11" i="3"/>
  <c r="G11" i="3"/>
  <c r="J10" i="3"/>
  <c r="F10" i="3"/>
  <c r="G10" i="3"/>
  <c r="J9" i="3"/>
  <c r="F9" i="3"/>
  <c r="G9" i="3"/>
  <c r="J8" i="3"/>
  <c r="F8" i="3"/>
  <c r="G8" i="3"/>
  <c r="J7" i="3"/>
  <c r="F7" i="3"/>
  <c r="G7" i="3"/>
  <c r="J6" i="3"/>
  <c r="F6" i="3"/>
  <c r="G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E5" i="3"/>
  <c r="J5" i="3"/>
  <c r="F5" i="3"/>
  <c r="G5" i="3"/>
  <c r="K28" i="6" l="1"/>
  <c r="V28" i="6" s="1"/>
  <c r="W28" i="6" s="1"/>
  <c r="X28" i="6" s="1"/>
  <c r="I27" i="3" s="1"/>
  <c r="I34" i="3"/>
  <c r="K11" i="6"/>
  <c r="V11" i="6" s="1"/>
  <c r="W11" i="6" s="1"/>
  <c r="X11" i="6" s="1"/>
  <c r="F35" i="7"/>
  <c r="M34" i="3" s="1"/>
  <c r="H34" i="3"/>
  <c r="F35" i="14"/>
  <c r="G35" i="14" s="1"/>
  <c r="G9" i="14"/>
  <c r="K12" i="6"/>
  <c r="V12" i="6" s="1"/>
  <c r="W12" i="6" s="1"/>
  <c r="X12" i="6" s="1"/>
  <c r="K7" i="6"/>
  <c r="V7" i="6" s="1"/>
  <c r="W7" i="6" s="1"/>
  <c r="X7" i="6" s="1"/>
  <c r="K16" i="6"/>
  <c r="V16" i="6" s="1"/>
  <c r="W16" i="6" s="1"/>
  <c r="X16" i="6" s="1"/>
  <c r="K20" i="6"/>
  <c r="V20" i="6" s="1"/>
  <c r="W20" i="6" s="1"/>
  <c r="X20" i="6" s="1"/>
  <c r="K24" i="6"/>
  <c r="V24" i="6" s="1"/>
  <c r="W24" i="6" s="1"/>
  <c r="X24" i="6" s="1"/>
  <c r="K32" i="6"/>
  <c r="V32" i="6" s="1"/>
  <c r="W32" i="6" s="1"/>
  <c r="X32" i="6" s="1"/>
  <c r="K8" i="6"/>
  <c r="V8" i="6" s="1"/>
  <c r="W8" i="6" s="1"/>
  <c r="X8" i="6" s="1"/>
  <c r="K15" i="6"/>
  <c r="V15" i="6" s="1"/>
  <c r="W15" i="6" s="1"/>
  <c r="X15" i="6" s="1"/>
  <c r="K19" i="6"/>
  <c r="V19" i="6" s="1"/>
  <c r="W19" i="6" s="1"/>
  <c r="X19" i="6" s="1"/>
  <c r="K23" i="6"/>
  <c r="V23" i="6" s="1"/>
  <c r="W23" i="6" s="1"/>
  <c r="X23" i="6" s="1"/>
  <c r="K27" i="6"/>
  <c r="V27" i="6" s="1"/>
  <c r="W27" i="6" s="1"/>
  <c r="X27" i="6" s="1"/>
  <c r="K31" i="6"/>
  <c r="V31" i="6" s="1"/>
  <c r="W31" i="6" s="1"/>
  <c r="X31" i="6" s="1"/>
  <c r="K9" i="6"/>
  <c r="V9" i="6" s="1"/>
  <c r="W9" i="6" s="1"/>
  <c r="X9" i="6" s="1"/>
  <c r="K13" i="6"/>
  <c r="V13" i="6" s="1"/>
  <c r="W13" i="6" s="1"/>
  <c r="X13" i="6" s="1"/>
  <c r="K17" i="6"/>
  <c r="V17" i="6" s="1"/>
  <c r="W17" i="6" s="1"/>
  <c r="X17" i="6" s="1"/>
  <c r="K21" i="6"/>
  <c r="V21" i="6" s="1"/>
  <c r="W21" i="6" s="1"/>
  <c r="X21" i="6" s="1"/>
  <c r="K25" i="6"/>
  <c r="V25" i="6" s="1"/>
  <c r="W25" i="6" s="1"/>
  <c r="X25" i="6" s="1"/>
  <c r="K29" i="6"/>
  <c r="V29" i="6" s="1"/>
  <c r="W29" i="6" s="1"/>
  <c r="X29" i="6" s="1"/>
  <c r="K33" i="6"/>
  <c r="V33" i="6" s="1"/>
  <c r="W33" i="6" s="1"/>
  <c r="X33" i="6" s="1"/>
  <c r="K10" i="6"/>
  <c r="V10" i="6" s="1"/>
  <c r="W10" i="6" s="1"/>
  <c r="X10" i="6" s="1"/>
  <c r="K14" i="6"/>
  <c r="V14" i="6" s="1"/>
  <c r="W14" i="6" s="1"/>
  <c r="X14" i="6" s="1"/>
  <c r="K18" i="6"/>
  <c r="V18" i="6" s="1"/>
  <c r="W18" i="6" s="1"/>
  <c r="X18" i="6" s="1"/>
  <c r="K22" i="6"/>
  <c r="V22" i="6" s="1"/>
  <c r="W22" i="6" s="1"/>
  <c r="X22" i="6" s="1"/>
  <c r="K26" i="6"/>
  <c r="V26" i="6" s="1"/>
  <c r="W26" i="6" s="1"/>
  <c r="X26" i="6" s="1"/>
  <c r="K30" i="6"/>
  <c r="V30" i="6" s="1"/>
  <c r="W30" i="6" s="1"/>
  <c r="X30" i="6" s="1"/>
  <c r="K34" i="6"/>
  <c r="V34" i="6" s="1"/>
  <c r="W34" i="6" s="1"/>
  <c r="X34" i="6" s="1"/>
  <c r="Y35" i="6" s="1"/>
  <c r="G28" i="14"/>
  <c r="G24" i="14"/>
  <c r="G16" i="14"/>
  <c r="G12" i="14"/>
  <c r="G31" i="14"/>
  <c r="G27" i="14"/>
  <c r="G23" i="14"/>
  <c r="G19" i="14"/>
  <c r="G15" i="14"/>
  <c r="G7" i="14"/>
  <c r="G15" i="12"/>
  <c r="G8" i="12"/>
  <c r="G12" i="12"/>
  <c r="E13" i="4" s="1"/>
  <c r="F13" i="4" s="1"/>
  <c r="K12" i="3" s="1"/>
  <c r="G16" i="12"/>
  <c r="E17" i="4" s="1"/>
  <c r="F17" i="4" s="1"/>
  <c r="K16" i="3" s="1"/>
  <c r="G20" i="12"/>
  <c r="G24" i="12"/>
  <c r="G28" i="12"/>
  <c r="G32" i="12"/>
  <c r="E33" i="4" s="1"/>
  <c r="G11" i="12"/>
  <c r="G23" i="12"/>
  <c r="G7" i="12"/>
  <c r="E8" i="4" s="1"/>
  <c r="G5" i="12"/>
  <c r="E6" i="4" s="1"/>
  <c r="F6" i="4" s="1"/>
  <c r="G30" i="12"/>
  <c r="G22" i="12"/>
  <c r="E23" i="4" s="1"/>
  <c r="G33" i="12"/>
  <c r="E34" i="4" s="1"/>
  <c r="G29" i="12"/>
  <c r="G25" i="12"/>
  <c r="G21" i="12"/>
  <c r="E22" i="4" s="1"/>
  <c r="G17" i="12"/>
  <c r="E18" i="4" s="1"/>
  <c r="G13" i="12"/>
  <c r="E14" i="4" s="1"/>
  <c r="G9" i="12"/>
  <c r="J33" i="9"/>
  <c r="D34" i="4" s="1"/>
  <c r="J29" i="9"/>
  <c r="D30" i="4" s="1"/>
  <c r="J14" i="9"/>
  <c r="D15" i="4" s="1"/>
  <c r="J10" i="9"/>
  <c r="D11" i="4" s="1"/>
  <c r="J6" i="9"/>
  <c r="D7" i="4" s="1"/>
  <c r="J17" i="9"/>
  <c r="D18" i="4" s="1"/>
  <c r="J13" i="9"/>
  <c r="D14" i="4" s="1"/>
  <c r="J9" i="9"/>
  <c r="D10" i="4" s="1"/>
  <c r="E31" i="3"/>
  <c r="E32" i="4"/>
  <c r="E21" i="4"/>
  <c r="E9" i="3"/>
  <c r="E16" i="4"/>
  <c r="E30" i="4"/>
  <c r="E7" i="4"/>
  <c r="E15" i="4"/>
  <c r="F15" i="4" s="1"/>
  <c r="E19" i="4"/>
  <c r="E31" i="4"/>
  <c r="E37" i="6"/>
  <c r="F13" i="7"/>
  <c r="M12" i="3" s="1"/>
  <c r="F17" i="7"/>
  <c r="M16" i="3" s="1"/>
  <c r="F12" i="7"/>
  <c r="M11" i="3" s="1"/>
  <c r="F20" i="7"/>
  <c r="M19" i="3" s="1"/>
  <c r="F24" i="7"/>
  <c r="M23" i="3" s="1"/>
  <c r="F28" i="7"/>
  <c r="M27" i="3" s="1"/>
  <c r="F8" i="7"/>
  <c r="M7" i="3" s="1"/>
  <c r="K6" i="6"/>
  <c r="V6" i="6" s="1"/>
  <c r="W6" i="6" s="1"/>
  <c r="X6" i="6" s="1"/>
  <c r="I5" i="3" s="1"/>
  <c r="H7" i="3"/>
  <c r="F30" i="14"/>
  <c r="G30" i="14" s="1"/>
  <c r="F26" i="14"/>
  <c r="G26" i="14" s="1"/>
  <c r="F22" i="14"/>
  <c r="G22" i="14" s="1"/>
  <c r="F14" i="14"/>
  <c r="G14" i="14" s="1"/>
  <c r="F11" i="14"/>
  <c r="G11" i="14" s="1"/>
  <c r="F34" i="14"/>
  <c r="G34" i="14" s="1"/>
  <c r="F18" i="14"/>
  <c r="G18" i="14" s="1"/>
  <c r="H27" i="3"/>
  <c r="H23" i="3"/>
  <c r="H15" i="3"/>
  <c r="H11" i="3"/>
  <c r="H30" i="3"/>
  <c r="H26" i="3"/>
  <c r="H22" i="3"/>
  <c r="H18" i="3"/>
  <c r="H14" i="3"/>
  <c r="F33" i="14"/>
  <c r="G33" i="14" s="1"/>
  <c r="F29" i="14"/>
  <c r="G29" i="14" s="1"/>
  <c r="F25" i="14"/>
  <c r="G25" i="14" s="1"/>
  <c r="F21" i="14"/>
  <c r="G21" i="14" s="1"/>
  <c r="F17" i="14"/>
  <c r="G17" i="14" s="1"/>
  <c r="F13" i="14"/>
  <c r="G13" i="14" s="1"/>
  <c r="F32" i="14"/>
  <c r="G32" i="14" s="1"/>
  <c r="F20" i="14"/>
  <c r="G20" i="14" s="1"/>
  <c r="F8" i="14"/>
  <c r="G8" i="14" s="1"/>
  <c r="H6" i="3"/>
  <c r="F9" i="7"/>
  <c r="M8" i="3" s="1"/>
  <c r="H10" i="3"/>
  <c r="F6" i="14"/>
  <c r="G6" i="14" s="1"/>
  <c r="H8" i="3"/>
  <c r="H9" i="3"/>
  <c r="E14" i="3"/>
  <c r="D14" i="11"/>
  <c r="D18" i="11"/>
  <c r="E18" i="3"/>
  <c r="E9" i="4"/>
  <c r="F9" i="4" s="1"/>
  <c r="K8" i="3" s="1"/>
  <c r="E8" i="3"/>
  <c r="D8" i="11"/>
  <c r="E16" i="3"/>
  <c r="D16" i="11"/>
  <c r="E6" i="3"/>
  <c r="D6" i="11"/>
  <c r="D10" i="11"/>
  <c r="E10" i="3"/>
  <c r="D24" i="11"/>
  <c r="E24" i="3"/>
  <c r="E29" i="4"/>
  <c r="E28" i="3"/>
  <c r="D28" i="11"/>
  <c r="E32" i="3"/>
  <c r="D32" i="11"/>
  <c r="E12" i="3"/>
  <c r="E20" i="3"/>
  <c r="D12" i="11"/>
  <c r="D20" i="11"/>
  <c r="F16" i="7"/>
  <c r="M15" i="3" s="1"/>
  <c r="F32" i="7"/>
  <c r="M31" i="3" s="1"/>
  <c r="F7" i="7"/>
  <c r="M6" i="3" s="1"/>
  <c r="F11" i="7"/>
  <c r="M10" i="3" s="1"/>
  <c r="F27" i="7"/>
  <c r="M26" i="3" s="1"/>
  <c r="F31" i="7"/>
  <c r="M30" i="3" s="1"/>
  <c r="F6" i="7"/>
  <c r="M5" i="3" s="1"/>
  <c r="F10" i="7"/>
  <c r="M9" i="3" s="1"/>
  <c r="F14" i="7"/>
  <c r="M13" i="3" s="1"/>
  <c r="F18" i="7"/>
  <c r="M17" i="3" s="1"/>
  <c r="F22" i="7"/>
  <c r="M21" i="3" s="1"/>
  <c r="F26" i="7"/>
  <c r="M25" i="3" s="1"/>
  <c r="F30" i="7"/>
  <c r="M29" i="3" s="1"/>
  <c r="F34" i="7"/>
  <c r="M33" i="3" s="1"/>
  <c r="F15" i="7"/>
  <c r="M14" i="3" s="1"/>
  <c r="F19" i="7"/>
  <c r="M18" i="3" s="1"/>
  <c r="F23" i="7"/>
  <c r="M22" i="3" s="1"/>
  <c r="F21" i="7"/>
  <c r="M20" i="3" s="1"/>
  <c r="F25" i="7"/>
  <c r="M24" i="3" s="1"/>
  <c r="F29" i="7"/>
  <c r="M28" i="3" s="1"/>
  <c r="F33" i="7"/>
  <c r="M32" i="3" s="1"/>
  <c r="I27" i="9"/>
  <c r="I23" i="9"/>
  <c r="I26" i="9"/>
  <c r="I22" i="9"/>
  <c r="I20" i="9"/>
  <c r="I25" i="9"/>
  <c r="I24" i="9"/>
  <c r="I21" i="9"/>
  <c r="D7" i="11"/>
  <c r="E28" i="4"/>
  <c r="D27" i="11"/>
  <c r="D30" i="11"/>
  <c r="D33" i="11"/>
  <c r="D5" i="11"/>
  <c r="E11" i="4"/>
  <c r="D13" i="11"/>
  <c r="D21" i="11"/>
  <c r="E25" i="4"/>
  <c r="D31" i="11"/>
  <c r="E12" i="4"/>
  <c r="D11" i="11"/>
  <c r="E20" i="4"/>
  <c r="D19" i="11"/>
  <c r="D22" i="11"/>
  <c r="D25" i="11"/>
  <c r="E26" i="4"/>
  <c r="D15" i="11"/>
  <c r="D9" i="11"/>
  <c r="E10" i="4"/>
  <c r="D17" i="11"/>
  <c r="E24" i="4"/>
  <c r="D23" i="11"/>
  <c r="D26" i="11"/>
  <c r="E27" i="4"/>
  <c r="D29" i="11"/>
  <c r="I28" i="3" l="1"/>
  <c r="Y29" i="6"/>
  <c r="Y32" i="6"/>
  <c r="I31" i="3"/>
  <c r="Y25" i="6"/>
  <c r="I24" i="3"/>
  <c r="Y24" i="6"/>
  <c r="I23" i="3"/>
  <c r="I20" i="3"/>
  <c r="Y21" i="6"/>
  <c r="Y20" i="6"/>
  <c r="I19" i="3"/>
  <c r="I16" i="3"/>
  <c r="Y17" i="6"/>
  <c r="I15" i="3"/>
  <c r="Y16" i="6"/>
  <c r="X37" i="6"/>
  <c r="Y34" i="6"/>
  <c r="I33" i="3"/>
  <c r="Y7" i="6"/>
  <c r="I6" i="3"/>
  <c r="I29" i="3"/>
  <c r="Y30" i="6"/>
  <c r="Y12" i="6"/>
  <c r="I11" i="3"/>
  <c r="I30" i="3"/>
  <c r="Y31" i="6"/>
  <c r="Y22" i="6"/>
  <c r="I21" i="3"/>
  <c r="I17" i="3"/>
  <c r="Y18" i="6"/>
  <c r="Y23" i="6"/>
  <c r="I22" i="3"/>
  <c r="Y26" i="6"/>
  <c r="I25" i="3"/>
  <c r="I26" i="3"/>
  <c r="Y27" i="6"/>
  <c r="Y14" i="6"/>
  <c r="I13" i="3"/>
  <c r="I18" i="3"/>
  <c r="Y19" i="6"/>
  <c r="Y13" i="6"/>
  <c r="I12" i="3"/>
  <c r="Y9" i="6"/>
  <c r="I8" i="3"/>
  <c r="Y10" i="6"/>
  <c r="I9" i="3"/>
  <c r="I14" i="3"/>
  <c r="Y15" i="6"/>
  <c r="Y11" i="6"/>
  <c r="I10" i="3"/>
  <c r="Y33" i="6"/>
  <c r="I32" i="3"/>
  <c r="Y8" i="6"/>
  <c r="I7" i="3"/>
  <c r="Y28" i="6"/>
  <c r="H14" i="11"/>
  <c r="H17" i="11"/>
  <c r="I17" i="11" s="1"/>
  <c r="J17" i="11" s="1"/>
  <c r="K17" i="11" s="1"/>
  <c r="L17" i="3" s="1"/>
  <c r="H5" i="11"/>
  <c r="I5" i="11" s="1"/>
  <c r="J5" i="11" s="1"/>
  <c r="K5" i="11" s="1"/>
  <c r="L5" i="3" s="1"/>
  <c r="H20" i="11"/>
  <c r="I20" i="11" s="1"/>
  <c r="J20" i="11" s="1"/>
  <c r="K20" i="11" s="1"/>
  <c r="L20" i="3" s="1"/>
  <c r="H32" i="11"/>
  <c r="I32" i="11" s="1"/>
  <c r="J32" i="11" s="1"/>
  <c r="K32" i="11" s="1"/>
  <c r="L32" i="3" s="1"/>
  <c r="H10" i="11"/>
  <c r="I10" i="11" s="1"/>
  <c r="J10" i="11" s="1"/>
  <c r="K10" i="11"/>
  <c r="L10" i="3" s="1"/>
  <c r="H26" i="11"/>
  <c r="I26" i="11" s="1"/>
  <c r="J26" i="11" s="1"/>
  <c r="K26" i="11" s="1"/>
  <c r="L26" i="3" s="1"/>
  <c r="H25" i="11"/>
  <c r="H11" i="11"/>
  <c r="H21" i="11"/>
  <c r="I21" i="11" s="1"/>
  <c r="J21" i="11" s="1"/>
  <c r="K21" i="11" s="1"/>
  <c r="L21" i="3" s="1"/>
  <c r="H33" i="11"/>
  <c r="I33" i="11" s="1"/>
  <c r="J33" i="11" s="1"/>
  <c r="K33" i="11" s="1"/>
  <c r="L33" i="3" s="1"/>
  <c r="H7" i="11"/>
  <c r="H12" i="11"/>
  <c r="I12" i="11" s="1"/>
  <c r="J12" i="11" s="1"/>
  <c r="K12" i="11"/>
  <c r="L12" i="3" s="1"/>
  <c r="H6" i="11"/>
  <c r="I6" i="11" s="1"/>
  <c r="J6" i="11" s="1"/>
  <c r="K6" i="11" s="1"/>
  <c r="L6" i="3" s="1"/>
  <c r="H8" i="11"/>
  <c r="H18" i="11"/>
  <c r="H23" i="11"/>
  <c r="H9" i="11"/>
  <c r="I9" i="11" s="1"/>
  <c r="J9" i="11" s="1"/>
  <c r="K9" i="11" s="1"/>
  <c r="L9" i="3" s="1"/>
  <c r="H22" i="11"/>
  <c r="I22" i="11" s="1"/>
  <c r="J22" i="11" s="1"/>
  <c r="K22" i="11" s="1"/>
  <c r="L22" i="3" s="1"/>
  <c r="H13" i="11"/>
  <c r="I13" i="11" s="1"/>
  <c r="J13" i="11" s="1"/>
  <c r="K13" i="11" s="1"/>
  <c r="L13" i="3" s="1"/>
  <c r="H30" i="11"/>
  <c r="I30" i="11" s="1"/>
  <c r="J30" i="11" s="1"/>
  <c r="K30" i="11" s="1"/>
  <c r="L30" i="3" s="1"/>
  <c r="H28" i="11"/>
  <c r="I28" i="11" s="1"/>
  <c r="J28" i="11" s="1"/>
  <c r="K28" i="11" s="1"/>
  <c r="L28" i="3" s="1"/>
  <c r="H24" i="11"/>
  <c r="H29" i="11"/>
  <c r="I29" i="11" s="1"/>
  <c r="J29" i="11" s="1"/>
  <c r="K29" i="11" s="1"/>
  <c r="L29" i="3" s="1"/>
  <c r="H15" i="11"/>
  <c r="I15" i="11" s="1"/>
  <c r="J15" i="11" s="1"/>
  <c r="K15" i="11" s="1"/>
  <c r="L15" i="3" s="1"/>
  <c r="H19" i="11"/>
  <c r="H31" i="11"/>
  <c r="I31" i="11" s="1"/>
  <c r="J31" i="11" s="1"/>
  <c r="K31" i="11" s="1"/>
  <c r="L31" i="3" s="1"/>
  <c r="H27" i="11"/>
  <c r="I27" i="11" s="1"/>
  <c r="J27" i="11" s="1"/>
  <c r="K27" i="11" s="1"/>
  <c r="L27" i="3" s="1"/>
  <c r="H16" i="11"/>
  <c r="I16" i="11" s="1"/>
  <c r="J16" i="11" s="1"/>
  <c r="K16" i="11" s="1"/>
  <c r="L16" i="3" s="1"/>
  <c r="I23" i="11"/>
  <c r="J23" i="11" s="1"/>
  <c r="K23" i="11" s="1"/>
  <c r="L23" i="3" s="1"/>
  <c r="I25" i="11"/>
  <c r="J25" i="11" s="1"/>
  <c r="K25" i="11" s="1"/>
  <c r="L25" i="3" s="1"/>
  <c r="I14" i="11"/>
  <c r="J14" i="11" s="1"/>
  <c r="K14" i="11" s="1"/>
  <c r="L14" i="3" s="1"/>
  <c r="I11" i="11"/>
  <c r="J11" i="11" s="1"/>
  <c r="K11" i="11" s="1"/>
  <c r="L11" i="3" s="1"/>
  <c r="I19" i="11"/>
  <c r="J19" i="11" s="1"/>
  <c r="K19" i="11" s="1"/>
  <c r="L19" i="3" s="1"/>
  <c r="I7" i="11"/>
  <c r="J7" i="11" s="1"/>
  <c r="K7" i="11" s="1"/>
  <c r="L7" i="3" s="1"/>
  <c r="I24" i="11"/>
  <c r="J24" i="11" s="1"/>
  <c r="K24" i="11" s="1"/>
  <c r="L24" i="3" s="1"/>
  <c r="I8" i="11"/>
  <c r="J8" i="11" s="1"/>
  <c r="K8" i="11" s="1"/>
  <c r="L8" i="3" s="1"/>
  <c r="I18" i="11"/>
  <c r="J18" i="11" s="1"/>
  <c r="K18" i="11" s="1"/>
  <c r="L18" i="3" s="1"/>
  <c r="F23" i="4"/>
  <c r="K22" i="3" s="1"/>
  <c r="F22" i="4"/>
  <c r="K21" i="3" s="1"/>
  <c r="F16" i="4"/>
  <c r="K15" i="3" s="1"/>
  <c r="F12" i="4"/>
  <c r="K11" i="3" s="1"/>
  <c r="F8" i="4"/>
  <c r="K7" i="3" s="1"/>
  <c r="F21" i="4"/>
  <c r="K20" i="3" s="1"/>
  <c r="K5" i="3"/>
  <c r="F11" i="4"/>
  <c r="K10" i="3" s="1"/>
  <c r="F18" i="4"/>
  <c r="K17" i="3" s="1"/>
  <c r="F20" i="4"/>
  <c r="K19" i="3" s="1"/>
  <c r="F25" i="4"/>
  <c r="K24" i="3" s="1"/>
  <c r="F27" i="4"/>
  <c r="K26" i="3" s="1"/>
  <c r="F7" i="4"/>
  <c r="K6" i="3" s="1"/>
  <c r="F10" i="4"/>
  <c r="K9" i="3" s="1"/>
  <c r="K14" i="3"/>
  <c r="F26" i="4"/>
  <c r="K25" i="3" s="1"/>
  <c r="F24" i="4"/>
  <c r="K23" i="3" s="1"/>
  <c r="F19" i="4"/>
  <c r="K18" i="3" s="1"/>
  <c r="F14" i="4"/>
  <c r="K13" i="3" s="1"/>
  <c r="I31" i="9"/>
  <c r="I30" i="9"/>
  <c r="I33" i="9"/>
  <c r="I29" i="9"/>
  <c r="I32" i="9"/>
  <c r="I28" i="9"/>
  <c r="F30" i="4" l="1"/>
  <c r="K29" i="3" s="1"/>
  <c r="F32" i="4"/>
  <c r="K31" i="3" s="1"/>
  <c r="F28" i="4"/>
  <c r="K27" i="3" s="1"/>
  <c r="F34" i="4"/>
  <c r="K33" i="3" s="1"/>
  <c r="F29" i="4"/>
  <c r="K28" i="3" s="1"/>
  <c r="F31" i="4"/>
  <c r="K30" i="3" s="1"/>
  <c r="F33" i="4"/>
  <c r="K32" i="3" s="1"/>
</calcChain>
</file>

<file path=xl/sharedStrings.xml><?xml version="1.0" encoding="utf-8"?>
<sst xmlns="http://schemas.openxmlformats.org/spreadsheetml/2006/main" count="592" uniqueCount="175">
  <si>
    <t>Cropped Area</t>
  </si>
  <si>
    <t>Agricultural GDP</t>
  </si>
  <si>
    <t>Technology Proxy</t>
  </si>
  <si>
    <t>Phosphate Price</t>
  </si>
  <si>
    <t>Consolidated Data</t>
  </si>
  <si>
    <t>Table 1.1</t>
  </si>
  <si>
    <t>Serial No</t>
  </si>
  <si>
    <t>Fiscal Year</t>
  </si>
  <si>
    <t>Cropped Area (million hectares)</t>
  </si>
  <si>
    <t>Water Availability (MAF)</t>
  </si>
  <si>
    <t>Total Credit Disbursed (Rs million)</t>
  </si>
  <si>
    <t>Agricultural GDP (Rs in millions)</t>
  </si>
  <si>
    <t>Input Output Ratio</t>
  </si>
  <si>
    <t>1993-94</t>
  </si>
  <si>
    <t>1994-95</t>
  </si>
  <si>
    <t>1995-96</t>
  </si>
  <si>
    <t>1996-97</t>
  </si>
  <si>
    <t>1997-98</t>
  </si>
  <si>
    <t>1998-99</t>
  </si>
  <si>
    <t>1999-00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</si>
  <si>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</si>
  <si>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</si>
  <si>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</si>
  <si>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</si>
  <si>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</si>
  <si>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</si>
  <si>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</si>
  <si>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</si>
  <si>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</si>
  <si>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</si>
  <si>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Table 2.1</t>
  </si>
  <si>
    <t>Agricultural Price Index</t>
  </si>
  <si>
    <t>Nitrogen Price Index</t>
  </si>
  <si>
    <t>Table 3.1</t>
  </si>
  <si>
    <t>Nitrogen Volume (tonnes)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</si>
  <si>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</si>
  <si>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</si>
  <si>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</si>
  <si>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</si>
  <si>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</si>
  <si>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</si>
  <si>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</si>
  <si>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</si>
  <si>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</si>
  <si>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</si>
  <si>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</si>
  <si>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</si>
  <si>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Table 4.1</t>
  </si>
  <si>
    <t>Table 5.1</t>
  </si>
  <si>
    <t>Table 6.1</t>
  </si>
  <si>
    <t>Agricultural Employment (millions)</t>
  </si>
  <si>
    <t>Food</t>
  </si>
  <si>
    <t>Raw Materials</t>
  </si>
  <si>
    <t>Average of Food&amp;RawMaterial</t>
  </si>
  <si>
    <t>Table 8.1</t>
  </si>
  <si>
    <t>Table 9.1</t>
  </si>
  <si>
    <t>Nitrogen Price per tonne</t>
  </si>
  <si>
    <t>DAP Price per 50kg Bag</t>
  </si>
  <si>
    <t>DAP Price per tonne</t>
  </si>
  <si>
    <t>Price of 46% Phosphate</t>
  </si>
  <si>
    <t>Nutrient Price Phos</t>
  </si>
  <si>
    <t>Table 10.1</t>
  </si>
  <si>
    <t>Urea (46% N) per 50kg bag</t>
  </si>
  <si>
    <t>Urea Pricing (1tonne)</t>
  </si>
  <si>
    <t>Table 11.1</t>
  </si>
  <si>
    <t>Table 11.2</t>
  </si>
  <si>
    <t>Urea</t>
  </si>
  <si>
    <t>N from Urea</t>
  </si>
  <si>
    <t>CAN</t>
  </si>
  <si>
    <t>N from CAN</t>
  </si>
  <si>
    <t>AS</t>
  </si>
  <si>
    <t>SSP(18%)</t>
  </si>
  <si>
    <t>SSP(16%)</t>
  </si>
  <si>
    <t>DAP</t>
  </si>
  <si>
    <t xml:space="preserve">N from DAP </t>
  </si>
  <si>
    <t>NP</t>
  </si>
  <si>
    <t xml:space="preserve">N from NP </t>
  </si>
  <si>
    <t>TSP</t>
  </si>
  <si>
    <t>SOP</t>
  </si>
  <si>
    <t>NPKs</t>
  </si>
  <si>
    <t xml:space="preserve">N from NPK </t>
  </si>
  <si>
    <t>MOP</t>
  </si>
  <si>
    <t>MAP</t>
  </si>
  <si>
    <t xml:space="preserve">N from MAP </t>
  </si>
  <si>
    <t>Total Products</t>
  </si>
  <si>
    <t>Total Nitrogen Volume</t>
  </si>
  <si>
    <t>Product</t>
  </si>
  <si>
    <t>Composition of Nitrogen</t>
  </si>
  <si>
    <t>Table 12.1</t>
  </si>
  <si>
    <t>Table 13.1</t>
  </si>
  <si>
    <t>Table 7.1</t>
  </si>
  <si>
    <t>Nitrogen Price (per tonne)</t>
  </si>
  <si>
    <t>Agicultural Employment</t>
  </si>
  <si>
    <t>Propotion of Nitrogen in Different Products</t>
  </si>
  <si>
    <t>Total Agricultural Credit Disbursed (Million Rs)</t>
  </si>
  <si>
    <t>Total Agri Credit (Mn Rs)</t>
  </si>
  <si>
    <t>Water Availability (Million Acre Feet)</t>
  </si>
  <si>
    <t>Agricultural GDP (Rs in billions)</t>
  </si>
  <si>
    <t>Nitrogen Volume (N K tonnes)</t>
  </si>
  <si>
    <t>Total Agri Credit (Bn Rs</t>
  </si>
  <si>
    <t>Total Agricultural GDP</t>
  </si>
  <si>
    <t>Credit / GDP</t>
  </si>
  <si>
    <t>Total GDP (Rs in millions)</t>
  </si>
  <si>
    <t>Agricultural Price Index (base = 2000-2001)</t>
  </si>
  <si>
    <t>Agricultural Price Index (base = 2007-2008)</t>
  </si>
  <si>
    <t>Agriculture (07-08)- PES17-18</t>
  </si>
  <si>
    <t>Agriculture (15-16)-PES23-24</t>
  </si>
  <si>
    <t>Sources</t>
  </si>
  <si>
    <t>Pakistan Economic Survey - 2010-2011</t>
  </si>
  <si>
    <t>Pakistan Economic Survey - 2023-2024</t>
  </si>
  <si>
    <t>CAGR</t>
  </si>
  <si>
    <t>Pakistan Economic Survey  2000-01</t>
  </si>
  <si>
    <t>Pakistan Economic Survey 2023-24</t>
  </si>
  <si>
    <t>Pakistan Economic Survey 2010-11</t>
  </si>
  <si>
    <t>Pakistan Economic Survey 2017-18</t>
  </si>
  <si>
    <t>Pakistan Economic Survey  2010-2011</t>
  </si>
  <si>
    <t>Pakistan Economic Survey  2023-2024</t>
  </si>
  <si>
    <t>Total GDP (Rs in billions)</t>
  </si>
  <si>
    <t>Agricultural GDP / Total GDP</t>
  </si>
  <si>
    <t>Table 4.2</t>
  </si>
  <si>
    <t>Rate of Change in Total GDP</t>
  </si>
  <si>
    <t>Summaries</t>
  </si>
  <si>
    <t>S NO</t>
  </si>
  <si>
    <t>Input Output Value Efficiency Ratio</t>
  </si>
  <si>
    <t>Notes</t>
  </si>
  <si>
    <t>The figures in red are linearly interpolated</t>
  </si>
  <si>
    <t>NFDC Statistical Appendix</t>
  </si>
  <si>
    <t>Price of 64% N+P</t>
  </si>
  <si>
    <t>Price of 18% Nitrogen</t>
  </si>
  <si>
    <t>Pakistan Economic Survey 2010-2011</t>
  </si>
  <si>
    <t>Pakistan Economic Survey 2023-2024</t>
  </si>
  <si>
    <t xml:space="preserve">NFDC Statistical Appendix </t>
  </si>
  <si>
    <t>K Volume (K N Tonnes)</t>
  </si>
  <si>
    <t>P Volume (K N Tonnes)</t>
  </si>
  <si>
    <t>Nitrogen Volume</t>
  </si>
  <si>
    <t>Growth Rate</t>
  </si>
  <si>
    <t xml:space="preserve">CAGR </t>
  </si>
  <si>
    <t>Table 6.2</t>
  </si>
  <si>
    <t>Table 15.1</t>
  </si>
  <si>
    <t>Table 14.1</t>
  </si>
  <si>
    <t>N Price Index base year = 2007-08</t>
  </si>
  <si>
    <t>N / P</t>
  </si>
  <si>
    <t>check</t>
  </si>
  <si>
    <t>cotton ginning added for first time in Agric GDP</t>
  </si>
  <si>
    <t>Very high average - being driven by 'outlier' years presumably driven by periodic Forex realignment.</t>
  </si>
  <si>
    <t>Pakistan Bureau of Statistics 2023-24 (all GDP values rebased at current basic prices of 2015-16)</t>
  </si>
  <si>
    <t xml:space="preserve">There are 10 out of 29 years which show these kinks in GDP, which are expected to influence most of the independent variables. </t>
  </si>
  <si>
    <t>Years</t>
  </si>
  <si>
    <t>PKR per USD*</t>
  </si>
  <si>
    <t>SBP Statistical Bulletin Balance of Payments Dec 2014</t>
  </si>
  <si>
    <t>SBP Statistical Bulletin External Sector Jan 2024</t>
  </si>
  <si>
    <t>*Annual average foreign exchange rates</t>
  </si>
  <si>
    <t>Rate of Change in Forex PKR/USD</t>
  </si>
  <si>
    <t>2022-23</t>
  </si>
  <si>
    <t>Srl</t>
  </si>
  <si>
    <t>Cropped Area (Mn Ha)</t>
  </si>
  <si>
    <t>Cultivated Area (Mn Ha)</t>
  </si>
  <si>
    <t>Irrigated Area (Mn Ha)</t>
  </si>
  <si>
    <t>Nitrogen Volumes (K Tonnes)</t>
  </si>
  <si>
    <t>Note</t>
  </si>
  <si>
    <t>All basic figures are dervied from other worksheets</t>
  </si>
  <si>
    <t>N from AS</t>
  </si>
  <si>
    <t>Data for 2022-23 was not uploaded by NFDC therefore it is not available</t>
  </si>
  <si>
    <t>GDP (current US$) C-Y</t>
  </si>
  <si>
    <t>GDP (current US$) C-Y (BN$)</t>
  </si>
  <si>
    <t>Aricultural GDP (current US$) C-Y</t>
  </si>
  <si>
    <t>Table 4.3</t>
  </si>
  <si>
    <t>Table 4.4</t>
  </si>
  <si>
    <t>World Bank Data Bank (Current US$)</t>
  </si>
  <si>
    <t>Rate of Change in Agri GDP (Rs)</t>
  </si>
  <si>
    <t>Rate of Change in Agri GDP ($)</t>
  </si>
  <si>
    <t>..</t>
  </si>
  <si>
    <t>Aricultural GDP (current BN US$) C-Y</t>
  </si>
  <si>
    <t>Forex Data</t>
  </si>
  <si>
    <t>Agricultural  GDP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</si>
</sst>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"/>
    <numFmt numFmtId="165" formatCode="yyyy\-m"/>
    <numFmt numFmtId="166" formatCode="_(* #,##0_);_(* \(#,##0\);_(* &quot;-&quot;??_);_(@_)"/>
    <numFmt numFmtId="167" formatCode="0.0%"/>
    <numFmt numFmtId="168" formatCode="_(* #,##0.0_);_(* \(#,##0.0\);_(* &quot;-&quot;??_);_(@_)"/>
  </numFmts>
  <fonts count="3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b/>
      <sz val="10"/>
      <color theme="1"/>
      <name val="Arial"/>
      <scheme val="minor"/>
    </font>
    <font>
      <sz val="10"/>
      <color rgb="FF980000"/>
      <name val="Arial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&quot;Aptos Narrow&quot;"/>
    </font>
    <font>
      <sz val="10"/>
      <color theme="1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980000"/>
      <name val="Calibri"/>
      <family val="2"/>
    </font>
    <font>
      <b/>
      <sz val="11"/>
      <color rgb="FF98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Arial"/>
      <scheme val="minor"/>
    </font>
    <font>
      <sz val="10"/>
      <color rgb="FFC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C00000"/>
      <name val="Calibri"/>
      <family val="2"/>
    </font>
    <font>
      <i/>
      <sz val="11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1"/>
      <color theme="1"/>
      <name val="Calibri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scheme val="minor"/>
    </font>
    <font>
      <sz val="11"/>
      <color rgb="FF0070C0"/>
      <name val="Calibri"/>
      <family val="2"/>
    </font>
    <font>
      <sz val="10"/>
      <color rgb="FF0070C0"/>
      <name val="Arial"/>
      <family val="2"/>
      <scheme val="minor"/>
    </font>
    <font>
      <sz val="8"/>
      <color rgb="FFC00000"/>
      <name val="Arial"/>
      <family val="2"/>
      <scheme val="minor"/>
    </font>
    <font>
      <b/>
      <sz val="10"/>
      <color rgb="FFC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Calibri"/>
      <family val="2"/>
    </font>
    <font>
      <sz val="9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1" fillId="2" borderId="0" xfId="0" applyFont="1" applyFill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5" fillId="0" borderId="0" xfId="0" applyFont="1"/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right"/>
    </xf>
    <xf numFmtId="0" fontId="7" fillId="0" borderId="0" xfId="0" applyFont="1"/>
    <xf numFmtId="0" fontId="10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top"/>
    </xf>
    <xf numFmtId="0" fontId="6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165" fontId="13" fillId="0" borderId="1" xfId="0" applyNumberFormat="1" applyFont="1" applyBorder="1" applyAlignment="1">
      <alignment horizontal="left"/>
    </xf>
    <xf numFmtId="2" fontId="13" fillId="0" borderId="1" xfId="0" applyNumberFormat="1" applyFont="1" applyBorder="1" applyAlignment="1">
      <alignment horizontal="right"/>
    </xf>
    <xf numFmtId="0" fontId="13" fillId="0" borderId="0" xfId="0" applyFont="1"/>
    <xf numFmtId="0" fontId="14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0" fillId="0" borderId="2" xfId="0" applyBorder="1"/>
    <xf numFmtId="0" fontId="22" fillId="0" borderId="0" xfId="0" applyFont="1"/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3" fillId="0" borderId="2" xfId="0" applyFont="1" applyBorder="1"/>
    <xf numFmtId="43" fontId="13" fillId="0" borderId="3" xfId="1" applyFont="1" applyBorder="1" applyAlignment="1">
      <alignment horizontal="right"/>
    </xf>
    <xf numFmtId="43" fontId="21" fillId="0" borderId="2" xfId="1" applyFont="1" applyBorder="1"/>
    <xf numFmtId="43" fontId="14" fillId="0" borderId="1" xfId="1" applyFont="1" applyBorder="1"/>
    <xf numFmtId="43" fontId="15" fillId="2" borderId="1" xfId="1" applyFont="1" applyFill="1" applyBorder="1"/>
    <xf numFmtId="43" fontId="13" fillId="0" borderId="1" xfId="1" applyFont="1" applyBorder="1" applyAlignment="1">
      <alignment horizontal="right"/>
    </xf>
    <xf numFmtId="43" fontId="0" fillId="0" borderId="2" xfId="1" applyFont="1" applyBorder="1"/>
    <xf numFmtId="43" fontId="22" fillId="0" borderId="2" xfId="1" applyFont="1" applyBorder="1"/>
    <xf numFmtId="43" fontId="14" fillId="0" borderId="1" xfId="1" applyFont="1" applyBorder="1" applyAlignment="1">
      <alignment vertical="center"/>
    </xf>
    <xf numFmtId="43" fontId="13" fillId="0" borderId="2" xfId="1" applyFont="1" applyBorder="1"/>
    <xf numFmtId="43" fontId="23" fillId="0" borderId="2" xfId="1" applyFont="1" applyBorder="1"/>
    <xf numFmtId="43" fontId="0" fillId="0" borderId="0" xfId="0" applyNumberFormat="1"/>
    <xf numFmtId="43" fontId="22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/>
    <xf numFmtId="0" fontId="28" fillId="0" borderId="0" xfId="0" applyFont="1"/>
    <xf numFmtId="43" fontId="21" fillId="0" borderId="2" xfId="0" applyNumberFormat="1" applyFont="1" applyBorder="1"/>
    <xf numFmtId="0" fontId="22" fillId="0" borderId="0" xfId="0" applyFont="1" applyAlignment="1">
      <alignment vertical="center"/>
    </xf>
    <xf numFmtId="0" fontId="13" fillId="0" borderId="7" xfId="0" applyFont="1" applyBorder="1" applyAlignment="1">
      <alignment horizontal="left"/>
    </xf>
    <xf numFmtId="164" fontId="13" fillId="0" borderId="7" xfId="0" applyNumberFormat="1" applyFont="1" applyBorder="1" applyAlignment="1">
      <alignment horizontal="left"/>
    </xf>
    <xf numFmtId="165" fontId="13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43" fontId="0" fillId="0" borderId="2" xfId="0" applyNumberFormat="1" applyBorder="1"/>
    <xf numFmtId="0" fontId="26" fillId="0" borderId="0" xfId="0" applyFont="1"/>
    <xf numFmtId="10" fontId="0" fillId="0" borderId="0" xfId="2" applyNumberFormat="1" applyFont="1"/>
    <xf numFmtId="10" fontId="28" fillId="0" borderId="0" xfId="2" applyNumberFormat="1" applyFont="1"/>
    <xf numFmtId="2" fontId="21" fillId="0" borderId="2" xfId="0" applyNumberFormat="1" applyFont="1" applyBorder="1"/>
    <xf numFmtId="0" fontId="12" fillId="0" borderId="3" xfId="0" applyFont="1" applyBorder="1" applyAlignment="1">
      <alignment horizontal="center" vertical="center" wrapText="1"/>
    </xf>
    <xf numFmtId="43" fontId="14" fillId="0" borderId="3" xfId="1" applyFont="1" applyBorder="1"/>
    <xf numFmtId="43" fontId="15" fillId="0" borderId="2" xfId="1" applyFont="1" applyBorder="1"/>
    <xf numFmtId="43" fontId="13" fillId="0" borderId="1" xfId="0" applyNumberFormat="1" applyFont="1" applyBorder="1" applyAlignment="1">
      <alignment horizontal="left"/>
    </xf>
    <xf numFmtId="2" fontId="31" fillId="0" borderId="2" xfId="0" applyNumberFormat="1" applyFont="1" applyBorder="1"/>
    <xf numFmtId="2" fontId="32" fillId="0" borderId="0" xfId="0" applyNumberFormat="1" applyFont="1"/>
    <xf numFmtId="0" fontId="21" fillId="0" borderId="0" xfId="0" applyFont="1"/>
    <xf numFmtId="0" fontId="0" fillId="0" borderId="2" xfId="0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166" fontId="14" fillId="0" borderId="1" xfId="1" applyNumberFormat="1" applyFont="1" applyBorder="1"/>
    <xf numFmtId="167" fontId="0" fillId="0" borderId="2" xfId="2" applyNumberFormat="1" applyFont="1" applyBorder="1"/>
    <xf numFmtId="43" fontId="21" fillId="0" borderId="2" xfId="1" applyFont="1" applyFill="1" applyBorder="1"/>
    <xf numFmtId="43" fontId="21" fillId="4" borderId="2" xfId="1" applyFont="1" applyFill="1" applyBorder="1"/>
    <xf numFmtId="167" fontId="0" fillId="4" borderId="2" xfId="2" applyNumberFormat="1" applyFont="1" applyFill="1" applyBorder="1"/>
    <xf numFmtId="166" fontId="0" fillId="0" borderId="2" xfId="1" applyNumberFormat="1" applyFont="1" applyFill="1" applyBorder="1"/>
    <xf numFmtId="166" fontId="0" fillId="4" borderId="2" xfId="1" applyNumberFormat="1" applyFont="1" applyFill="1" applyBorder="1"/>
    <xf numFmtId="166" fontId="0" fillId="0" borderId="2" xfId="1" applyNumberFormat="1" applyFont="1" applyBorder="1"/>
    <xf numFmtId="10" fontId="33" fillId="0" borderId="0" xfId="2" applyNumberFormat="1" applyFont="1"/>
    <xf numFmtId="0" fontId="33" fillId="0" borderId="0" xfId="0" applyFont="1"/>
    <xf numFmtId="2" fontId="34" fillId="0" borderId="2" xfId="0" applyNumberFormat="1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/>
    </xf>
    <xf numFmtId="0" fontId="34" fillId="0" borderId="0" xfId="0" applyFont="1"/>
    <xf numFmtId="167" fontId="22" fillId="0" borderId="2" xfId="2" applyNumberFormat="1" applyFont="1" applyBorder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3" fontId="14" fillId="0" borderId="2" xfId="1" applyFont="1" applyBorder="1"/>
    <xf numFmtId="43" fontId="15" fillId="2" borderId="2" xfId="1" applyFont="1" applyFill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164" fontId="13" fillId="0" borderId="2" xfId="0" applyNumberFormat="1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/>
    </xf>
    <xf numFmtId="166" fontId="14" fillId="0" borderId="2" xfId="1" applyNumberFormat="1" applyFont="1" applyBorder="1"/>
    <xf numFmtId="0" fontId="14" fillId="0" borderId="2" xfId="0" applyFont="1" applyBorder="1" applyAlignment="1">
      <alignment horizontal="center"/>
    </xf>
    <xf numFmtId="166" fontId="14" fillId="0" borderId="2" xfId="1" applyNumberFormat="1" applyFont="1" applyFill="1" applyBorder="1"/>
    <xf numFmtId="0" fontId="14" fillId="0" borderId="2" xfId="0" applyFont="1" applyBorder="1"/>
    <xf numFmtId="166" fontId="13" fillId="0" borderId="2" xfId="1" applyNumberFormat="1" applyFont="1" applyFill="1" applyBorder="1" applyAlignment="1">
      <alignment horizontal="right"/>
    </xf>
    <xf numFmtId="166" fontId="13" fillId="4" borderId="2" xfId="1" applyNumberFormat="1" applyFont="1" applyFill="1" applyBorder="1" applyAlignment="1">
      <alignment horizontal="right"/>
    </xf>
    <xf numFmtId="166" fontId="13" fillId="0" borderId="2" xfId="1" applyNumberFormat="1" applyFont="1" applyBorder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167" fontId="0" fillId="0" borderId="0" xfId="2" applyNumberFormat="1" applyFont="1" applyBorder="1"/>
    <xf numFmtId="0" fontId="34" fillId="0" borderId="0" xfId="0" applyFont="1" applyAlignment="1">
      <alignment horizontal="center"/>
    </xf>
    <xf numFmtId="0" fontId="34" fillId="0" borderId="0" xfId="0" applyFont="1" applyAlignment="1">
      <alignment vertical="center" wrapText="1"/>
    </xf>
    <xf numFmtId="2" fontId="34" fillId="0" borderId="0" xfId="0" applyNumberFormat="1" applyFont="1" applyAlignment="1">
      <alignment horizontal="center"/>
    </xf>
    <xf numFmtId="167" fontId="22" fillId="0" borderId="0" xfId="2" applyNumberFormat="1" applyFont="1" applyBorder="1"/>
    <xf numFmtId="166" fontId="13" fillId="0" borderId="0" xfId="1" applyNumberFormat="1" applyFont="1" applyFill="1" applyBorder="1" applyAlignment="1">
      <alignment horizontal="right"/>
    </xf>
    <xf numFmtId="43" fontId="21" fillId="0" borderId="0" xfId="1" applyFont="1" applyFill="1" applyBorder="1"/>
    <xf numFmtId="166" fontId="0" fillId="0" borderId="0" xfId="1" applyNumberFormat="1" applyFont="1" applyFill="1" applyBorder="1"/>
    <xf numFmtId="167" fontId="0" fillId="0" borderId="0" xfId="2" applyNumberFormat="1" applyFont="1" applyFill="1" applyBorder="1"/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43" fontId="13" fillId="0" borderId="2" xfId="1" applyFont="1" applyBorder="1" applyAlignment="1">
      <alignment horizontal="right"/>
    </xf>
    <xf numFmtId="43" fontId="15" fillId="2" borderId="2" xfId="1" applyFont="1" applyFill="1" applyBorder="1" applyAlignment="1">
      <alignment horizontal="right"/>
    </xf>
    <xf numFmtId="43" fontId="14" fillId="0" borderId="2" xfId="1" applyFont="1" applyBorder="1" applyAlignment="1">
      <alignment horizontal="right"/>
    </xf>
    <xf numFmtId="0" fontId="23" fillId="0" borderId="2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3" fillId="0" borderId="0" xfId="0" applyFont="1"/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43" fontId="15" fillId="3" borderId="3" xfId="1" applyFont="1" applyFill="1" applyBorder="1" applyAlignment="1">
      <alignment horizontal="center"/>
    </xf>
    <xf numFmtId="43" fontId="21" fillId="0" borderId="2" xfId="0" applyNumberFormat="1" applyFont="1" applyBorder="1" applyAlignment="1">
      <alignment horizontal="center"/>
    </xf>
    <xf numFmtId="43" fontId="15" fillId="2" borderId="3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43" fontId="14" fillId="0" borderId="5" xfId="1" applyFont="1" applyBorder="1" applyAlignment="1">
      <alignment horizontal="center"/>
    </xf>
    <xf numFmtId="43" fontId="15" fillId="2" borderId="9" xfId="1" applyFont="1" applyFill="1" applyBorder="1" applyAlignment="1">
      <alignment horizontal="center"/>
    </xf>
    <xf numFmtId="43" fontId="21" fillId="0" borderId="4" xfId="0" applyNumberFormat="1" applyFont="1" applyBorder="1" applyAlignment="1">
      <alignment horizontal="center"/>
    </xf>
    <xf numFmtId="43" fontId="14" fillId="0" borderId="2" xfId="1" applyFont="1" applyFill="1" applyBorder="1" applyAlignment="1">
      <alignment horizontal="center"/>
    </xf>
    <xf numFmtId="43" fontId="15" fillId="2" borderId="2" xfId="1" applyFont="1" applyFill="1" applyBorder="1" applyAlignment="1">
      <alignment horizontal="center"/>
    </xf>
    <xf numFmtId="43" fontId="14" fillId="0" borderId="1" xfId="1" applyFont="1" applyBorder="1" applyAlignment="1">
      <alignment horizontal="center" vertical="center"/>
    </xf>
    <xf numFmtId="43" fontId="14" fillId="0" borderId="3" xfId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15" fillId="0" borderId="2" xfId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13" fillId="4" borderId="7" xfId="0" applyNumberFormat="1" applyFont="1" applyFill="1" applyBorder="1" applyAlignment="1">
      <alignment horizontal="center" vertical="center"/>
    </xf>
    <xf numFmtId="43" fontId="14" fillId="4" borderId="1" xfId="1" applyFont="1" applyFill="1" applyBorder="1" applyAlignment="1">
      <alignment horizontal="center" vertical="center"/>
    </xf>
    <xf numFmtId="43" fontId="14" fillId="4" borderId="3" xfId="1" applyFont="1" applyFill="1" applyBorder="1" applyAlignment="1">
      <alignment horizontal="center" vertical="center"/>
    </xf>
    <xf numFmtId="43" fontId="0" fillId="4" borderId="2" xfId="0" applyNumberFormat="1" applyFill="1" applyBorder="1" applyAlignment="1">
      <alignment horizontal="center" vertical="center"/>
    </xf>
    <xf numFmtId="43" fontId="15" fillId="4" borderId="2" xfId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30" fillId="0" borderId="2" xfId="0" applyNumberFormat="1" applyFont="1" applyBorder="1" applyAlignment="1">
      <alignment horizontal="center" vertical="center"/>
    </xf>
    <xf numFmtId="166" fontId="30" fillId="0" borderId="2" xfId="1" applyNumberFormat="1" applyFont="1" applyBorder="1" applyAlignment="1">
      <alignment horizontal="right"/>
    </xf>
    <xf numFmtId="43" fontId="30" fillId="2" borderId="2" xfId="1" applyFont="1" applyFill="1" applyBorder="1" applyAlignment="1">
      <alignment horizontal="right"/>
    </xf>
    <xf numFmtId="0" fontId="0" fillId="4" borderId="4" xfId="0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43" fontId="14" fillId="4" borderId="5" xfId="1" applyFont="1" applyFill="1" applyBorder="1" applyAlignment="1">
      <alignment horizontal="center" vertical="center"/>
    </xf>
    <xf numFmtId="43" fontId="14" fillId="4" borderId="9" xfId="1" applyFont="1" applyFill="1" applyBorder="1" applyAlignment="1">
      <alignment horizontal="center" vertical="center"/>
    </xf>
    <xf numFmtId="43" fontId="0" fillId="4" borderId="4" xfId="0" applyNumberFormat="1" applyFill="1" applyBorder="1" applyAlignment="1">
      <alignment horizontal="center" vertical="center"/>
    </xf>
    <xf numFmtId="43" fontId="15" fillId="4" borderId="4" xfId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43" fontId="14" fillId="4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 vertical="top"/>
    </xf>
    <xf numFmtId="43" fontId="15" fillId="2" borderId="2" xfId="1" applyFont="1" applyFill="1" applyBorder="1" applyAlignment="1">
      <alignment horizontal="center" vertical="top"/>
    </xf>
    <xf numFmtId="43" fontId="14" fillId="2" borderId="2" xfId="1" applyFont="1" applyFill="1" applyBorder="1" applyAlignment="1">
      <alignment horizontal="center" vertical="top"/>
    </xf>
    <xf numFmtId="49" fontId="14" fillId="2" borderId="2" xfId="0" applyNumberFormat="1" applyFont="1" applyFill="1" applyBorder="1" applyAlignment="1">
      <alignment horizontal="center" vertical="center"/>
    </xf>
    <xf numFmtId="166" fontId="14" fillId="2" borderId="2" xfId="1" applyNumberFormat="1" applyFont="1" applyFill="1" applyBorder="1" applyAlignment="1">
      <alignment horizontal="center"/>
    </xf>
    <xf numFmtId="43" fontId="14" fillId="2" borderId="2" xfId="1" applyFont="1" applyFill="1" applyBorder="1" applyAlignment="1">
      <alignment horizontal="center"/>
    </xf>
    <xf numFmtId="43" fontId="14" fillId="2" borderId="2" xfId="1" applyFont="1" applyFill="1" applyBorder="1"/>
    <xf numFmtId="0" fontId="6" fillId="0" borderId="2" xfId="0" applyFont="1" applyBorder="1"/>
    <xf numFmtId="0" fontId="13" fillId="0" borderId="2" xfId="0" applyFont="1" applyBorder="1" applyAlignment="1">
      <alignment horizontal="center" vertical="center" wrapText="1"/>
    </xf>
    <xf numFmtId="43" fontId="13" fillId="0" borderId="2" xfId="1" applyFont="1" applyBorder="1" applyAlignment="1">
      <alignment horizontal="right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center" vertical="center" wrapText="1"/>
    </xf>
    <xf numFmtId="43" fontId="13" fillId="0" borderId="2" xfId="1" applyFont="1" applyFill="1" applyBorder="1" applyAlignment="1">
      <alignment horizontal="right" vertical="center" wrapText="1"/>
    </xf>
    <xf numFmtId="43" fontId="13" fillId="0" borderId="2" xfId="1" applyFont="1" applyFill="1" applyBorder="1"/>
    <xf numFmtId="2" fontId="13" fillId="0" borderId="5" xfId="0" applyNumberFormat="1" applyFont="1" applyBorder="1" applyAlignment="1">
      <alignment horizontal="right"/>
    </xf>
    <xf numFmtId="2" fontId="13" fillId="0" borderId="2" xfId="0" applyNumberFormat="1" applyFont="1" applyBorder="1" applyAlignment="1">
      <alignment horizontal="right"/>
    </xf>
    <xf numFmtId="1" fontId="13" fillId="0" borderId="1" xfId="0" applyNumberFormat="1" applyFont="1" applyBorder="1" applyAlignment="1">
      <alignment horizontal="right"/>
    </xf>
    <xf numFmtId="0" fontId="35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right"/>
    </xf>
    <xf numFmtId="168" fontId="14" fillId="2" borderId="2" xfId="1" applyNumberFormat="1" applyFont="1" applyFill="1" applyBorder="1" applyAlignment="1">
      <alignment horizontal="center" vertical="top"/>
    </xf>
    <xf numFmtId="168" fontId="14" fillId="2" borderId="2" xfId="1" applyNumberFormat="1" applyFont="1" applyFill="1" applyBorder="1" applyAlignment="1">
      <alignment horizontal="center"/>
    </xf>
    <xf numFmtId="168" fontId="0" fillId="0" borderId="2" xfId="0" applyNumberFormat="1" applyBorder="1"/>
    <xf numFmtId="166" fontId="0" fillId="0" borderId="2" xfId="0" applyNumberFormat="1" applyBorder="1"/>
    <xf numFmtId="166" fontId="22" fillId="0" borderId="2" xfId="0" applyNumberFormat="1" applyFont="1" applyBorder="1" applyAlignment="1">
      <alignment horizontal="center"/>
    </xf>
    <xf numFmtId="0" fontId="36" fillId="0" borderId="0" xfId="0" applyFont="1"/>
    <xf numFmtId="0" fontId="3" fillId="0" borderId="0" xfId="0" applyFont="1" applyAlignment="1">
      <alignment horizontal="center" vertical="top"/>
    </xf>
    <xf numFmtId="0" fontId="0" fillId="0" borderId="0" xfId="0"/>
    <xf numFmtId="0" fontId="17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0" fontId="0" fillId="0" borderId="2" xfId="0" applyNumberFormat="1" applyBorder="1"/>
    <xf numFmtId="167" fontId="0" fillId="0" borderId="2" xfId="0" applyNumberFormat="1" applyBorder="1"/>
    <xf numFmtId="0" fontId="0" fillId="4" borderId="2" xfId="0" applyFill="1" applyBorder="1"/>
    <xf numFmtId="167" fontId="0" fillId="4" borderId="2" xfId="0" applyNumberFormat="1" applyFill="1" applyBorder="1"/>
    <xf numFmtId="9" fontId="0" fillId="0" borderId="2" xfId="2" applyFont="1" applyBorder="1"/>
    <xf numFmtId="0" fontId="33" fillId="0" borderId="0" xfId="2" applyNumberFormat="1" applyFont="1"/>
    <xf numFmtId="0" fontId="37" fillId="0" borderId="2" xfId="0" applyFont="1" applyBorder="1" applyAlignment="1">
      <alignment horizontal="center" vertical="center" wrapText="1"/>
    </xf>
    <xf numFmtId="10" fontId="21" fillId="0" borderId="2" xfId="2" applyNumberFormat="1" applyFont="1" applyBorder="1"/>
    <xf numFmtId="166" fontId="21" fillId="0" borderId="2" xfId="1" applyNumberFormat="1" applyFont="1" applyBorder="1"/>
    <xf numFmtId="0" fontId="21" fillId="5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N34"/>
  <sheetViews>
    <sheetView workbookViewId="0">
      <selection activeCell="M4" sqref="M4"/>
    </sheetView>
  </sheetViews>
  <sheetFormatPr defaultColWidth="12.5546875" defaultRowHeight="15.75" customHeight="1"/>
  <cols>
    <col min="1" max="1" width="4.109375" customWidth="1"/>
    <col min="2" max="8" width="12.5546875" customWidth="1"/>
    <col min="9" max="9" width="14.109375" customWidth="1"/>
    <col min="10" max="10" width="13.33203125" bestFit="1" customWidth="1"/>
    <col min="11" max="14" width="12.5546875" customWidth="1"/>
  </cols>
  <sheetData>
    <row r="1" spans="2:14" ht="14.4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18">
      <c r="B2" s="2"/>
      <c r="C2" s="2"/>
      <c r="D2" s="2"/>
      <c r="E2" s="2"/>
      <c r="F2" s="2"/>
      <c r="G2" s="2"/>
      <c r="H2" s="203" t="s">
        <v>4</v>
      </c>
      <c r="I2" s="203"/>
      <c r="J2" s="204"/>
      <c r="K2" s="204"/>
      <c r="L2" s="204"/>
      <c r="M2" s="2"/>
      <c r="N2" s="2"/>
    </row>
    <row r="3" spans="2:14" ht="14.4">
      <c r="B3" s="2" t="s">
        <v>5</v>
      </c>
      <c r="G3" s="2"/>
      <c r="H3" s="2"/>
      <c r="I3" s="2"/>
      <c r="J3" s="2"/>
      <c r="K3" s="2"/>
      <c r="L3" s="2"/>
      <c r="M3" s="2"/>
      <c r="N3" s="2"/>
    </row>
    <row r="4" spans="2:14" ht="43.2">
      <c r="B4" s="19" t="s">
        <v>6</v>
      </c>
      <c r="C4" s="19" t="s">
        <v>7</v>
      </c>
      <c r="D4" s="19" t="s">
        <v>98</v>
      </c>
      <c r="E4" s="19" t="s">
        <v>91</v>
      </c>
      <c r="F4" s="19" t="s">
        <v>9</v>
      </c>
      <c r="G4" s="19" t="s">
        <v>8</v>
      </c>
      <c r="H4" s="19" t="s">
        <v>97</v>
      </c>
      <c r="I4" s="19" t="str">
        <f>'4. Agricultural GDP'!X5</f>
        <v>Aricultural GDP (current BN US$) C-Y</v>
      </c>
      <c r="J4" s="19" t="s">
        <v>10</v>
      </c>
      <c r="K4" s="31" t="s">
        <v>12</v>
      </c>
      <c r="L4" s="34" t="s">
        <v>141</v>
      </c>
      <c r="M4" s="19" t="s">
        <v>2</v>
      </c>
    </row>
    <row r="5" spans="2:14" ht="14.4">
      <c r="B5" s="21">
        <v>1</v>
      </c>
      <c r="C5" s="21" t="s">
        <v>13</v>
      </c>
      <c r="D5" s="73">
        <f>'3. N Volume'!D6</f>
        <v>1659</v>
      </c>
      <c r="E5" s="42">
        <f>'9. N Price Index'!F5</f>
        <v>9134.782608695652</v>
      </c>
      <c r="F5" s="42">
        <f>'13. Water Availablity'!D5</f>
        <v>128.01</v>
      </c>
      <c r="G5" s="42">
        <f>'8. Cropped Area'!D5</f>
        <v>21.87</v>
      </c>
      <c r="H5" s="40">
        <f>'4. Agricultural GDP'!E6</f>
        <v>202.947</v>
      </c>
      <c r="I5" s="40">
        <f>'4. Agricultural GDP'!X6</f>
        <v>7.5758927670496625</v>
      </c>
      <c r="J5" s="42">
        <f>'12. Total Agric Credit'!D6</f>
        <v>15674</v>
      </c>
      <c r="K5" s="71">
        <f>'2. Input Output Ratio'!F6</f>
        <v>1.004225088061389</v>
      </c>
      <c r="L5" s="65">
        <f>'10. Phosphate Price'!K5</f>
        <v>0.48827880282117098</v>
      </c>
      <c r="M5" s="40">
        <f>'6. Technology Proxy'!F6</f>
        <v>12804.22712933754</v>
      </c>
    </row>
    <row r="6" spans="2:14" ht="14.4">
      <c r="B6" s="21">
        <f t="shared" ref="B6:B34" si="0">B5+1</f>
        <v>2</v>
      </c>
      <c r="C6" s="21" t="s">
        <v>14</v>
      </c>
      <c r="D6" s="73">
        <f>'3. N Volume'!D7</f>
        <v>1738</v>
      </c>
      <c r="E6" s="42">
        <f>'9. N Price Index'!F6</f>
        <v>10217.391304347826</v>
      </c>
      <c r="F6" s="42">
        <f>'13. Water Availablity'!D6</f>
        <v>129.65</v>
      </c>
      <c r="G6" s="42">
        <f>'8. Cropped Area'!D6</f>
        <v>22.14</v>
      </c>
      <c r="H6" s="40">
        <f>'4. Agricultural GDP'!E7</f>
        <v>249.99100000000001</v>
      </c>
      <c r="I6" s="40">
        <f>'4. Agricultural GDP'!X7</f>
        <v>9.0661966022276594</v>
      </c>
      <c r="J6" s="42">
        <f>'12. Total Agric Credit'!D7</f>
        <v>22373</v>
      </c>
      <c r="K6" s="71">
        <f>'2. Input Output Ratio'!F7</f>
        <v>1.046831990752447</v>
      </c>
      <c r="L6" s="65">
        <f>'10. Phosphate Price'!K6</f>
        <v>0.39563556511197012</v>
      </c>
      <c r="M6" s="40">
        <f>'6. Technology Proxy'!F7</f>
        <v>16800.470430107525</v>
      </c>
    </row>
    <row r="7" spans="2:14" ht="14.4">
      <c r="B7" s="21">
        <f t="shared" si="0"/>
        <v>3</v>
      </c>
      <c r="C7" s="21" t="s">
        <v>15</v>
      </c>
      <c r="D7" s="73">
        <f>'3. N Volume'!D8</f>
        <v>1991</v>
      </c>
      <c r="E7" s="42">
        <f>'9. N Price Index'!F7</f>
        <v>11608.695652173912</v>
      </c>
      <c r="F7" s="42">
        <f>'13. Water Availablity'!D7</f>
        <v>130.85</v>
      </c>
      <c r="G7" s="42">
        <f>'8. Cropped Area'!D7</f>
        <v>22.59</v>
      </c>
      <c r="H7" s="40">
        <f>'4. Agricultural GDP'!E8</f>
        <v>277.911</v>
      </c>
      <c r="I7" s="40">
        <f>'4. Agricultural GDP'!X8</f>
        <v>9.1183241894634453</v>
      </c>
      <c r="J7" s="42">
        <f>'12. Total Agric Credit'!D8</f>
        <v>19187</v>
      </c>
      <c r="K7" s="71">
        <f>'2. Input Output Ratio'!F8</f>
        <v>0.99875447498775927</v>
      </c>
      <c r="L7" s="65">
        <f>'10. Phosphate Price'!K7</f>
        <v>0.38131459152349645</v>
      </c>
      <c r="M7" s="40">
        <f>'6. Technology Proxy'!F8</f>
        <v>18235.629921259842</v>
      </c>
    </row>
    <row r="8" spans="2:14" ht="14.4">
      <c r="B8" s="21">
        <f t="shared" si="0"/>
        <v>4</v>
      </c>
      <c r="C8" s="21" t="s">
        <v>16</v>
      </c>
      <c r="D8" s="73">
        <f>'3. N Volume'!D9</f>
        <v>1985</v>
      </c>
      <c r="E8" s="42">
        <f>'9. N Price Index'!F8</f>
        <v>14782.608695652174</v>
      </c>
      <c r="F8" s="42">
        <f>'13. Water Availablity'!D8</f>
        <v>132.05000000000001</v>
      </c>
      <c r="G8" s="42">
        <f>'8. Cropped Area'!D8</f>
        <v>22.73</v>
      </c>
      <c r="H8" s="40">
        <f>'4. Agricultural GDP'!E9</f>
        <v>302.16800000000001</v>
      </c>
      <c r="I8" s="40">
        <f>'4. Agricultural GDP'!X9</f>
        <v>8.4727957776237606</v>
      </c>
      <c r="J8" s="42">
        <f>'12. Total Agric Credit'!D9</f>
        <v>19548</v>
      </c>
      <c r="K8" s="71">
        <f>'2. Input Output Ratio'!F9</f>
        <v>0.88787950664136606</v>
      </c>
      <c r="L8" s="65">
        <f>'10. Phosphate Price'!K8</f>
        <v>0.46610043212635976</v>
      </c>
      <c r="M8" s="40">
        <f>'6. Technology Proxy'!F9</f>
        <v>19788.343156516046</v>
      </c>
    </row>
    <row r="9" spans="2:14" ht="14.4">
      <c r="B9" s="21">
        <f t="shared" si="0"/>
        <v>5</v>
      </c>
      <c r="C9" s="21" t="s">
        <v>17</v>
      </c>
      <c r="D9" s="73">
        <f>'3. N Volume'!D10</f>
        <v>2088</v>
      </c>
      <c r="E9" s="42">
        <f>'9. N Price Index'!F9</f>
        <v>14826.086956521738</v>
      </c>
      <c r="F9" s="42">
        <f>'13. Water Availablity'!D9</f>
        <v>122.15</v>
      </c>
      <c r="G9" s="42">
        <f>'8. Cropped Area'!D9</f>
        <v>23.04</v>
      </c>
      <c r="H9" s="40">
        <f>'4. Agricultural GDP'!E10</f>
        <v>366.80700000000002</v>
      </c>
      <c r="I9" s="40">
        <f>'4. Agricultural GDP'!X10</f>
        <v>9.1952887504588983</v>
      </c>
      <c r="J9" s="42">
        <f>'12. Total Agric Credit'!D10</f>
        <v>33392</v>
      </c>
      <c r="K9" s="71">
        <f>'2. Input Output Ratio'!F10</f>
        <v>0.95180832366603763</v>
      </c>
      <c r="L9" s="65">
        <f>'10. Phosphate Price'!K9</f>
        <v>0.44666234792451209</v>
      </c>
      <c r="M9" s="40">
        <f>'6. Technology Proxy'!F10</f>
        <v>21350.814901047732</v>
      </c>
    </row>
    <row r="10" spans="2:14" ht="14.4">
      <c r="B10" s="21">
        <f t="shared" si="0"/>
        <v>6</v>
      </c>
      <c r="C10" s="21" t="s">
        <v>18</v>
      </c>
      <c r="D10" s="73">
        <f>'3. N Volume'!D11</f>
        <v>2098</v>
      </c>
      <c r="E10" s="42">
        <f>'9. N Price Index'!F10</f>
        <v>15043.478260869564</v>
      </c>
      <c r="F10" s="42">
        <f>'13. Water Availablity'!D10</f>
        <v>133.78</v>
      </c>
      <c r="G10" s="42">
        <f>'8. Cropped Area'!D10</f>
        <v>22.86</v>
      </c>
      <c r="H10" s="40">
        <f>'4. Agricultural GDP'!E11</f>
        <v>403.05500000000001</v>
      </c>
      <c r="I10" s="40">
        <f>'4. Agricultural GDP'!X11</f>
        <v>9.277213728776081</v>
      </c>
      <c r="J10" s="42">
        <f>'12. Total Agric Credit'!D11</f>
        <v>42852</v>
      </c>
      <c r="K10" s="71">
        <f>'2. Input Output Ratio'!F11</f>
        <v>1.0169632079452779</v>
      </c>
      <c r="L10" s="65">
        <f>'10. Phosphate Price'!K10</f>
        <v>0.38288262552210034</v>
      </c>
      <c r="M10" s="40">
        <f>'6. Technology Proxy'!F11</f>
        <v>22939.954467842912</v>
      </c>
    </row>
    <row r="11" spans="2:14" ht="14.4">
      <c r="B11" s="21">
        <f t="shared" si="0"/>
        <v>7</v>
      </c>
      <c r="C11" s="21" t="s">
        <v>19</v>
      </c>
      <c r="D11" s="73">
        <f>'3. N Volume'!D12</f>
        <v>2218</v>
      </c>
      <c r="E11" s="42">
        <f>'9. N Price Index'!F11</f>
        <v>14217.391304347826</v>
      </c>
      <c r="F11" s="42">
        <f>'13. Water Availablity'!D11</f>
        <v>133.28</v>
      </c>
      <c r="G11" s="42">
        <f>'8. Cropped Area'!D11</f>
        <v>22.74</v>
      </c>
      <c r="H11" s="40">
        <f>'4. Agricultural GDP'!E12</f>
        <v>632.03599999999994</v>
      </c>
      <c r="I11" s="40">
        <f>'4. Agricultural GDP'!X12</f>
        <v>12.908752127071928</v>
      </c>
      <c r="J11" s="42">
        <f>'12. Total Agric Credit'!D12</f>
        <v>39688</v>
      </c>
      <c r="K11" s="71">
        <f>'2. Input Output Ratio'!F12</f>
        <v>1.0206772480179436</v>
      </c>
      <c r="L11" s="65">
        <f>'10. Phosphate Price'!K11</f>
        <v>0.38043450770125703</v>
      </c>
      <c r="M11" s="40">
        <f>'6. Technology Proxy'!F12</f>
        <v>34977.089097952405</v>
      </c>
    </row>
    <row r="12" spans="2:14" ht="14.4">
      <c r="B12" s="21">
        <f t="shared" si="0"/>
        <v>8</v>
      </c>
      <c r="C12" s="22">
        <v>36526</v>
      </c>
      <c r="D12" s="73">
        <f>'3. N Volume'!D13</f>
        <v>2265</v>
      </c>
      <c r="E12" s="42">
        <f>'9. N Price Index'!F12</f>
        <v>15782.608695652174</v>
      </c>
      <c r="F12" s="42">
        <f>'13. Water Availablity'!D12</f>
        <v>134.77000000000001</v>
      </c>
      <c r="G12" s="42">
        <f>'8. Cropped Area'!D12</f>
        <v>22.04</v>
      </c>
      <c r="H12" s="40">
        <f>'4. Agricultural GDP'!E13</f>
        <v>627.399</v>
      </c>
      <c r="I12" s="40">
        <f>'4. Agricultural GDP'!X13</f>
        <v>11.379082719579653</v>
      </c>
      <c r="J12" s="42">
        <f>'12. Total Agric Credit'!D13</f>
        <v>44790</v>
      </c>
      <c r="K12" s="71">
        <f>'2. Input Output Ratio'!F13</f>
        <v>0.9705014335358525</v>
      </c>
      <c r="L12" s="65">
        <f>'10. Phosphate Price'!K12</f>
        <v>0.40187362929937454</v>
      </c>
      <c r="M12" s="40">
        <f>'6. Technology Proxy'!F13</f>
        <v>33968.543584190578</v>
      </c>
    </row>
    <row r="13" spans="2:14" ht="14.4">
      <c r="B13" s="21">
        <f t="shared" si="0"/>
        <v>9</v>
      </c>
      <c r="C13" s="22">
        <v>36923</v>
      </c>
      <c r="D13" s="73">
        <f>'3. N Volume'!D14</f>
        <v>2285</v>
      </c>
      <c r="E13" s="42">
        <f>'9. N Price Index'!F13</f>
        <v>17130.434782608696</v>
      </c>
      <c r="F13" s="42">
        <f>'13. Water Availablity'!D13</f>
        <v>134.63</v>
      </c>
      <c r="G13" s="42">
        <f>'8. Cropped Area'!D13</f>
        <v>22.12</v>
      </c>
      <c r="H13" s="40">
        <f>'4. Agricultural GDP'!E14</f>
        <v>597.447</v>
      </c>
      <c r="I13" s="40">
        <f>'4. Agricultural GDP'!X14</f>
        <v>10.244281189968213</v>
      </c>
      <c r="J13" s="42">
        <f>'12. Total Agric Credit'!D14</f>
        <v>52314</v>
      </c>
      <c r="K13" s="71">
        <f>'2. Input Output Ratio'!F14</f>
        <v>0.90424599036480979</v>
      </c>
      <c r="L13" s="65">
        <f>'10. Phosphate Price'!K13</f>
        <v>0.41247859260228614</v>
      </c>
      <c r="M13" s="40">
        <f>'6. Technology Proxy'!F14</f>
        <v>35818.165467625899</v>
      </c>
    </row>
    <row r="14" spans="2:14" ht="14.4">
      <c r="B14" s="21">
        <f t="shared" si="0"/>
        <v>10</v>
      </c>
      <c r="C14" s="22">
        <v>37316</v>
      </c>
      <c r="D14" s="73">
        <f>'3. N Volume'!D15</f>
        <v>2349</v>
      </c>
      <c r="E14" s="42">
        <f>'9. N Price Index'!F14</f>
        <v>17869.565217391304</v>
      </c>
      <c r="F14" s="42">
        <f>'13. Water Availablity'!D14</f>
        <v>134.47999999999999</v>
      </c>
      <c r="G14" s="42">
        <f>'8. Cropped Area'!D14</f>
        <v>21.85</v>
      </c>
      <c r="H14" s="40">
        <f>'4. Agricultural GDP'!E15</f>
        <v>635.9</v>
      </c>
      <c r="I14" s="40">
        <f>'4. Agricultural GDP'!X15</f>
        <v>11.491053484109285</v>
      </c>
      <c r="J14" s="42">
        <f>'12. Total Agric Credit'!D15</f>
        <v>58915</v>
      </c>
      <c r="K14" s="71">
        <f>'2. Input Output Ratio'!F15</f>
        <v>0.94771696429677899</v>
      </c>
      <c r="L14" s="65">
        <f>'10. Phosphate Price'!K14</f>
        <v>0.39729859649952326</v>
      </c>
      <c r="M14" s="40">
        <f>'6. Technology Proxy'!F15</f>
        <v>37339.988256018791</v>
      </c>
    </row>
    <row r="15" spans="2:14" ht="14.4">
      <c r="B15" s="21">
        <f t="shared" si="0"/>
        <v>11</v>
      </c>
      <c r="C15" s="22">
        <v>37712</v>
      </c>
      <c r="D15" s="73">
        <f>'3. N Volume'!D16</f>
        <v>2527</v>
      </c>
      <c r="E15" s="42">
        <f>'9. N Price Index'!F15</f>
        <v>18260.869565217392</v>
      </c>
      <c r="F15" s="42">
        <f>'13. Water Availablity'!D15</f>
        <v>134.78</v>
      </c>
      <c r="G15" s="42">
        <f>'8. Cropped Area'!D15</f>
        <v>22.94</v>
      </c>
      <c r="H15" s="40">
        <f>'4. Agricultural GDP'!E16</f>
        <v>747.92899999999997</v>
      </c>
      <c r="I15" s="40">
        <f>'4. Agricultural GDP'!X16</f>
        <v>13.737494899010269</v>
      </c>
      <c r="J15" s="42">
        <f>'12. Total Agric Credit'!D16</f>
        <v>73446</v>
      </c>
      <c r="K15" s="71">
        <f>'2. Input Output Ratio'!F16</f>
        <v>1.0405615854151506</v>
      </c>
      <c r="L15" s="65">
        <f>'10. Phosphate Price'!K15</f>
        <v>0.33274846876715575</v>
      </c>
      <c r="M15" s="40">
        <f>'6. Technology Proxy'!F16</f>
        <v>41140.20902090209</v>
      </c>
    </row>
    <row r="16" spans="2:14" ht="14.4">
      <c r="B16" s="21">
        <f t="shared" si="0"/>
        <v>12</v>
      </c>
      <c r="C16" s="22">
        <v>38108</v>
      </c>
      <c r="D16" s="73">
        <f>'3. N Volume'!D17</f>
        <v>2796</v>
      </c>
      <c r="E16" s="42">
        <f>'9. N Price Index'!F16</f>
        <v>20347.82608695652</v>
      </c>
      <c r="F16" s="42">
        <f>'13. Water Availablity'!D16</f>
        <v>135.68</v>
      </c>
      <c r="G16" s="42">
        <f>'8. Cropped Area'!D16</f>
        <v>22.78</v>
      </c>
      <c r="H16" s="40">
        <f>'4. Agricultural GDP'!E17</f>
        <v>820.38099999999997</v>
      </c>
      <c r="I16" s="40">
        <f>'4. Agricultural GDP'!X17</f>
        <v>14.508123372193797</v>
      </c>
      <c r="J16" s="42">
        <f>'12. Total Agric Credit'!D17</f>
        <v>108733</v>
      </c>
      <c r="K16" s="71">
        <f>'2. Input Output Ratio'!F17</f>
        <v>0.88626284227939567</v>
      </c>
      <c r="L16" s="65">
        <f>'10. Phosphate Price'!K16</f>
        <v>0.33890153743828499</v>
      </c>
      <c r="M16" s="40">
        <f>'6. Technology Proxy'!F17</f>
        <v>44106.505376344081</v>
      </c>
    </row>
    <row r="17" spans="2:13" ht="14.4">
      <c r="B17" s="21">
        <f t="shared" si="0"/>
        <v>13</v>
      </c>
      <c r="C17" s="22">
        <v>38504</v>
      </c>
      <c r="D17" s="73">
        <f>'3. N Volume'!D18</f>
        <v>2927</v>
      </c>
      <c r="E17" s="42">
        <f>'9. N Price Index'!F17</f>
        <v>22130.434782608696</v>
      </c>
      <c r="F17" s="42">
        <f>'13. Water Availablity'!D17</f>
        <v>137.78</v>
      </c>
      <c r="G17" s="42">
        <f>'8. Cropped Area'!D17</f>
        <v>23.13</v>
      </c>
      <c r="H17" s="40">
        <f>'4. Agricultural GDP'!E18</f>
        <v>829.57600000000002</v>
      </c>
      <c r="I17" s="40">
        <f>'4. Agricultural GDP'!X18</f>
        <v>14.614122985003311</v>
      </c>
      <c r="J17" s="42">
        <f>'12. Total Agric Credit'!D18</f>
        <v>137474</v>
      </c>
      <c r="K17" s="71">
        <f>'2. Input Output Ratio'!F18</f>
        <v>0.88491741188321571</v>
      </c>
      <c r="L17" s="65">
        <f>'10. Phosphate Price'!K17</f>
        <v>0.34235436249952023</v>
      </c>
      <c r="M17" s="40">
        <f>'6. Technology Proxy'!F18</f>
        <v>40388.31548198637</v>
      </c>
    </row>
    <row r="18" spans="2:13" ht="14.4">
      <c r="B18" s="21">
        <f t="shared" si="0"/>
        <v>14</v>
      </c>
      <c r="C18" s="22">
        <v>38899</v>
      </c>
      <c r="D18" s="73">
        <f>'3. N Volume'!D19</f>
        <v>2649</v>
      </c>
      <c r="E18" s="42">
        <f>'9. N Price Index'!F18</f>
        <v>22913.043478260868</v>
      </c>
      <c r="F18" s="42">
        <f>'13. Water Availablity'!D18</f>
        <v>137.80000000000001</v>
      </c>
      <c r="G18" s="42">
        <f>'8. Cropped Area'!D18</f>
        <v>23.56</v>
      </c>
      <c r="H18" s="40">
        <f>'4. Agricultural GDP'!E19</f>
        <v>963.92399999999998</v>
      </c>
      <c r="I18" s="40">
        <f>'4. Agricultural GDP'!X19</f>
        <v>16.648929847147954</v>
      </c>
      <c r="J18" s="42">
        <f>'12. Total Agric Credit'!D19</f>
        <v>168830</v>
      </c>
      <c r="K18" s="71">
        <f>'2. Input Output Ratio'!F19</f>
        <v>0.9509879092663408</v>
      </c>
      <c r="L18" s="65">
        <f>'10. Phosphate Price'!K18</f>
        <v>0.39172105104759364</v>
      </c>
      <c r="M18" s="40">
        <f>'6. Technology Proxy'!F19</f>
        <v>45275.904180366371</v>
      </c>
    </row>
    <row r="19" spans="2:13" ht="14.4">
      <c r="B19" s="21">
        <f t="shared" si="0"/>
        <v>15</v>
      </c>
      <c r="C19" s="22">
        <v>39295</v>
      </c>
      <c r="D19" s="73">
        <f>'3. N Volume'!D20</f>
        <v>2925</v>
      </c>
      <c r="E19" s="42">
        <f>'9. N Price Index'!F19</f>
        <v>25260.869565217392</v>
      </c>
      <c r="F19" s="42">
        <f>'13. Water Availablity'!D19</f>
        <v>142.44</v>
      </c>
      <c r="G19" s="42">
        <f>'8. Cropped Area'!D19</f>
        <v>23.85</v>
      </c>
      <c r="H19" s="40">
        <f>'4. Agricultural GDP'!E20</f>
        <v>1155.5830000000001</v>
      </c>
      <c r="I19" s="40">
        <f>'4. Agricultural GDP'!X20</f>
        <v>18.897727095517354</v>
      </c>
      <c r="J19" s="42">
        <f>'12. Total Agric Credit'!D20</f>
        <v>211561</v>
      </c>
      <c r="K19" s="71">
        <f>'2. Input Output Ratio'!F20</f>
        <v>1</v>
      </c>
      <c r="L19" s="65">
        <f>'10. Phosphate Price'!K19</f>
        <v>0.20790636978721996</v>
      </c>
      <c r="M19" s="40">
        <f>'6. Technology Proxy'!F20</f>
        <v>51313.632326820603</v>
      </c>
    </row>
    <row r="20" spans="2:13" ht="14.4">
      <c r="B20" s="21">
        <f t="shared" si="0"/>
        <v>16</v>
      </c>
      <c r="C20" s="22">
        <v>39692</v>
      </c>
      <c r="D20" s="73">
        <f>'3. N Volume'!D21</f>
        <v>3034</v>
      </c>
      <c r="E20" s="42">
        <f>'9. N Price Index'!F20</f>
        <v>32652.173913043476</v>
      </c>
      <c r="F20" s="42">
        <f>'13. Water Availablity'!D20</f>
        <v>142.86000000000001</v>
      </c>
      <c r="G20" s="42">
        <f>'8. Cropped Area'!D20</f>
        <v>23.85</v>
      </c>
      <c r="H20" s="40">
        <f>'4. Agricultural GDP'!E21</f>
        <v>1517.297</v>
      </c>
      <c r="I20" s="40">
        <f>'4. Agricultural GDP'!X21</f>
        <v>20.233618851483367</v>
      </c>
      <c r="J20" s="42">
        <f>'12. Total Agric Credit'!D21</f>
        <v>233010</v>
      </c>
      <c r="K20" s="71">
        <f>'2. Input Output Ratio'!F21</f>
        <v>0.92139946737683087</v>
      </c>
      <c r="L20" s="65">
        <f>'10. Phosphate Price'!K20</f>
        <v>0.20111104157600823</v>
      </c>
      <c r="M20" s="40">
        <f>'6. Technology Proxy'!F21</f>
        <v>64210.622090562843</v>
      </c>
    </row>
    <row r="21" spans="2:13" ht="14.4">
      <c r="B21" s="21">
        <f t="shared" si="0"/>
        <v>17</v>
      </c>
      <c r="C21" s="23">
        <v>40087</v>
      </c>
      <c r="D21" s="73">
        <f>'3. N Volume'!D22</f>
        <v>3476</v>
      </c>
      <c r="E21" s="42">
        <f>'9. N Price Index'!F21</f>
        <v>34739.130434782608</v>
      </c>
      <c r="F21" s="42">
        <f>'13. Water Availablity'!D21</f>
        <v>133.69999999999999</v>
      </c>
      <c r="G21" s="42">
        <f>'8. Cropped Area'!D21</f>
        <v>23.67</v>
      </c>
      <c r="H21" s="40">
        <f>'4. Agricultural GDP'!E22</f>
        <v>1706.0039999999999</v>
      </c>
      <c r="I21" s="40">
        <f>'4. Agricultural GDP'!X22</f>
        <v>21.12126412829479</v>
      </c>
      <c r="J21" s="42">
        <f>'12. Total Agric Credit'!D22</f>
        <v>248120</v>
      </c>
      <c r="K21" s="71">
        <f>'2. Input Output Ratio'!F22</f>
        <v>1.0327111389236547</v>
      </c>
      <c r="L21" s="65">
        <f>'10. Phosphate Price'!K21</f>
        <v>0.24740401306218338</v>
      </c>
      <c r="M21" s="40">
        <f>'6. Technology Proxy'!F22</f>
        <v>70554.34243176179</v>
      </c>
    </row>
    <row r="22" spans="2:13" ht="14.4">
      <c r="B22" s="21">
        <f t="shared" si="0"/>
        <v>18</v>
      </c>
      <c r="C22" s="23">
        <v>40483</v>
      </c>
      <c r="D22" s="73">
        <f>'3. N Volume'!D23</f>
        <v>3134</v>
      </c>
      <c r="E22" s="42">
        <f>'9. N Price Index'!F22</f>
        <v>45000</v>
      </c>
      <c r="F22" s="42">
        <f>'13. Water Availablity'!D22</f>
        <v>137.16</v>
      </c>
      <c r="G22" s="42">
        <f>'8. Cropped Area'!D22</f>
        <v>22.72</v>
      </c>
      <c r="H22" s="40">
        <f>'4. Agricultural GDP'!E23</f>
        <v>2195.4380000000001</v>
      </c>
      <c r="I22" s="40">
        <f>'4. Agricultural GDP'!X23</f>
        <v>26.501662266294876</v>
      </c>
      <c r="J22" s="42">
        <f>'12. Total Agric Credit'!D23</f>
        <v>263022</v>
      </c>
      <c r="K22" s="71">
        <f>'2. Input Output Ratio'!F23</f>
        <v>1.0283980676328504</v>
      </c>
      <c r="L22" s="65">
        <f>'10. Phosphate Price'!K22</f>
        <v>0.22252082773447998</v>
      </c>
      <c r="M22" s="40">
        <f>'6. Technology Proxy'!F23</f>
        <v>89573.153814769481</v>
      </c>
    </row>
    <row r="23" spans="2:13" ht="14.4">
      <c r="B23" s="21">
        <f t="shared" si="0"/>
        <v>19</v>
      </c>
      <c r="C23" s="23">
        <v>40878</v>
      </c>
      <c r="D23" s="73">
        <f>'3. N Volume'!D24</f>
        <v>3207</v>
      </c>
      <c r="E23" s="42">
        <f>'9. N Price Index'!F23</f>
        <v>74739.130434782608</v>
      </c>
      <c r="F23" s="42">
        <f>'13. Water Availablity'!D23</f>
        <v>135.86000000000001</v>
      </c>
      <c r="G23" s="42">
        <f>'8. Cropped Area'!D23</f>
        <v>22.5</v>
      </c>
      <c r="H23" s="40">
        <f>'4. Agricultural GDP'!E24</f>
        <v>2051.2260000000001</v>
      </c>
      <c r="I23" s="40">
        <f>'4. Agricultural GDP'!X24</f>
        <v>23.685789551312581</v>
      </c>
      <c r="J23" s="42">
        <f>'12. Total Agric Credit'!D24</f>
        <v>293850</v>
      </c>
      <c r="K23" s="71">
        <f>'2. Input Output Ratio'!F24</f>
        <v>0.62537771960442123</v>
      </c>
      <c r="L23" s="65">
        <f>'10. Phosphate Price'!K23</f>
        <v>0.3036178302617597</v>
      </c>
      <c r="M23" s="40">
        <f>'6. Technology Proxy'!F24</f>
        <v>81592.124105011928</v>
      </c>
    </row>
    <row r="24" spans="2:13" ht="14.4">
      <c r="B24" s="21">
        <f t="shared" si="0"/>
        <v>20</v>
      </c>
      <c r="C24" s="21" t="s">
        <v>20</v>
      </c>
      <c r="D24" s="73">
        <f>'3. N Volume'!D25</f>
        <v>2854</v>
      </c>
      <c r="E24" s="42">
        <f>'9. N Price Index'!F24</f>
        <v>78217.391304347824</v>
      </c>
      <c r="F24" s="42">
        <f>'13. Water Availablity'!D24</f>
        <v>137.51</v>
      </c>
      <c r="G24" s="42">
        <f>'8. Cropped Area'!D24</f>
        <v>22.56</v>
      </c>
      <c r="H24" s="40">
        <f>'4. Agricultural GDP'!E25</f>
        <v>2290.0410000000002</v>
      </c>
      <c r="I24" s="40">
        <f>'4. Agricultural GDP'!X25</f>
        <v>24.517353871164783</v>
      </c>
      <c r="J24" s="42">
        <f>'12. Total Agric Credit'!D25</f>
        <v>336247</v>
      </c>
      <c r="K24" s="71">
        <f>'2. Input Output Ratio'!F25</f>
        <v>0.64019805447470812</v>
      </c>
      <c r="L24" s="65">
        <f>'10. Phosphate Price'!K24</f>
        <v>0.33358560995347158</v>
      </c>
      <c r="M24" s="40">
        <f>'6. Technology Proxy'!F25</f>
        <v>92601.738778811152</v>
      </c>
    </row>
    <row r="25" spans="2:13" ht="14.4">
      <c r="B25" s="21">
        <f t="shared" si="0"/>
        <v>21</v>
      </c>
      <c r="C25" s="21" t="s">
        <v>21</v>
      </c>
      <c r="D25" s="73">
        <f>'3. N Volume'!D26</f>
        <v>3185</v>
      </c>
      <c r="E25" s="42">
        <f>'9. N Price Index'!F25</f>
        <v>79434.782608695648</v>
      </c>
      <c r="F25" s="42">
        <f>'13. Water Availablity'!D25</f>
        <v>137.51</v>
      </c>
      <c r="G25" s="42">
        <f>'8. Cropped Area'!D25</f>
        <v>23.16</v>
      </c>
      <c r="H25" s="40">
        <f>'4. Agricultural GDP'!E26</f>
        <v>2633.471</v>
      </c>
      <c r="I25" s="40">
        <f>'4. Agricultural GDP'!X26</f>
        <v>26.655033906387061</v>
      </c>
      <c r="J25" s="42">
        <f>'12. Total Agric Credit'!D26</f>
        <v>391353</v>
      </c>
      <c r="K25" s="71">
        <f>'2. Input Output Ratio'!F26</f>
        <v>0.69643678160919542</v>
      </c>
      <c r="L25" s="65">
        <f>'10. Phosphate Price'!K25</f>
        <v>0.36741438932582549</v>
      </c>
      <c r="M25" s="40">
        <f>'6. Technology Proxy'!F26</f>
        <v>107182.37688237688</v>
      </c>
    </row>
    <row r="26" spans="2:13" ht="14.4">
      <c r="B26" s="21">
        <f t="shared" si="0"/>
        <v>22</v>
      </c>
      <c r="C26" s="21" t="s">
        <v>22</v>
      </c>
      <c r="D26" s="73">
        <f>'3. N Volume'!D27</f>
        <v>3309</v>
      </c>
      <c r="E26" s="42">
        <f>'9. N Price Index'!F26</f>
        <v>81869.565217391297</v>
      </c>
      <c r="F26" s="42">
        <f>'13. Water Availablity'!D26</f>
        <v>138.59</v>
      </c>
      <c r="G26" s="42">
        <f>'8. Cropped Area'!D26</f>
        <v>23.26</v>
      </c>
      <c r="H26" s="40">
        <f>'4. Agricultural GDP'!E27</f>
        <v>2547.7310000000002</v>
      </c>
      <c r="I26" s="40">
        <f>'4. Agricultural GDP'!X27</f>
        <v>26.28687855212236</v>
      </c>
      <c r="J26" s="42">
        <f>'12. Total Agric Credit'!D27</f>
        <v>515875</v>
      </c>
      <c r="K26" s="71">
        <f>'2. Input Output Ratio'!F27</f>
        <v>0.68053828996282539</v>
      </c>
      <c r="L26" s="65">
        <f>'10. Phosphate Price'!K26</f>
        <v>0.37596188642863226</v>
      </c>
      <c r="M26" s="40">
        <f>'6. Technology Proxy'!F27</f>
        <v>104974.49526163988</v>
      </c>
    </row>
    <row r="27" spans="2:13" ht="14.4">
      <c r="B27" s="21">
        <f t="shared" si="0"/>
        <v>23</v>
      </c>
      <c r="C27" s="21" t="s">
        <v>23</v>
      </c>
      <c r="D27" s="73">
        <f>'3. N Volume'!D28</f>
        <v>2672</v>
      </c>
      <c r="E27" s="42">
        <f>'9. N Price Index'!F27</f>
        <v>80869.565217391297</v>
      </c>
      <c r="F27" s="42">
        <f>'13. Water Availablity'!D27</f>
        <v>133</v>
      </c>
      <c r="G27" s="42">
        <f>'8. Cropped Area'!D27</f>
        <v>24.04</v>
      </c>
      <c r="H27" s="40">
        <f>'4. Agricultural GDP'!E28</f>
        <v>2497.1529999999998</v>
      </c>
      <c r="I27" s="40">
        <f>'4. Agricultural GDP'!X28</f>
        <v>25.671195526440052</v>
      </c>
      <c r="J27" s="42">
        <f>'12. Total Agric Credit'!D28</f>
        <v>598287</v>
      </c>
      <c r="K27" s="71">
        <f>'2. Input Output Ratio'!F28</f>
        <v>0.70728940860215062</v>
      </c>
      <c r="L27" s="65">
        <f>'10. Phosphate Price'!K27</f>
        <v>0.41373682667577377</v>
      </c>
      <c r="M27" s="40">
        <f>'6. Technology Proxy'!F28</f>
        <v>103616.3070539419</v>
      </c>
    </row>
    <row r="28" spans="2:13" ht="14.4">
      <c r="B28" s="21">
        <f t="shared" si="0"/>
        <v>24</v>
      </c>
      <c r="C28" s="21" t="s">
        <v>24</v>
      </c>
      <c r="D28" s="73">
        <f>'3. N Volume'!D29</f>
        <v>3730</v>
      </c>
      <c r="E28" s="42">
        <f>'9. N Price Index'!F28</f>
        <v>59913.043478260865</v>
      </c>
      <c r="F28" s="42">
        <f>'13. Water Availablity'!D28</f>
        <v>132.69999999999999</v>
      </c>
      <c r="G28" s="42">
        <f>'8. Cropped Area'!D28</f>
        <v>23.01</v>
      </c>
      <c r="H28" s="40">
        <f>'4. Agricultural GDP'!E29</f>
        <v>2814.8240000000001</v>
      </c>
      <c r="I28" s="40">
        <f>'4. Agricultural GDP'!X29</f>
        <v>28.780851360524544</v>
      </c>
      <c r="J28" s="42">
        <f>'12. Total Agric Credit'!D29</f>
        <v>704488</v>
      </c>
      <c r="K28" s="71">
        <f>'2. Input Output Ratio'!F29</f>
        <v>1.0324936875544271</v>
      </c>
      <c r="L28" s="65">
        <f>'10. Phosphate Price'!K28</f>
        <v>0.39180756999323174</v>
      </c>
      <c r="M28" s="40">
        <f>'6. Technology Proxy'!F29</f>
        <v>117627.41328875888</v>
      </c>
    </row>
    <row r="29" spans="2:13" ht="14.4">
      <c r="B29" s="21">
        <f t="shared" si="0"/>
        <v>25</v>
      </c>
      <c r="C29" s="21" t="s">
        <v>25</v>
      </c>
      <c r="D29" s="73">
        <f>'3. N Volume'!D30</f>
        <v>3435</v>
      </c>
      <c r="E29" s="42">
        <f>'9. N Price Index'!F29</f>
        <v>60260.869565217392</v>
      </c>
      <c r="F29" s="42">
        <f>'13. Water Availablity'!D29</f>
        <v>133.4</v>
      </c>
      <c r="G29" s="42">
        <f>'8. Cropped Area'!D29</f>
        <v>23.45</v>
      </c>
      <c r="H29" s="40">
        <f>'4. Agricultural GDP'!E30</f>
        <v>2997.6729999999998</v>
      </c>
      <c r="I29" s="40">
        <f>'4. Agricultural GDP'!X30</f>
        <v>29.236756766424318</v>
      </c>
      <c r="J29" s="42">
        <f>'12. Total Agric Credit'!D30</f>
        <v>972606</v>
      </c>
      <c r="K29" s="71">
        <f>'2. Input Output Ratio'!F30</f>
        <v>1.0757963760606062</v>
      </c>
      <c r="L29" s="65">
        <f>'10. Phosphate Price'!K29</f>
        <v>0.34993132386457976</v>
      </c>
      <c r="M29" s="40">
        <f>'6. Technology Proxy'!F30</f>
        <v>126164.68855218854</v>
      </c>
    </row>
    <row r="30" spans="2:13" ht="14.4">
      <c r="B30" s="21">
        <f t="shared" si="0"/>
        <v>26</v>
      </c>
      <c r="C30" s="21" t="s">
        <v>26</v>
      </c>
      <c r="D30" s="73">
        <f>'3. N Volume'!D31</f>
        <v>3408</v>
      </c>
      <c r="E30" s="42">
        <f>'9. N Price Index'!F30</f>
        <v>75869.565217391297</v>
      </c>
      <c r="F30" s="42">
        <f>'13. Water Availablity'!D30</f>
        <v>127.4</v>
      </c>
      <c r="G30" s="42">
        <f>'8. Cropped Area'!D30</f>
        <v>23.45</v>
      </c>
      <c r="H30" s="40">
        <f>'4. Agricultural GDP'!E31</f>
        <v>3026.4090000000001</v>
      </c>
      <c r="I30" s="40">
        <f>'4. Agricultural GDP'!X31</f>
        <v>23.624408712609554</v>
      </c>
      <c r="J30" s="42">
        <f>'12. Total Agric Credit'!D31</f>
        <v>1173990</v>
      </c>
      <c r="K30" s="71">
        <f>'2. Input Output Ratio'!F31</f>
        <v>0.93747664530085983</v>
      </c>
      <c r="L30" s="65">
        <f>'10. Phosphate Price'!K30</f>
        <v>0.36248073742499587</v>
      </c>
      <c r="M30" s="40">
        <f>'6. Technology Proxy'!F31</f>
        <v>120718.34862385321</v>
      </c>
    </row>
    <row r="31" spans="2:13" ht="14.4">
      <c r="B31" s="21">
        <f t="shared" si="0"/>
        <v>27</v>
      </c>
      <c r="C31" s="21" t="s">
        <v>27</v>
      </c>
      <c r="D31" s="73">
        <f>'3. N Volume'!D32</f>
        <v>3415</v>
      </c>
      <c r="E31" s="42">
        <f>'9. N Price Index'!F31</f>
        <v>80434.782608695648</v>
      </c>
      <c r="F31" s="42">
        <f>'13. Water Availablity'!D31</f>
        <v>130</v>
      </c>
      <c r="G31" s="42">
        <f>'8. Cropped Area'!D31</f>
        <v>24.1</v>
      </c>
      <c r="H31" s="40">
        <f>'4. Agricultural GDP'!E32</f>
        <v>3704.2559999999999</v>
      </c>
      <c r="I31" s="40">
        <f>'4. Agricultural GDP'!X32</f>
        <v>24.869967854781976</v>
      </c>
      <c r="J31" s="42">
        <f>'12. Total Agric Credit'!D32</f>
        <v>1214684</v>
      </c>
      <c r="K31" s="71">
        <f>'2. Input Output Ratio'!F32</f>
        <v>0.97991315535135159</v>
      </c>
      <c r="L31" s="65">
        <f>'10. Phosphate Price'!K31</f>
        <v>0.38259012616257831</v>
      </c>
      <c r="M31" s="40">
        <f>'6. Technology Proxy'!F32</f>
        <v>147433.07462686568</v>
      </c>
    </row>
    <row r="32" spans="2:13" ht="14.4">
      <c r="B32" s="21">
        <f t="shared" si="0"/>
        <v>28</v>
      </c>
      <c r="C32" s="21" t="s">
        <v>28</v>
      </c>
      <c r="D32" s="73">
        <f>'3. N Volume'!D33</f>
        <v>3711</v>
      </c>
      <c r="E32" s="42">
        <f>'9. N Price Index'!F32</f>
        <v>73826.086956521729</v>
      </c>
      <c r="F32" s="42">
        <f>'13. Water Availablity'!D32</f>
        <v>131.5</v>
      </c>
      <c r="G32" s="42">
        <f>'8. Cropped Area'!D32</f>
        <v>23.83</v>
      </c>
      <c r="H32" s="40">
        <f>'4. Agricultural GDP'!E33</f>
        <v>4720.7290000000003</v>
      </c>
      <c r="I32" s="40">
        <f>'4. Agricultural GDP'!X33</f>
        <v>31.485673081601952</v>
      </c>
      <c r="J32" s="42">
        <f>'12. Total Agric Credit'!D33</f>
        <v>1365870</v>
      </c>
      <c r="K32" s="71">
        <f>'2. Input Output Ratio'!F33</f>
        <v>1.2062383493934041</v>
      </c>
      <c r="L32" s="65">
        <f>'10. Phosphate Price'!K32</f>
        <v>0.27122151771266656</v>
      </c>
      <c r="M32" s="40">
        <f>'6. Technology Proxy'!F33</f>
        <v>187479.30897537729</v>
      </c>
    </row>
    <row r="33" spans="2:13" ht="14.4">
      <c r="B33" s="21">
        <f t="shared" si="0"/>
        <v>29</v>
      </c>
      <c r="C33" s="21" t="s">
        <v>29</v>
      </c>
      <c r="D33" s="73">
        <f>'3. N Volume'!D34</f>
        <v>3838</v>
      </c>
      <c r="E33" s="42">
        <f>'9. N Price Index'!F33</f>
        <v>83173.913043478256</v>
      </c>
      <c r="F33" s="42">
        <f>'13. Water Availablity'!D33</f>
        <v>131.02000000000001</v>
      </c>
      <c r="G33" s="42">
        <f>'8. Cropped Area'!D33</f>
        <v>24</v>
      </c>
      <c r="H33" s="40">
        <f>'4. Agricultural GDP'!E34</f>
        <v>5791.4120000000003</v>
      </c>
      <c r="I33" s="40">
        <f>'4. Agricultural GDP'!X34</f>
        <v>34.286944550874665</v>
      </c>
      <c r="J33" s="42">
        <f>'12. Total Agric Credit'!D34</f>
        <v>1418906</v>
      </c>
      <c r="K33" s="71">
        <f>'2. Input Output Ratio'!F34</f>
        <v>1.3408654330057501</v>
      </c>
      <c r="L33" s="65">
        <f>'10. Phosphate Price'!K33</f>
        <v>0.15801921997336504</v>
      </c>
      <c r="M33" s="40">
        <f>'6. Technology Proxy'!F34</f>
        <v>229453.72424722664</v>
      </c>
    </row>
    <row r="34" spans="2:13" ht="15.75" customHeight="1">
      <c r="B34" s="21">
        <f t="shared" si="0"/>
        <v>30</v>
      </c>
      <c r="C34" s="21" t="s">
        <v>153</v>
      </c>
      <c r="D34" s="73">
        <f>'3. N Volume'!D35</f>
        <v>3604</v>
      </c>
      <c r="E34" s="42">
        <f>'9. N Price Index'!F34</f>
        <v>115173.91304347826</v>
      </c>
      <c r="F34" s="42">
        <f>'13. Water Availablity'!D34</f>
        <v>114.1</v>
      </c>
      <c r="G34" s="42">
        <f>'8. Cropped Area'!D34</f>
        <v>24</v>
      </c>
      <c r="H34" s="40">
        <f>'4. Agricultural GDP'!E35</f>
        <v>7728.433</v>
      </c>
      <c r="I34" s="40">
        <f>'4. Agricultural GDP'!X35</f>
        <v>32.903209248006434</v>
      </c>
      <c r="J34" s="42">
        <f>'12. Total Agric Credit'!D35</f>
        <v>1775956</v>
      </c>
      <c r="K34" s="71">
        <f>'2. Input Output Ratio'!F35</f>
        <v>0.7310501812298249</v>
      </c>
      <c r="L34" s="65">
        <f>'10. Phosphate Price'!K34</f>
        <v>0.16523013150856192</v>
      </c>
      <c r="M34" s="40">
        <f>'6. Technology Proxy'!F35</f>
        <v>305592.44760775013</v>
      </c>
    </row>
  </sheetData>
  <mergeCells count="1">
    <mergeCell ref="H2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K50"/>
  <sheetViews>
    <sheetView topLeftCell="A15" workbookViewId="0">
      <selection activeCell="I25" sqref="I25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11" width="12.5546875" customWidth="1"/>
  </cols>
  <sheetData>
    <row r="1" spans="2:11" ht="14.4">
      <c r="C1" s="14"/>
      <c r="D1" s="14"/>
      <c r="E1" s="13"/>
      <c r="F1" s="13"/>
      <c r="G1" s="13"/>
      <c r="H1" s="13"/>
      <c r="I1" s="13"/>
      <c r="J1" s="13"/>
      <c r="K1" s="13"/>
    </row>
    <row r="2" spans="2:11" ht="18">
      <c r="C2" s="209" t="s">
        <v>3</v>
      </c>
      <c r="D2" s="209"/>
      <c r="E2" s="209"/>
      <c r="F2" s="209"/>
      <c r="G2" s="209"/>
      <c r="H2" s="209"/>
      <c r="I2" s="209"/>
      <c r="J2" s="209"/>
      <c r="K2" s="209"/>
    </row>
    <row r="3" spans="2:11" ht="14.4">
      <c r="C3" s="15" t="s">
        <v>55</v>
      </c>
      <c r="D3" s="14"/>
      <c r="E3" s="13"/>
      <c r="F3" s="13"/>
      <c r="G3" s="13"/>
      <c r="H3" s="13"/>
      <c r="I3" s="13"/>
      <c r="J3" s="13"/>
      <c r="K3" s="13"/>
    </row>
    <row r="4" spans="2:11" ht="43.2">
      <c r="B4" s="36" t="s">
        <v>154</v>
      </c>
      <c r="C4" s="19" t="s">
        <v>7</v>
      </c>
      <c r="D4" s="19" t="s">
        <v>56</v>
      </c>
      <c r="E4" s="20" t="s">
        <v>57</v>
      </c>
      <c r="F4" s="20" t="s">
        <v>58</v>
      </c>
      <c r="G4" s="70" t="s">
        <v>127</v>
      </c>
      <c r="H4" s="20" t="s">
        <v>128</v>
      </c>
      <c r="I4" s="63" t="s">
        <v>59</v>
      </c>
      <c r="J4" s="63" t="s">
        <v>60</v>
      </c>
      <c r="K4" s="63" t="s">
        <v>141</v>
      </c>
    </row>
    <row r="5" spans="2:11" ht="15.75" customHeight="1">
      <c r="B5" s="102">
        <v>1</v>
      </c>
      <c r="C5" s="133" t="s">
        <v>13</v>
      </c>
      <c r="D5" s="147">
        <f>'9. N Price Index'!F5</f>
        <v>9134.782608695652</v>
      </c>
      <c r="E5" s="147">
        <v>328</v>
      </c>
      <c r="F5" s="147">
        <f t="shared" ref="F5:F34" si="0">E5*20</f>
        <v>6560</v>
      </c>
      <c r="G5" s="148">
        <f t="shared" ref="G5:G34" si="1">F5/0.64</f>
        <v>10250</v>
      </c>
      <c r="H5" s="147">
        <f t="shared" ref="H5:H34" si="2">D5*0.18</f>
        <v>1644.2608695652173</v>
      </c>
      <c r="I5" s="149">
        <f t="shared" ref="I5:I34" si="3">G5-H5</f>
        <v>8605.7391304347821</v>
      </c>
      <c r="J5" s="149">
        <f>I5/0.46</f>
        <v>18708.128544423438</v>
      </c>
      <c r="K5" s="150">
        <f t="shared" ref="K5:K34" si="4">D5/J5</f>
        <v>0.48827880282117098</v>
      </c>
    </row>
    <row r="6" spans="2:11" ht="15.75" customHeight="1">
      <c r="B6" s="102">
        <f>B5+1</f>
        <v>2</v>
      </c>
      <c r="C6" s="133" t="s">
        <v>14</v>
      </c>
      <c r="D6" s="147">
        <f>'9. N Price Index'!F6</f>
        <v>10217.391304347826</v>
      </c>
      <c r="E6" s="147">
        <v>439</v>
      </c>
      <c r="F6" s="147">
        <f t="shared" si="0"/>
        <v>8780</v>
      </c>
      <c r="G6" s="148">
        <f t="shared" si="1"/>
        <v>13718.75</v>
      </c>
      <c r="H6" s="147">
        <f t="shared" si="2"/>
        <v>1839.1304347826085</v>
      </c>
      <c r="I6" s="149">
        <f t="shared" si="3"/>
        <v>11879.619565217392</v>
      </c>
      <c r="J6" s="149">
        <f t="shared" ref="J6:J34" si="5">I6/0.46</f>
        <v>25825.259924385635</v>
      </c>
      <c r="K6" s="150">
        <f t="shared" si="4"/>
        <v>0.39563556511197012</v>
      </c>
    </row>
    <row r="7" spans="2:11" ht="15.75" customHeight="1">
      <c r="B7" s="102">
        <f t="shared" ref="B7:B34" si="6">B6+1</f>
        <v>3</v>
      </c>
      <c r="C7" s="133" t="s">
        <v>15</v>
      </c>
      <c r="D7" s="147">
        <f>'9. N Price Index'!F7</f>
        <v>11608.695652173912</v>
      </c>
      <c r="E7" s="147">
        <v>515</v>
      </c>
      <c r="F7" s="147">
        <f t="shared" si="0"/>
        <v>10300</v>
      </c>
      <c r="G7" s="148">
        <f t="shared" si="1"/>
        <v>16093.75</v>
      </c>
      <c r="H7" s="147">
        <f t="shared" si="2"/>
        <v>2089.565217391304</v>
      </c>
      <c r="I7" s="149">
        <f t="shared" si="3"/>
        <v>14004.184782608696</v>
      </c>
      <c r="J7" s="149">
        <f t="shared" si="5"/>
        <v>30443.879962192816</v>
      </c>
      <c r="K7" s="150">
        <f t="shared" si="4"/>
        <v>0.38131459152349645</v>
      </c>
    </row>
    <row r="8" spans="2:11" ht="15.75" customHeight="1">
      <c r="B8" s="102">
        <f t="shared" si="6"/>
        <v>4</v>
      </c>
      <c r="C8" s="133" t="s">
        <v>16</v>
      </c>
      <c r="D8" s="147">
        <f>'9. N Price Index'!F8</f>
        <v>14782.608695652174</v>
      </c>
      <c r="E8" s="147">
        <v>552</v>
      </c>
      <c r="F8" s="147">
        <f t="shared" si="0"/>
        <v>11040</v>
      </c>
      <c r="G8" s="148">
        <f t="shared" si="1"/>
        <v>17250</v>
      </c>
      <c r="H8" s="147">
        <f t="shared" si="2"/>
        <v>2660.869565217391</v>
      </c>
      <c r="I8" s="149">
        <f t="shared" si="3"/>
        <v>14589.130434782608</v>
      </c>
      <c r="J8" s="149">
        <f t="shared" si="5"/>
        <v>31715.500945179581</v>
      </c>
      <c r="K8" s="150">
        <f t="shared" si="4"/>
        <v>0.46610043212635976</v>
      </c>
    </row>
    <row r="9" spans="2:11" ht="15.75" customHeight="1">
      <c r="B9" s="102">
        <f t="shared" si="6"/>
        <v>5</v>
      </c>
      <c r="C9" s="133" t="s">
        <v>17</v>
      </c>
      <c r="D9" s="147">
        <f>'9. N Price Index'!F9</f>
        <v>14826.086956521738</v>
      </c>
      <c r="E9" s="147">
        <v>574</v>
      </c>
      <c r="F9" s="147">
        <f t="shared" si="0"/>
        <v>11480</v>
      </c>
      <c r="G9" s="148">
        <f t="shared" si="1"/>
        <v>17937.5</v>
      </c>
      <c r="H9" s="147">
        <f t="shared" si="2"/>
        <v>2668.6956521739125</v>
      </c>
      <c r="I9" s="149">
        <f t="shared" si="3"/>
        <v>15268.804347826088</v>
      </c>
      <c r="J9" s="149">
        <f t="shared" si="5"/>
        <v>33193.052930056714</v>
      </c>
      <c r="K9" s="150">
        <f t="shared" si="4"/>
        <v>0.44666234792451209</v>
      </c>
    </row>
    <row r="10" spans="2:11" ht="15.75" customHeight="1">
      <c r="B10" s="102">
        <f t="shared" si="6"/>
        <v>6</v>
      </c>
      <c r="C10" s="133" t="s">
        <v>18</v>
      </c>
      <c r="D10" s="147">
        <f>'9. N Price Index'!F10</f>
        <v>15043.478260869564</v>
      </c>
      <c r="E10" s="147">
        <v>665</v>
      </c>
      <c r="F10" s="147">
        <f t="shared" si="0"/>
        <v>13300</v>
      </c>
      <c r="G10" s="148">
        <f t="shared" si="1"/>
        <v>20781.25</v>
      </c>
      <c r="H10" s="147">
        <f t="shared" si="2"/>
        <v>2707.8260869565215</v>
      </c>
      <c r="I10" s="149">
        <f t="shared" si="3"/>
        <v>18073.42391304348</v>
      </c>
      <c r="J10" s="149">
        <f t="shared" si="5"/>
        <v>39290.051984877129</v>
      </c>
      <c r="K10" s="150">
        <f t="shared" si="4"/>
        <v>0.38288262552210034</v>
      </c>
    </row>
    <row r="11" spans="2:11" ht="15.75" customHeight="1">
      <c r="B11" s="102">
        <f t="shared" si="6"/>
        <v>7</v>
      </c>
      <c r="C11" s="133" t="s">
        <v>19</v>
      </c>
      <c r="D11" s="147">
        <f>'9. N Price Index'!F11</f>
        <v>14217.391304347826</v>
      </c>
      <c r="E11" s="147">
        <v>632</v>
      </c>
      <c r="F11" s="147">
        <f t="shared" si="0"/>
        <v>12640</v>
      </c>
      <c r="G11" s="148">
        <f t="shared" si="1"/>
        <v>19750</v>
      </c>
      <c r="H11" s="147">
        <f t="shared" si="2"/>
        <v>2559.1304347826085</v>
      </c>
      <c r="I11" s="149">
        <f t="shared" si="3"/>
        <v>17190.869565217392</v>
      </c>
      <c r="J11" s="149">
        <f t="shared" si="5"/>
        <v>37371.455576559543</v>
      </c>
      <c r="K11" s="150">
        <f t="shared" si="4"/>
        <v>0.38043450770125703</v>
      </c>
    </row>
    <row r="12" spans="2:11" ht="15.75" customHeight="1">
      <c r="B12" s="102">
        <f t="shared" si="6"/>
        <v>8</v>
      </c>
      <c r="C12" s="151" t="s">
        <v>35</v>
      </c>
      <c r="D12" s="147">
        <f>'9. N Price Index'!F12</f>
        <v>15782.608695652174</v>
      </c>
      <c r="E12" s="147">
        <v>669</v>
      </c>
      <c r="F12" s="147">
        <f t="shared" si="0"/>
        <v>13380</v>
      </c>
      <c r="G12" s="148">
        <f t="shared" si="1"/>
        <v>20906.25</v>
      </c>
      <c r="H12" s="147">
        <f t="shared" si="2"/>
        <v>2840.869565217391</v>
      </c>
      <c r="I12" s="149">
        <f t="shared" si="3"/>
        <v>18065.380434782608</v>
      </c>
      <c r="J12" s="149">
        <f t="shared" si="5"/>
        <v>39272.566162570889</v>
      </c>
      <c r="K12" s="150">
        <f t="shared" si="4"/>
        <v>0.40187362929937454</v>
      </c>
    </row>
    <row r="13" spans="2:11" ht="15.75" customHeight="1">
      <c r="B13" s="102">
        <f t="shared" si="6"/>
        <v>9</v>
      </c>
      <c r="C13" s="151" t="s">
        <v>36</v>
      </c>
      <c r="D13" s="147">
        <f>'9. N Price Index'!F13</f>
        <v>17130.434782608696</v>
      </c>
      <c r="E13" s="147">
        <v>710</v>
      </c>
      <c r="F13" s="147">
        <f t="shared" si="0"/>
        <v>14200</v>
      </c>
      <c r="G13" s="148">
        <f t="shared" si="1"/>
        <v>22187.5</v>
      </c>
      <c r="H13" s="147">
        <f t="shared" si="2"/>
        <v>3083.478260869565</v>
      </c>
      <c r="I13" s="149">
        <f t="shared" si="3"/>
        <v>19104.021739130436</v>
      </c>
      <c r="J13" s="149">
        <f t="shared" si="5"/>
        <v>41530.4820415879</v>
      </c>
      <c r="K13" s="150">
        <f t="shared" si="4"/>
        <v>0.41247859260228614</v>
      </c>
    </row>
    <row r="14" spans="2:11" ht="15.75" customHeight="1">
      <c r="B14" s="102">
        <f t="shared" si="6"/>
        <v>10</v>
      </c>
      <c r="C14" s="151" t="s">
        <v>37</v>
      </c>
      <c r="D14" s="147">
        <f>'9. N Price Index'!F14</f>
        <v>17869.565217391304</v>
      </c>
      <c r="E14" s="147">
        <v>765</v>
      </c>
      <c r="F14" s="147">
        <f t="shared" si="0"/>
        <v>15300</v>
      </c>
      <c r="G14" s="148">
        <f t="shared" si="1"/>
        <v>23906.25</v>
      </c>
      <c r="H14" s="147">
        <f t="shared" si="2"/>
        <v>3216.5217391304345</v>
      </c>
      <c r="I14" s="149">
        <f t="shared" si="3"/>
        <v>20689.728260869564</v>
      </c>
      <c r="J14" s="149">
        <f t="shared" si="5"/>
        <v>44977.67013232514</v>
      </c>
      <c r="K14" s="150">
        <f t="shared" si="4"/>
        <v>0.39729859649952326</v>
      </c>
    </row>
    <row r="15" spans="2:11" ht="15.75" customHeight="1">
      <c r="B15" s="102">
        <f t="shared" si="6"/>
        <v>11</v>
      </c>
      <c r="C15" s="151" t="s">
        <v>38</v>
      </c>
      <c r="D15" s="147">
        <f>'9. N Price Index'!F15</f>
        <v>18260.869565217392</v>
      </c>
      <c r="E15" s="147">
        <v>913</v>
      </c>
      <c r="F15" s="147">
        <f t="shared" si="0"/>
        <v>18260</v>
      </c>
      <c r="G15" s="148">
        <f t="shared" si="1"/>
        <v>28531.25</v>
      </c>
      <c r="H15" s="147">
        <f t="shared" si="2"/>
        <v>3286.9565217391305</v>
      </c>
      <c r="I15" s="149">
        <f t="shared" si="3"/>
        <v>25244.293478260868</v>
      </c>
      <c r="J15" s="149">
        <f t="shared" si="5"/>
        <v>54878.898865784497</v>
      </c>
      <c r="K15" s="150">
        <f t="shared" si="4"/>
        <v>0.33274846876715575</v>
      </c>
    </row>
    <row r="16" spans="2:11" ht="15.75" customHeight="1">
      <c r="B16" s="102">
        <f t="shared" si="6"/>
        <v>12</v>
      </c>
      <c r="C16" s="151" t="s">
        <v>39</v>
      </c>
      <c r="D16" s="147">
        <f>'9. N Price Index'!F16</f>
        <v>20347.82608695652</v>
      </c>
      <c r="E16" s="147">
        <v>1001</v>
      </c>
      <c r="F16" s="147">
        <f t="shared" si="0"/>
        <v>20020</v>
      </c>
      <c r="G16" s="148">
        <f t="shared" si="1"/>
        <v>31281.25</v>
      </c>
      <c r="H16" s="147">
        <f t="shared" si="2"/>
        <v>3662.6086956521735</v>
      </c>
      <c r="I16" s="149">
        <f t="shared" si="3"/>
        <v>27618.641304347828</v>
      </c>
      <c r="J16" s="149">
        <f t="shared" si="5"/>
        <v>60040.524574669187</v>
      </c>
      <c r="K16" s="150">
        <f t="shared" si="4"/>
        <v>0.33890153743828499</v>
      </c>
    </row>
    <row r="17" spans="2:11" ht="15.75" customHeight="1">
      <c r="B17" s="102">
        <f t="shared" si="6"/>
        <v>13</v>
      </c>
      <c r="C17" s="151" t="s">
        <v>40</v>
      </c>
      <c r="D17" s="147">
        <f>'9. N Price Index'!F17</f>
        <v>22130.434782608696</v>
      </c>
      <c r="E17" s="147">
        <v>1079</v>
      </c>
      <c r="F17" s="147">
        <f t="shared" si="0"/>
        <v>21580</v>
      </c>
      <c r="G17" s="148">
        <f t="shared" si="1"/>
        <v>33718.75</v>
      </c>
      <c r="H17" s="147">
        <f t="shared" si="2"/>
        <v>3983.478260869565</v>
      </c>
      <c r="I17" s="149">
        <f t="shared" si="3"/>
        <v>29735.271739130436</v>
      </c>
      <c r="J17" s="149">
        <f t="shared" si="5"/>
        <v>64641.895085066164</v>
      </c>
      <c r="K17" s="150">
        <f t="shared" si="4"/>
        <v>0.34235436249952023</v>
      </c>
    </row>
    <row r="18" spans="2:11" ht="15.75" customHeight="1">
      <c r="B18" s="102">
        <f t="shared" si="6"/>
        <v>14</v>
      </c>
      <c r="C18" s="151" t="s">
        <v>41</v>
      </c>
      <c r="D18" s="147">
        <f>'9. N Price Index'!F18</f>
        <v>22913.043478260868</v>
      </c>
      <c r="E18" s="147">
        <v>993</v>
      </c>
      <c r="F18" s="147">
        <f t="shared" si="0"/>
        <v>19860</v>
      </c>
      <c r="G18" s="148">
        <f t="shared" si="1"/>
        <v>31031.25</v>
      </c>
      <c r="H18" s="147">
        <f t="shared" si="2"/>
        <v>4124.347826086956</v>
      </c>
      <c r="I18" s="149">
        <f t="shared" si="3"/>
        <v>26906.902173913044</v>
      </c>
      <c r="J18" s="149">
        <f t="shared" si="5"/>
        <v>58493.265595463134</v>
      </c>
      <c r="K18" s="150">
        <f t="shared" si="4"/>
        <v>0.39172105104759364</v>
      </c>
    </row>
    <row r="19" spans="2:11" ht="15.75" customHeight="1">
      <c r="B19" s="152">
        <f t="shared" si="6"/>
        <v>15</v>
      </c>
      <c r="C19" s="153" t="s">
        <v>42</v>
      </c>
      <c r="D19" s="154">
        <f>'9. N Price Index'!F19</f>
        <v>25260.869565217392</v>
      </c>
      <c r="E19" s="154">
        <v>1934</v>
      </c>
      <c r="F19" s="154">
        <f t="shared" si="0"/>
        <v>38680</v>
      </c>
      <c r="G19" s="155">
        <f t="shared" si="1"/>
        <v>60437.5</v>
      </c>
      <c r="H19" s="154">
        <f t="shared" si="2"/>
        <v>4546.95652173913</v>
      </c>
      <c r="I19" s="156">
        <f t="shared" si="3"/>
        <v>55890.543478260872</v>
      </c>
      <c r="J19" s="156">
        <f t="shared" si="5"/>
        <v>121501.18147448015</v>
      </c>
      <c r="K19" s="157">
        <f t="shared" si="4"/>
        <v>0.20790636978721996</v>
      </c>
    </row>
    <row r="20" spans="2:11" ht="15.75" customHeight="1">
      <c r="B20" s="152">
        <f t="shared" si="6"/>
        <v>16</v>
      </c>
      <c r="C20" s="153" t="s">
        <v>43</v>
      </c>
      <c r="D20" s="154">
        <f>'9. N Price Index'!F20</f>
        <v>32652.173913043476</v>
      </c>
      <c r="E20" s="154">
        <v>2578</v>
      </c>
      <c r="F20" s="154">
        <f t="shared" si="0"/>
        <v>51560</v>
      </c>
      <c r="G20" s="155">
        <f t="shared" si="1"/>
        <v>80562.5</v>
      </c>
      <c r="H20" s="154">
        <f t="shared" si="2"/>
        <v>5877.3913043478251</v>
      </c>
      <c r="I20" s="156">
        <f t="shared" si="3"/>
        <v>74685.108695652176</v>
      </c>
      <c r="J20" s="156">
        <f t="shared" si="5"/>
        <v>162358.93194706994</v>
      </c>
      <c r="K20" s="157">
        <f t="shared" si="4"/>
        <v>0.20111104157600823</v>
      </c>
    </row>
    <row r="21" spans="2:11" ht="15.75" customHeight="1">
      <c r="B21" s="152">
        <f t="shared" si="6"/>
        <v>17</v>
      </c>
      <c r="C21" s="153" t="s">
        <v>44</v>
      </c>
      <c r="D21" s="154">
        <f>'9. N Price Index'!F21</f>
        <v>34739.130434782608</v>
      </c>
      <c r="E21" s="154">
        <v>2267</v>
      </c>
      <c r="F21" s="154">
        <f t="shared" si="0"/>
        <v>45340</v>
      </c>
      <c r="G21" s="155">
        <f t="shared" si="1"/>
        <v>70843.75</v>
      </c>
      <c r="H21" s="154">
        <f t="shared" si="2"/>
        <v>6253.0434782608691</v>
      </c>
      <c r="I21" s="156">
        <f t="shared" si="3"/>
        <v>64590.706521739128</v>
      </c>
      <c r="J21" s="156">
        <f t="shared" si="5"/>
        <v>140414.57939508505</v>
      </c>
      <c r="K21" s="157">
        <f t="shared" si="4"/>
        <v>0.24740401306218338</v>
      </c>
    </row>
    <row r="22" spans="2:11" ht="14.4">
      <c r="B22" s="152">
        <f t="shared" si="6"/>
        <v>18</v>
      </c>
      <c r="C22" s="153" t="s">
        <v>45</v>
      </c>
      <c r="D22" s="154">
        <f>'9. N Price Index'!F22</f>
        <v>45000</v>
      </c>
      <c r="E22" s="154">
        <v>3236</v>
      </c>
      <c r="F22" s="154">
        <f t="shared" si="0"/>
        <v>64720</v>
      </c>
      <c r="G22" s="155">
        <f t="shared" si="1"/>
        <v>101125</v>
      </c>
      <c r="H22" s="154">
        <f t="shared" si="2"/>
        <v>8100</v>
      </c>
      <c r="I22" s="156">
        <f t="shared" si="3"/>
        <v>93025</v>
      </c>
      <c r="J22" s="156">
        <f t="shared" si="5"/>
        <v>202228.26086956522</v>
      </c>
      <c r="K22" s="157">
        <f t="shared" si="4"/>
        <v>0.22252082773447998</v>
      </c>
    </row>
    <row r="23" spans="2:11" ht="14.4">
      <c r="B23" s="102">
        <f t="shared" si="6"/>
        <v>19</v>
      </c>
      <c r="C23" s="151" t="s">
        <v>46</v>
      </c>
      <c r="D23" s="147">
        <f>'9. N Price Index'!F23</f>
        <v>74739.130434782608</v>
      </c>
      <c r="E23" s="147">
        <v>4054</v>
      </c>
      <c r="F23" s="147">
        <f t="shared" si="0"/>
        <v>81080</v>
      </c>
      <c r="G23" s="148">
        <f t="shared" si="1"/>
        <v>126687.5</v>
      </c>
      <c r="H23" s="147">
        <f t="shared" si="2"/>
        <v>13453.043478260868</v>
      </c>
      <c r="I23" s="149">
        <f t="shared" si="3"/>
        <v>113234.45652173914</v>
      </c>
      <c r="J23" s="149">
        <f t="shared" si="5"/>
        <v>246161.86200378073</v>
      </c>
      <c r="K23" s="150">
        <f t="shared" si="4"/>
        <v>0.3036178302617597</v>
      </c>
    </row>
    <row r="24" spans="2:11" ht="14.4">
      <c r="B24" s="102">
        <f t="shared" si="6"/>
        <v>20</v>
      </c>
      <c r="C24" s="133" t="s">
        <v>20</v>
      </c>
      <c r="D24" s="147">
        <f>'9. N Price Index'!F24</f>
        <v>78217.391304347824</v>
      </c>
      <c r="E24" s="147">
        <v>3902</v>
      </c>
      <c r="F24" s="147">
        <f t="shared" si="0"/>
        <v>78040</v>
      </c>
      <c r="G24" s="148">
        <f t="shared" si="1"/>
        <v>121937.5</v>
      </c>
      <c r="H24" s="147">
        <f t="shared" si="2"/>
        <v>14079.130434782608</v>
      </c>
      <c r="I24" s="149">
        <f t="shared" si="3"/>
        <v>107858.36956521739</v>
      </c>
      <c r="J24" s="149">
        <f t="shared" si="5"/>
        <v>234474.71644612474</v>
      </c>
      <c r="K24" s="150">
        <f t="shared" si="4"/>
        <v>0.33358560995347158</v>
      </c>
    </row>
    <row r="25" spans="2:11" ht="14.4">
      <c r="B25" s="102">
        <f t="shared" si="6"/>
        <v>21</v>
      </c>
      <c r="C25" s="133" t="s">
        <v>21</v>
      </c>
      <c r="D25" s="147">
        <f>'9. N Price Index'!F25</f>
        <v>79434.782608695648</v>
      </c>
      <c r="E25" s="147">
        <v>3640</v>
      </c>
      <c r="F25" s="147">
        <f t="shared" si="0"/>
        <v>72800</v>
      </c>
      <c r="G25" s="148">
        <f t="shared" si="1"/>
        <v>113750</v>
      </c>
      <c r="H25" s="147">
        <f t="shared" si="2"/>
        <v>14298.260869565216</v>
      </c>
      <c r="I25" s="149">
        <f t="shared" si="3"/>
        <v>99451.739130434784</v>
      </c>
      <c r="J25" s="149">
        <f t="shared" si="5"/>
        <v>216199.43289224952</v>
      </c>
      <c r="K25" s="150">
        <f t="shared" si="4"/>
        <v>0.36741438932582549</v>
      </c>
    </row>
    <row r="26" spans="2:11" ht="14.4">
      <c r="B26" s="102">
        <f t="shared" si="6"/>
        <v>22</v>
      </c>
      <c r="C26" s="133" t="s">
        <v>22</v>
      </c>
      <c r="D26" s="147">
        <f>'9. N Price Index'!F26</f>
        <v>81869.565217391297</v>
      </c>
      <c r="E26" s="147">
        <v>3677</v>
      </c>
      <c r="F26" s="147">
        <f t="shared" si="0"/>
        <v>73540</v>
      </c>
      <c r="G26" s="148">
        <f t="shared" si="1"/>
        <v>114906.25</v>
      </c>
      <c r="H26" s="147">
        <f t="shared" si="2"/>
        <v>14736.521739130432</v>
      </c>
      <c r="I26" s="149">
        <f t="shared" si="3"/>
        <v>100169.72826086957</v>
      </c>
      <c r="J26" s="149">
        <f t="shared" si="5"/>
        <v>217760.27882797731</v>
      </c>
      <c r="K26" s="150">
        <f t="shared" si="4"/>
        <v>0.37596188642863226</v>
      </c>
    </row>
    <row r="27" spans="2:11" ht="14.4">
      <c r="B27" s="102">
        <f t="shared" si="6"/>
        <v>23</v>
      </c>
      <c r="C27" s="133" t="s">
        <v>23</v>
      </c>
      <c r="D27" s="147">
        <f>'9. N Price Index'!F27</f>
        <v>80869.565217391297</v>
      </c>
      <c r="E27" s="147">
        <v>3343</v>
      </c>
      <c r="F27" s="147">
        <f t="shared" si="0"/>
        <v>66860</v>
      </c>
      <c r="G27" s="148">
        <f t="shared" si="1"/>
        <v>104468.75</v>
      </c>
      <c r="H27" s="147">
        <f t="shared" si="2"/>
        <v>14556.521739130432</v>
      </c>
      <c r="I27" s="149">
        <f t="shared" si="3"/>
        <v>89912.228260869568</v>
      </c>
      <c r="J27" s="149">
        <f t="shared" si="5"/>
        <v>195461.36578449904</v>
      </c>
      <c r="K27" s="150">
        <f t="shared" si="4"/>
        <v>0.41373682667577377</v>
      </c>
    </row>
    <row r="28" spans="2:11" ht="14.4">
      <c r="B28" s="102">
        <f t="shared" si="6"/>
        <v>24</v>
      </c>
      <c r="C28" s="133" t="s">
        <v>24</v>
      </c>
      <c r="D28" s="147">
        <f>'9. N Price Index'!F28</f>
        <v>59913.043478260865</v>
      </c>
      <c r="E28" s="147">
        <v>2596</v>
      </c>
      <c r="F28" s="147">
        <f t="shared" si="0"/>
        <v>51920</v>
      </c>
      <c r="G28" s="148">
        <f t="shared" si="1"/>
        <v>81125</v>
      </c>
      <c r="H28" s="147">
        <f t="shared" si="2"/>
        <v>10784.347826086956</v>
      </c>
      <c r="I28" s="149">
        <f t="shared" si="3"/>
        <v>70340.65217391304</v>
      </c>
      <c r="J28" s="149">
        <f t="shared" si="5"/>
        <v>152914.46124763702</v>
      </c>
      <c r="K28" s="150">
        <f t="shared" si="4"/>
        <v>0.39180756999323174</v>
      </c>
    </row>
    <row r="29" spans="2:11" ht="14.4">
      <c r="B29" s="102">
        <f t="shared" si="6"/>
        <v>25</v>
      </c>
      <c r="C29" s="133" t="s">
        <v>25</v>
      </c>
      <c r="D29" s="147">
        <f>'9. N Price Index'!F29</f>
        <v>60260.869565217392</v>
      </c>
      <c r="E29" s="147">
        <v>2882</v>
      </c>
      <c r="F29" s="147">
        <f t="shared" si="0"/>
        <v>57640</v>
      </c>
      <c r="G29" s="148">
        <f t="shared" si="1"/>
        <v>90062.5</v>
      </c>
      <c r="H29" s="147">
        <f t="shared" si="2"/>
        <v>10846.95652173913</v>
      </c>
      <c r="I29" s="149">
        <f t="shared" si="3"/>
        <v>79215.543478260865</v>
      </c>
      <c r="J29" s="149">
        <f t="shared" si="5"/>
        <v>172207.70321361057</v>
      </c>
      <c r="K29" s="150">
        <f t="shared" si="4"/>
        <v>0.34993132386457976</v>
      </c>
    </row>
    <row r="30" spans="2:11" ht="14.4">
      <c r="B30" s="102">
        <f t="shared" si="6"/>
        <v>26</v>
      </c>
      <c r="C30" s="133" t="s">
        <v>26</v>
      </c>
      <c r="D30" s="147">
        <f>'9. N Price Index'!F30</f>
        <v>75869.565217391297</v>
      </c>
      <c r="E30" s="147">
        <v>3518</v>
      </c>
      <c r="F30" s="147">
        <f t="shared" si="0"/>
        <v>70360</v>
      </c>
      <c r="G30" s="148">
        <f t="shared" si="1"/>
        <v>109937.5</v>
      </c>
      <c r="H30" s="147">
        <f t="shared" si="2"/>
        <v>13656.521739130432</v>
      </c>
      <c r="I30" s="149">
        <f t="shared" si="3"/>
        <v>96280.978260869568</v>
      </c>
      <c r="J30" s="149">
        <f t="shared" si="5"/>
        <v>209306.47448015123</v>
      </c>
      <c r="K30" s="150">
        <f t="shared" si="4"/>
        <v>0.36248073742499587</v>
      </c>
    </row>
    <row r="31" spans="2:11" ht="14.4">
      <c r="B31" s="102">
        <f t="shared" si="6"/>
        <v>27</v>
      </c>
      <c r="C31" s="133" t="s">
        <v>27</v>
      </c>
      <c r="D31" s="147">
        <f>'9. N Price Index'!F31</f>
        <v>80434.782608695648</v>
      </c>
      <c r="E31" s="147">
        <v>3558</v>
      </c>
      <c r="F31" s="147">
        <f t="shared" si="0"/>
        <v>71160</v>
      </c>
      <c r="G31" s="148">
        <f t="shared" si="1"/>
        <v>111187.5</v>
      </c>
      <c r="H31" s="147">
        <f t="shared" si="2"/>
        <v>14478.260869565216</v>
      </c>
      <c r="I31" s="149">
        <f t="shared" si="3"/>
        <v>96709.239130434784</v>
      </c>
      <c r="J31" s="149">
        <f t="shared" si="5"/>
        <v>210237.47637051038</v>
      </c>
      <c r="K31" s="150">
        <f t="shared" si="4"/>
        <v>0.38259012616257831</v>
      </c>
    </row>
    <row r="32" spans="2:11" ht="14.4">
      <c r="B32" s="152">
        <f t="shared" si="6"/>
        <v>28</v>
      </c>
      <c r="C32" s="158" t="s">
        <v>28</v>
      </c>
      <c r="D32" s="154">
        <f>'9. N Price Index'!F32</f>
        <v>73826.086956521729</v>
      </c>
      <c r="E32" s="154">
        <v>4432</v>
      </c>
      <c r="F32" s="154">
        <f t="shared" si="0"/>
        <v>88640</v>
      </c>
      <c r="G32" s="155">
        <f t="shared" si="1"/>
        <v>138500</v>
      </c>
      <c r="H32" s="154">
        <f t="shared" si="2"/>
        <v>13288.69565217391</v>
      </c>
      <c r="I32" s="156">
        <f t="shared" si="3"/>
        <v>125211.3043478261</v>
      </c>
      <c r="J32" s="156">
        <f t="shared" si="5"/>
        <v>272198.4877126654</v>
      </c>
      <c r="K32" s="157">
        <f t="shared" si="4"/>
        <v>0.27122151771266656</v>
      </c>
    </row>
    <row r="33" spans="2:11" ht="14.4">
      <c r="B33" s="164">
        <f t="shared" si="6"/>
        <v>29</v>
      </c>
      <c r="C33" s="165" t="s">
        <v>29</v>
      </c>
      <c r="D33" s="166">
        <f>'9. N Price Index'!F33</f>
        <v>83173.913043478256</v>
      </c>
      <c r="E33" s="166">
        <v>8227</v>
      </c>
      <c r="F33" s="166">
        <f t="shared" si="0"/>
        <v>164540</v>
      </c>
      <c r="G33" s="167">
        <f t="shared" si="1"/>
        <v>257093.75</v>
      </c>
      <c r="H33" s="166">
        <f t="shared" si="2"/>
        <v>14971.304347826086</v>
      </c>
      <c r="I33" s="168">
        <f t="shared" si="3"/>
        <v>242122.44565217392</v>
      </c>
      <c r="J33" s="168">
        <f t="shared" si="5"/>
        <v>526353.14272211725</v>
      </c>
      <c r="K33" s="169">
        <f t="shared" si="4"/>
        <v>0.15801921997336504</v>
      </c>
    </row>
    <row r="34" spans="2:11" ht="14.4">
      <c r="B34" s="152">
        <f t="shared" si="6"/>
        <v>30</v>
      </c>
      <c r="C34" s="170" t="s">
        <v>153</v>
      </c>
      <c r="D34" s="171">
        <f>'9. N Price Index'!F34</f>
        <v>115173.91304347826</v>
      </c>
      <c r="E34" s="172">
        <v>10924</v>
      </c>
      <c r="F34" s="152">
        <f t="shared" si="0"/>
        <v>218480</v>
      </c>
      <c r="G34" s="173">
        <f t="shared" si="1"/>
        <v>341375</v>
      </c>
      <c r="H34" s="171">
        <f t="shared" si="2"/>
        <v>20731.304347826084</v>
      </c>
      <c r="I34" s="156">
        <f t="shared" si="3"/>
        <v>320643.69565217389</v>
      </c>
      <c r="J34" s="156">
        <f t="shared" si="5"/>
        <v>697051.51228733454</v>
      </c>
      <c r="K34" s="157">
        <f t="shared" si="4"/>
        <v>0.16523013150856192</v>
      </c>
    </row>
    <row r="35" spans="2:11" ht="13.2">
      <c r="E35" s="1"/>
    </row>
    <row r="36" spans="2:11" ht="14.4">
      <c r="C36" s="50" t="s">
        <v>107</v>
      </c>
      <c r="E36" s="1"/>
    </row>
    <row r="37" spans="2:11" ht="14.4">
      <c r="B37">
        <v>1</v>
      </c>
      <c r="C37" s="50" t="s">
        <v>126</v>
      </c>
      <c r="E37" s="1"/>
    </row>
    <row r="38" spans="2:11" ht="13.2">
      <c r="E38" s="1"/>
    </row>
    <row r="39" spans="2:11" ht="13.2">
      <c r="E39" s="1"/>
    </row>
    <row r="40" spans="2:11" ht="13.2">
      <c r="E40" s="1"/>
    </row>
    <row r="41" spans="2:11" ht="13.2">
      <c r="E41" s="1"/>
    </row>
    <row r="42" spans="2:11" ht="13.2">
      <c r="E42" s="1"/>
    </row>
    <row r="43" spans="2:11" ht="13.2">
      <c r="E43" s="1"/>
    </row>
    <row r="44" spans="2:11" ht="13.2">
      <c r="E44" s="1"/>
    </row>
    <row r="45" spans="2:11" ht="13.2">
      <c r="E45" s="1"/>
    </row>
    <row r="46" spans="2:11" ht="13.2">
      <c r="E46" s="1"/>
    </row>
    <row r="47" spans="2:11" ht="13.2">
      <c r="E47" s="1"/>
    </row>
    <row r="48" spans="2:11" ht="13.2">
      <c r="E48" s="1"/>
    </row>
    <row r="49" spans="5:5" ht="13.2">
      <c r="E49" s="1"/>
    </row>
    <row r="50" spans="5:5" ht="13.2">
      <c r="E50" s="1"/>
    </row>
  </sheetData>
  <mergeCells count="1">
    <mergeCell ref="C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1:AC1041"/>
  <sheetViews>
    <sheetView topLeftCell="A16" workbookViewId="0">
      <selection activeCell="D34" sqref="D34"/>
    </sheetView>
  </sheetViews>
  <sheetFormatPr defaultColWidth="12.5546875" defaultRowHeight="15.75" customHeight="1"/>
  <cols>
    <col min="1" max="1" width="3.6640625" customWidth="1"/>
    <col min="2" max="2" width="5.5546875" bestFit="1" customWidth="1"/>
    <col min="3" max="24" width="12.5546875" customWidth="1"/>
    <col min="27" max="28" width="12.5546875" customWidth="1"/>
  </cols>
  <sheetData>
    <row r="1" spans="2:29" ht="13.2">
      <c r="C1" s="1"/>
      <c r="D1" s="1"/>
      <c r="E1" s="18"/>
      <c r="F1" s="1"/>
      <c r="G1" s="18"/>
      <c r="H1" s="1"/>
      <c r="I1" s="1"/>
      <c r="J1" s="1"/>
      <c r="K1" s="18"/>
      <c r="L1" s="18"/>
      <c r="M1" s="18"/>
      <c r="N1" s="1"/>
      <c r="O1" s="18"/>
      <c r="P1" s="18"/>
      <c r="Q1" s="18"/>
      <c r="R1" s="1"/>
      <c r="S1" s="1"/>
      <c r="T1" s="1"/>
      <c r="U1" s="1"/>
      <c r="V1" s="1"/>
      <c r="W1" s="1"/>
      <c r="X1" s="18"/>
    </row>
    <row r="2" spans="2:29" ht="18">
      <c r="C2" s="210" t="s">
        <v>158</v>
      </c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Z2" s="208" t="s">
        <v>93</v>
      </c>
      <c r="AA2" s="208"/>
      <c r="AB2" s="208"/>
      <c r="AC2" s="208"/>
    </row>
    <row r="3" spans="2:29" ht="14.4">
      <c r="C3" s="27" t="s">
        <v>64</v>
      </c>
      <c r="D3" s="1"/>
      <c r="E3" s="18"/>
      <c r="F3" s="1"/>
      <c r="G3" s="18"/>
      <c r="H3" s="1"/>
      <c r="I3" s="1"/>
      <c r="J3" s="1"/>
      <c r="K3" s="18"/>
      <c r="L3" s="18"/>
      <c r="M3" s="18"/>
      <c r="N3" s="1"/>
      <c r="O3" s="18"/>
      <c r="P3" s="18"/>
      <c r="Q3" s="18"/>
      <c r="R3" s="1"/>
      <c r="S3" s="1"/>
      <c r="T3" s="1"/>
      <c r="U3" s="1"/>
      <c r="V3" s="1"/>
      <c r="W3" s="1"/>
      <c r="X3" s="18"/>
      <c r="AA3" s="27" t="s">
        <v>65</v>
      </c>
    </row>
    <row r="4" spans="2:29" ht="43.2">
      <c r="B4" s="174" t="s">
        <v>154</v>
      </c>
      <c r="C4" s="63" t="s">
        <v>7</v>
      </c>
      <c r="D4" s="63" t="s">
        <v>66</v>
      </c>
      <c r="E4" s="176" t="s">
        <v>67</v>
      </c>
      <c r="F4" s="63" t="s">
        <v>68</v>
      </c>
      <c r="G4" s="176" t="s">
        <v>69</v>
      </c>
      <c r="H4" s="63" t="s">
        <v>70</v>
      </c>
      <c r="I4" s="176" t="s">
        <v>161</v>
      </c>
      <c r="J4" s="63" t="s">
        <v>73</v>
      </c>
      <c r="K4" s="176" t="s">
        <v>74</v>
      </c>
      <c r="L4" s="63" t="s">
        <v>82</v>
      </c>
      <c r="M4" s="176" t="s">
        <v>83</v>
      </c>
      <c r="N4" s="63" t="s">
        <v>75</v>
      </c>
      <c r="O4" s="176" t="s">
        <v>76</v>
      </c>
      <c r="P4" s="63" t="s">
        <v>79</v>
      </c>
      <c r="Q4" s="176" t="s">
        <v>80</v>
      </c>
      <c r="R4" s="63" t="s">
        <v>77</v>
      </c>
      <c r="S4" s="63" t="s">
        <v>71</v>
      </c>
      <c r="T4" s="63" t="s">
        <v>72</v>
      </c>
      <c r="U4" s="63" t="s">
        <v>78</v>
      </c>
      <c r="V4" s="63" t="s">
        <v>81</v>
      </c>
      <c r="W4" s="63" t="s">
        <v>84</v>
      </c>
      <c r="X4" s="176" t="s">
        <v>85</v>
      </c>
      <c r="Y4" s="25"/>
      <c r="Z4" s="25"/>
      <c r="AA4" s="20" t="s">
        <v>86</v>
      </c>
      <c r="AB4" s="20" t="s">
        <v>87</v>
      </c>
    </row>
    <row r="5" spans="2:29" ht="15.75" customHeight="1">
      <c r="B5" s="175">
        <v>1</v>
      </c>
      <c r="C5" s="177" t="s">
        <v>13</v>
      </c>
      <c r="D5" s="178">
        <v>2978</v>
      </c>
      <c r="E5" s="179">
        <f t="shared" ref="E5:E33" si="0">D5*0.46</f>
        <v>1369.88</v>
      </c>
      <c r="F5" s="178">
        <v>239</v>
      </c>
      <c r="G5" s="179">
        <f t="shared" ref="G5:I33" si="1">F5*0.26</f>
        <v>62.14</v>
      </c>
      <c r="H5" s="178">
        <v>66</v>
      </c>
      <c r="I5" s="179">
        <f t="shared" si="1"/>
        <v>17.16</v>
      </c>
      <c r="J5" s="178">
        <v>806</v>
      </c>
      <c r="K5" s="179">
        <f t="shared" ref="K5:K33" si="2">J5*0.18</f>
        <v>145.07999999999998</v>
      </c>
      <c r="L5" s="178">
        <v>0</v>
      </c>
      <c r="M5" s="179">
        <f t="shared" ref="M5:M33" si="3">L5*0.09</f>
        <v>0</v>
      </c>
      <c r="N5" s="178">
        <v>290</v>
      </c>
      <c r="O5" s="179">
        <f t="shared" ref="O5:O33" si="4">N5*0.23</f>
        <v>66.7</v>
      </c>
      <c r="P5" s="197">
        <v>15</v>
      </c>
      <c r="Q5" s="179">
        <f t="shared" ref="Q5:Q33" si="5">P5*0.1325</f>
        <v>1.9875</v>
      </c>
      <c r="R5" s="180">
        <v>0</v>
      </c>
      <c r="S5" s="178">
        <v>133</v>
      </c>
      <c r="T5" s="180">
        <v>0</v>
      </c>
      <c r="U5" s="178">
        <v>40</v>
      </c>
      <c r="V5" s="178">
        <v>0</v>
      </c>
      <c r="W5" s="178">
        <v>4567</v>
      </c>
      <c r="X5" s="72">
        <f>E5+G5+I5 + K5+O5+Q5+M5</f>
        <v>1662.9475000000002</v>
      </c>
      <c r="Y5" s="26"/>
      <c r="Z5" s="26"/>
      <c r="AA5" s="45" t="s">
        <v>66</v>
      </c>
      <c r="AB5" s="45">
        <v>0.46</v>
      </c>
    </row>
    <row r="6" spans="2:29" ht="15.75" customHeight="1">
      <c r="B6" s="175">
        <f>B5+1</f>
        <v>2</v>
      </c>
      <c r="C6" s="177" t="s">
        <v>14</v>
      </c>
      <c r="D6" s="178">
        <v>3152</v>
      </c>
      <c r="E6" s="179">
        <f t="shared" si="0"/>
        <v>1449.92</v>
      </c>
      <c r="F6" s="178">
        <v>304</v>
      </c>
      <c r="G6" s="179">
        <f t="shared" si="1"/>
        <v>79.040000000000006</v>
      </c>
      <c r="H6" s="178">
        <v>84</v>
      </c>
      <c r="I6" s="179">
        <f t="shared" si="1"/>
        <v>21.84</v>
      </c>
      <c r="J6" s="178">
        <v>673</v>
      </c>
      <c r="K6" s="179">
        <f t="shared" si="2"/>
        <v>121.14</v>
      </c>
      <c r="L6" s="178">
        <v>0</v>
      </c>
      <c r="M6" s="179">
        <f t="shared" si="3"/>
        <v>0</v>
      </c>
      <c r="N6" s="178">
        <v>301</v>
      </c>
      <c r="O6" s="179">
        <f t="shared" si="4"/>
        <v>69.23</v>
      </c>
      <c r="P6" s="197">
        <v>14</v>
      </c>
      <c r="Q6" s="179">
        <f t="shared" si="5"/>
        <v>1.855</v>
      </c>
      <c r="R6" s="178">
        <v>22</v>
      </c>
      <c r="S6" s="178">
        <v>207</v>
      </c>
      <c r="T6" s="180">
        <v>0</v>
      </c>
      <c r="U6" s="178">
        <v>27</v>
      </c>
      <c r="V6" s="178">
        <v>0</v>
      </c>
      <c r="W6" s="178">
        <v>4783</v>
      </c>
      <c r="X6" s="72">
        <f t="shared" ref="X6:X33" si="6">E6+G6+I6 + K6+O6+Q6+M6</f>
        <v>1743.0250000000001</v>
      </c>
      <c r="Y6" s="26"/>
      <c r="Z6" s="26"/>
      <c r="AA6" s="45" t="s">
        <v>68</v>
      </c>
      <c r="AB6" s="45">
        <v>0.26</v>
      </c>
    </row>
    <row r="7" spans="2:29" ht="15.75" customHeight="1">
      <c r="B7" s="175">
        <f t="shared" ref="B7:B32" si="7">B6+1</f>
        <v>3</v>
      </c>
      <c r="C7" s="177" t="s">
        <v>15</v>
      </c>
      <c r="D7" s="178">
        <v>3648</v>
      </c>
      <c r="E7" s="179">
        <f t="shared" si="0"/>
        <v>1678.0800000000002</v>
      </c>
      <c r="F7" s="178">
        <v>388</v>
      </c>
      <c r="G7" s="179">
        <f t="shared" si="1"/>
        <v>100.88000000000001</v>
      </c>
      <c r="H7" s="178">
        <v>83</v>
      </c>
      <c r="I7" s="179">
        <f t="shared" si="1"/>
        <v>21.580000000000002</v>
      </c>
      <c r="J7" s="178">
        <v>622</v>
      </c>
      <c r="K7" s="179">
        <f t="shared" si="2"/>
        <v>111.96</v>
      </c>
      <c r="L7" s="178">
        <v>0</v>
      </c>
      <c r="M7" s="179">
        <f t="shared" si="3"/>
        <v>0</v>
      </c>
      <c r="N7" s="178">
        <v>325</v>
      </c>
      <c r="O7" s="179">
        <f t="shared" si="4"/>
        <v>74.75</v>
      </c>
      <c r="P7" s="197">
        <v>60</v>
      </c>
      <c r="Q7" s="179">
        <f t="shared" si="5"/>
        <v>7.95</v>
      </c>
      <c r="R7" s="178">
        <v>231</v>
      </c>
      <c r="S7" s="178">
        <v>104</v>
      </c>
      <c r="T7" s="180">
        <v>0</v>
      </c>
      <c r="U7" s="178">
        <v>35</v>
      </c>
      <c r="V7" s="178">
        <v>0</v>
      </c>
      <c r="W7" s="178">
        <v>5496</v>
      </c>
      <c r="X7" s="72">
        <f t="shared" si="6"/>
        <v>1995.2000000000003</v>
      </c>
      <c r="Y7" s="26"/>
      <c r="Z7" s="26"/>
      <c r="AA7" s="45" t="s">
        <v>70</v>
      </c>
      <c r="AB7" s="45">
        <v>0</v>
      </c>
    </row>
    <row r="8" spans="2:29" ht="15.75" customHeight="1">
      <c r="B8" s="175">
        <f t="shared" si="7"/>
        <v>4</v>
      </c>
      <c r="C8" s="177" t="s">
        <v>16</v>
      </c>
      <c r="D8" s="178">
        <v>3643</v>
      </c>
      <c r="E8" s="179">
        <f t="shared" si="0"/>
        <v>1675.78</v>
      </c>
      <c r="F8" s="178">
        <v>331</v>
      </c>
      <c r="G8" s="179">
        <f t="shared" si="1"/>
        <v>86.06</v>
      </c>
      <c r="H8" s="178">
        <v>83</v>
      </c>
      <c r="I8" s="179">
        <f t="shared" si="1"/>
        <v>21.580000000000002</v>
      </c>
      <c r="J8" s="178">
        <v>699</v>
      </c>
      <c r="K8" s="179">
        <f t="shared" si="2"/>
        <v>125.82</v>
      </c>
      <c r="L8" s="178">
        <v>0</v>
      </c>
      <c r="M8" s="179">
        <f t="shared" si="3"/>
        <v>0</v>
      </c>
      <c r="N8" s="178">
        <v>346</v>
      </c>
      <c r="O8" s="179">
        <f t="shared" si="4"/>
        <v>79.58</v>
      </c>
      <c r="P8" s="197">
        <v>5</v>
      </c>
      <c r="Q8" s="179">
        <f t="shared" si="5"/>
        <v>0.66250000000000009</v>
      </c>
      <c r="R8" s="178">
        <v>35</v>
      </c>
      <c r="S8" s="178">
        <v>6</v>
      </c>
      <c r="T8" s="180">
        <v>0</v>
      </c>
      <c r="U8" s="178">
        <v>7</v>
      </c>
      <c r="V8" s="178">
        <v>7</v>
      </c>
      <c r="W8" s="178">
        <v>5162</v>
      </c>
      <c r="X8" s="72">
        <f t="shared" si="6"/>
        <v>1989.4824999999996</v>
      </c>
      <c r="Y8" s="26"/>
      <c r="Z8" s="26"/>
      <c r="AA8" s="45" t="s">
        <v>71</v>
      </c>
      <c r="AB8" s="45">
        <v>0</v>
      </c>
    </row>
    <row r="9" spans="2:29" ht="15.75" customHeight="1">
      <c r="B9" s="175">
        <f t="shared" si="7"/>
        <v>5</v>
      </c>
      <c r="C9" s="177" t="s">
        <v>17</v>
      </c>
      <c r="D9" s="178">
        <v>3802</v>
      </c>
      <c r="E9" s="179">
        <f t="shared" si="0"/>
        <v>1748.92</v>
      </c>
      <c r="F9" s="178">
        <v>314</v>
      </c>
      <c r="G9" s="179">
        <f t="shared" si="1"/>
        <v>81.64</v>
      </c>
      <c r="H9" s="178">
        <v>17</v>
      </c>
      <c r="I9" s="179">
        <f t="shared" si="1"/>
        <v>4.42</v>
      </c>
      <c r="J9" s="178">
        <v>1016</v>
      </c>
      <c r="K9" s="179">
        <f t="shared" si="2"/>
        <v>182.88</v>
      </c>
      <c r="L9" s="178">
        <v>0</v>
      </c>
      <c r="M9" s="179">
        <f t="shared" si="3"/>
        <v>0</v>
      </c>
      <c r="N9" s="178">
        <v>302</v>
      </c>
      <c r="O9" s="179">
        <f t="shared" si="4"/>
        <v>69.460000000000008</v>
      </c>
      <c r="P9" s="197">
        <v>12</v>
      </c>
      <c r="Q9" s="179">
        <f t="shared" si="5"/>
        <v>1.59</v>
      </c>
      <c r="R9" s="178">
        <v>26</v>
      </c>
      <c r="S9" s="178">
        <v>0</v>
      </c>
      <c r="T9" s="180">
        <v>0</v>
      </c>
      <c r="U9" s="178">
        <v>14</v>
      </c>
      <c r="V9" s="178">
        <v>19</v>
      </c>
      <c r="W9" s="178">
        <v>5522</v>
      </c>
      <c r="X9" s="72">
        <f t="shared" si="6"/>
        <v>2088.9100000000003</v>
      </c>
      <c r="Y9" s="26"/>
      <c r="Z9" s="26"/>
      <c r="AA9" s="45" t="s">
        <v>72</v>
      </c>
      <c r="AB9" s="45">
        <v>0</v>
      </c>
    </row>
    <row r="10" spans="2:29" ht="15.75" customHeight="1">
      <c r="B10" s="175">
        <f t="shared" si="7"/>
        <v>6</v>
      </c>
      <c r="C10" s="177" t="s">
        <v>18</v>
      </c>
      <c r="D10" s="178">
        <v>3887</v>
      </c>
      <c r="E10" s="179">
        <f t="shared" si="0"/>
        <v>1788.02</v>
      </c>
      <c r="F10" s="178">
        <v>335</v>
      </c>
      <c r="G10" s="179">
        <f t="shared" si="1"/>
        <v>87.100000000000009</v>
      </c>
      <c r="H10" s="178">
        <v>28</v>
      </c>
      <c r="I10" s="179">
        <f t="shared" si="1"/>
        <v>7.28</v>
      </c>
      <c r="J10" s="178">
        <v>758</v>
      </c>
      <c r="K10" s="179">
        <f t="shared" si="2"/>
        <v>136.44</v>
      </c>
      <c r="L10" s="178">
        <v>0</v>
      </c>
      <c r="M10" s="179">
        <f t="shared" si="3"/>
        <v>0</v>
      </c>
      <c r="N10" s="178">
        <v>341</v>
      </c>
      <c r="O10" s="179">
        <f t="shared" si="4"/>
        <v>78.430000000000007</v>
      </c>
      <c r="P10" s="197">
        <v>18</v>
      </c>
      <c r="Q10" s="179">
        <f t="shared" si="5"/>
        <v>2.3850000000000002</v>
      </c>
      <c r="R10" s="178">
        <v>51</v>
      </c>
      <c r="S10" s="178">
        <v>60</v>
      </c>
      <c r="T10" s="180">
        <v>0</v>
      </c>
      <c r="U10" s="178">
        <v>11</v>
      </c>
      <c r="V10" s="178">
        <v>20</v>
      </c>
      <c r="W10" s="178">
        <v>5509</v>
      </c>
      <c r="X10" s="72">
        <f t="shared" si="6"/>
        <v>2099.6550000000002</v>
      </c>
      <c r="Y10" s="26"/>
      <c r="Z10" s="26"/>
      <c r="AA10" s="45" t="s">
        <v>73</v>
      </c>
      <c r="AB10" s="45">
        <v>0.18</v>
      </c>
    </row>
    <row r="11" spans="2:29" ht="15.75" customHeight="1">
      <c r="B11" s="175">
        <f t="shared" si="7"/>
        <v>7</v>
      </c>
      <c r="C11" s="177" t="s">
        <v>19</v>
      </c>
      <c r="D11" s="178">
        <v>3999</v>
      </c>
      <c r="E11" s="179">
        <f t="shared" si="0"/>
        <v>1839.5400000000002</v>
      </c>
      <c r="F11" s="178">
        <v>371</v>
      </c>
      <c r="G11" s="179">
        <f t="shared" si="1"/>
        <v>96.460000000000008</v>
      </c>
      <c r="H11" s="178">
        <v>25</v>
      </c>
      <c r="I11" s="179">
        <f t="shared" si="1"/>
        <v>6.5</v>
      </c>
      <c r="J11" s="178">
        <v>1062</v>
      </c>
      <c r="K11" s="179">
        <f t="shared" si="2"/>
        <v>191.16</v>
      </c>
      <c r="L11" s="178">
        <v>0</v>
      </c>
      <c r="M11" s="179">
        <f t="shared" si="3"/>
        <v>0</v>
      </c>
      <c r="N11" s="178">
        <v>371</v>
      </c>
      <c r="O11" s="179">
        <f t="shared" si="4"/>
        <v>85.33</v>
      </c>
      <c r="P11" s="197">
        <v>3</v>
      </c>
      <c r="Q11" s="179">
        <f t="shared" si="5"/>
        <v>0.39750000000000002</v>
      </c>
      <c r="R11" s="178">
        <v>25</v>
      </c>
      <c r="S11" s="178">
        <v>61</v>
      </c>
      <c r="T11" s="180">
        <v>0</v>
      </c>
      <c r="U11" s="178">
        <v>11</v>
      </c>
      <c r="V11" s="178">
        <v>20</v>
      </c>
      <c r="W11" s="178">
        <v>5949</v>
      </c>
      <c r="X11" s="72">
        <f t="shared" si="6"/>
        <v>2219.3875000000003</v>
      </c>
      <c r="Y11" s="26"/>
      <c r="Z11" s="26"/>
      <c r="AA11" s="45" t="s">
        <v>75</v>
      </c>
      <c r="AB11" s="45">
        <v>0.23</v>
      </c>
    </row>
    <row r="12" spans="2:29" ht="15.75" customHeight="1">
      <c r="B12" s="175">
        <f t="shared" si="7"/>
        <v>8</v>
      </c>
      <c r="C12" s="181" t="s">
        <v>35</v>
      </c>
      <c r="D12" s="178">
        <v>4047</v>
      </c>
      <c r="E12" s="179">
        <f t="shared" si="0"/>
        <v>1861.6200000000001</v>
      </c>
      <c r="F12" s="178">
        <v>382</v>
      </c>
      <c r="G12" s="179">
        <f t="shared" si="1"/>
        <v>99.320000000000007</v>
      </c>
      <c r="H12" s="178">
        <v>16</v>
      </c>
      <c r="I12" s="179">
        <f t="shared" si="1"/>
        <v>4.16</v>
      </c>
      <c r="J12" s="178">
        <v>1204</v>
      </c>
      <c r="K12" s="179">
        <f t="shared" si="2"/>
        <v>216.72</v>
      </c>
      <c r="L12" s="178">
        <v>0</v>
      </c>
      <c r="M12" s="179">
        <f t="shared" si="3"/>
        <v>0</v>
      </c>
      <c r="N12" s="178">
        <v>362</v>
      </c>
      <c r="O12" s="179">
        <f t="shared" si="4"/>
        <v>83.26</v>
      </c>
      <c r="P12" s="197">
        <v>15</v>
      </c>
      <c r="Q12" s="179">
        <f t="shared" si="5"/>
        <v>1.9875</v>
      </c>
      <c r="R12" s="178">
        <v>15</v>
      </c>
      <c r="S12" s="178">
        <v>172</v>
      </c>
      <c r="T12" s="180">
        <v>0</v>
      </c>
      <c r="U12" s="178">
        <v>12</v>
      </c>
      <c r="V12" s="178">
        <v>23</v>
      </c>
      <c r="W12" s="178">
        <v>6247</v>
      </c>
      <c r="X12" s="72">
        <f t="shared" si="6"/>
        <v>2267.0675000000006</v>
      </c>
      <c r="Y12" s="26"/>
      <c r="Z12" s="26"/>
      <c r="AA12" s="45" t="s">
        <v>77</v>
      </c>
      <c r="AB12" s="45">
        <v>0</v>
      </c>
    </row>
    <row r="13" spans="2:29" ht="15.75" customHeight="1">
      <c r="B13" s="175">
        <f t="shared" si="7"/>
        <v>9</v>
      </c>
      <c r="C13" s="181" t="s">
        <v>36</v>
      </c>
      <c r="D13" s="178">
        <v>4185</v>
      </c>
      <c r="E13" s="179">
        <f t="shared" si="0"/>
        <v>1925.1000000000001</v>
      </c>
      <c r="F13" s="178">
        <v>308</v>
      </c>
      <c r="G13" s="179">
        <f t="shared" si="1"/>
        <v>80.08</v>
      </c>
      <c r="H13" s="178">
        <v>17</v>
      </c>
      <c r="I13" s="179">
        <f t="shared" si="1"/>
        <v>4.42</v>
      </c>
      <c r="J13" s="178">
        <v>1103</v>
      </c>
      <c r="K13" s="179">
        <f t="shared" si="2"/>
        <v>198.54</v>
      </c>
      <c r="L13" s="178">
        <v>0</v>
      </c>
      <c r="M13" s="179">
        <f t="shared" si="3"/>
        <v>0</v>
      </c>
      <c r="N13" s="178">
        <v>310</v>
      </c>
      <c r="O13" s="179">
        <f t="shared" si="4"/>
        <v>71.3</v>
      </c>
      <c r="P13" s="197">
        <v>64</v>
      </c>
      <c r="Q13" s="179">
        <f t="shared" si="5"/>
        <v>8.48</v>
      </c>
      <c r="R13" s="178">
        <v>8</v>
      </c>
      <c r="S13" s="178">
        <v>166</v>
      </c>
      <c r="T13" s="180">
        <v>0</v>
      </c>
      <c r="U13" s="178">
        <v>11</v>
      </c>
      <c r="V13" s="178">
        <v>6</v>
      </c>
      <c r="W13" s="178">
        <v>6179</v>
      </c>
      <c r="X13" s="72">
        <f t="shared" si="6"/>
        <v>2287.9200000000005</v>
      </c>
      <c r="Y13" s="26"/>
      <c r="Z13" s="26"/>
      <c r="AA13" s="45" t="s">
        <v>78</v>
      </c>
      <c r="AB13" s="45">
        <v>0</v>
      </c>
    </row>
    <row r="14" spans="2:29" ht="15.75" customHeight="1">
      <c r="B14" s="175">
        <f t="shared" si="7"/>
        <v>10</v>
      </c>
      <c r="C14" s="181" t="s">
        <v>37</v>
      </c>
      <c r="D14" s="178">
        <v>4262</v>
      </c>
      <c r="E14" s="179">
        <f t="shared" si="0"/>
        <v>1960.52</v>
      </c>
      <c r="F14" s="178">
        <v>359</v>
      </c>
      <c r="G14" s="179">
        <f t="shared" si="1"/>
        <v>93.34</v>
      </c>
      <c r="H14" s="178">
        <v>16</v>
      </c>
      <c r="I14" s="179">
        <f t="shared" si="1"/>
        <v>4.16</v>
      </c>
      <c r="J14" s="178">
        <v>1098</v>
      </c>
      <c r="K14" s="179">
        <f t="shared" si="2"/>
        <v>197.64</v>
      </c>
      <c r="L14" s="178">
        <v>12</v>
      </c>
      <c r="M14" s="179">
        <f t="shared" si="3"/>
        <v>1.08</v>
      </c>
      <c r="N14" s="178">
        <v>374</v>
      </c>
      <c r="O14" s="179">
        <f t="shared" si="4"/>
        <v>86.02000000000001</v>
      </c>
      <c r="P14" s="197">
        <v>69</v>
      </c>
      <c r="Q14" s="179">
        <f t="shared" si="5"/>
        <v>9.1425000000000001</v>
      </c>
      <c r="R14" s="178">
        <v>4</v>
      </c>
      <c r="S14" s="178">
        <v>211</v>
      </c>
      <c r="T14" s="180">
        <v>0</v>
      </c>
      <c r="U14" s="178">
        <v>11</v>
      </c>
      <c r="V14" s="178">
        <v>8</v>
      </c>
      <c r="W14" s="178">
        <v>6422</v>
      </c>
      <c r="X14" s="72">
        <f t="shared" si="6"/>
        <v>2351.9024999999997</v>
      </c>
      <c r="Y14" s="25"/>
      <c r="Z14" s="25"/>
      <c r="AA14" s="45" t="s">
        <v>79</v>
      </c>
      <c r="AB14" s="45">
        <v>0.13250000000000001</v>
      </c>
    </row>
    <row r="15" spans="2:29" ht="15.75" customHeight="1">
      <c r="B15" s="175">
        <f t="shared" si="7"/>
        <v>11</v>
      </c>
      <c r="C15" s="181" t="s">
        <v>38</v>
      </c>
      <c r="D15" s="178">
        <v>4637</v>
      </c>
      <c r="E15" s="179">
        <f t="shared" si="0"/>
        <v>2133.02</v>
      </c>
      <c r="F15" s="178">
        <v>356</v>
      </c>
      <c r="G15" s="179">
        <f t="shared" si="1"/>
        <v>92.56</v>
      </c>
      <c r="H15" s="178">
        <v>17</v>
      </c>
      <c r="I15" s="179">
        <f t="shared" si="1"/>
        <v>4.42</v>
      </c>
      <c r="J15" s="178">
        <v>1068</v>
      </c>
      <c r="K15" s="179">
        <f t="shared" si="2"/>
        <v>192.23999999999998</v>
      </c>
      <c r="L15" s="178">
        <v>48</v>
      </c>
      <c r="M15" s="179">
        <f t="shared" si="3"/>
        <v>4.32</v>
      </c>
      <c r="N15" s="178">
        <v>392</v>
      </c>
      <c r="O15" s="179">
        <f t="shared" si="4"/>
        <v>90.160000000000011</v>
      </c>
      <c r="P15" s="197">
        <v>93</v>
      </c>
      <c r="Q15" s="179">
        <f t="shared" si="5"/>
        <v>12.3225</v>
      </c>
      <c r="R15" s="178">
        <v>27</v>
      </c>
      <c r="S15" s="178">
        <v>197</v>
      </c>
      <c r="T15" s="180">
        <v>0</v>
      </c>
      <c r="U15" s="178">
        <v>11</v>
      </c>
      <c r="V15" s="178">
        <v>4</v>
      </c>
      <c r="W15" s="178">
        <v>6850</v>
      </c>
      <c r="X15" s="72">
        <f t="shared" si="6"/>
        <v>2529.0425</v>
      </c>
      <c r="Y15" s="25"/>
      <c r="Z15" s="25"/>
      <c r="AA15" s="45" t="s">
        <v>81</v>
      </c>
      <c r="AB15" s="45">
        <v>0</v>
      </c>
    </row>
    <row r="16" spans="2:29" ht="15.75" customHeight="1">
      <c r="B16" s="175">
        <f t="shared" si="7"/>
        <v>12</v>
      </c>
      <c r="C16" s="181" t="s">
        <v>39</v>
      </c>
      <c r="D16" s="178">
        <v>5120</v>
      </c>
      <c r="E16" s="179">
        <f t="shared" si="0"/>
        <v>2355.2000000000003</v>
      </c>
      <c r="F16" s="178">
        <v>330</v>
      </c>
      <c r="G16" s="179">
        <f t="shared" si="1"/>
        <v>85.8</v>
      </c>
      <c r="H16" s="178">
        <v>1</v>
      </c>
      <c r="I16" s="179">
        <f t="shared" si="1"/>
        <v>0.26</v>
      </c>
      <c r="J16" s="178">
        <v>1374</v>
      </c>
      <c r="K16" s="179">
        <f t="shared" si="2"/>
        <v>247.32</v>
      </c>
      <c r="L16" s="178">
        <v>108</v>
      </c>
      <c r="M16" s="179">
        <f t="shared" si="3"/>
        <v>9.7199999999999989</v>
      </c>
      <c r="N16" s="178">
        <v>354</v>
      </c>
      <c r="O16" s="179">
        <f t="shared" si="4"/>
        <v>81.42</v>
      </c>
      <c r="P16" s="197">
        <v>129</v>
      </c>
      <c r="Q16" s="179">
        <f t="shared" si="5"/>
        <v>17.092500000000001</v>
      </c>
      <c r="R16" s="178">
        <v>81</v>
      </c>
      <c r="S16" s="178">
        <v>161</v>
      </c>
      <c r="T16" s="180">
        <v>0</v>
      </c>
      <c r="U16" s="178">
        <v>8</v>
      </c>
      <c r="V16" s="178">
        <v>16</v>
      </c>
      <c r="W16" s="178">
        <v>7688</v>
      </c>
      <c r="X16" s="72">
        <f t="shared" si="6"/>
        <v>2796.8125000000009</v>
      </c>
      <c r="Y16" s="25"/>
      <c r="Z16" s="25"/>
      <c r="AA16" s="45" t="s">
        <v>82</v>
      </c>
      <c r="AB16" s="45">
        <v>0.09</v>
      </c>
    </row>
    <row r="17" spans="2:28" ht="15.75" customHeight="1">
      <c r="B17" s="175">
        <f t="shared" si="7"/>
        <v>13</v>
      </c>
      <c r="C17" s="181" t="s">
        <v>40</v>
      </c>
      <c r="D17" s="178">
        <v>5405</v>
      </c>
      <c r="E17" s="179">
        <f t="shared" si="0"/>
        <v>2486.3000000000002</v>
      </c>
      <c r="F17" s="178">
        <v>314</v>
      </c>
      <c r="G17" s="179">
        <f t="shared" si="1"/>
        <v>81.64</v>
      </c>
      <c r="H17" s="178">
        <v>5</v>
      </c>
      <c r="I17" s="179">
        <f t="shared" si="1"/>
        <v>1.3</v>
      </c>
      <c r="J17" s="178">
        <v>1385</v>
      </c>
      <c r="K17" s="179">
        <f t="shared" si="2"/>
        <v>249.29999999999998</v>
      </c>
      <c r="L17" s="178">
        <v>115</v>
      </c>
      <c r="M17" s="179">
        <f t="shared" si="3"/>
        <v>10.35</v>
      </c>
      <c r="N17" s="178">
        <v>368</v>
      </c>
      <c r="O17" s="179">
        <f t="shared" si="4"/>
        <v>84.64</v>
      </c>
      <c r="P17" s="197">
        <v>99</v>
      </c>
      <c r="Q17" s="179">
        <f t="shared" si="5"/>
        <v>13.117500000000001</v>
      </c>
      <c r="R17" s="178">
        <v>58</v>
      </c>
      <c r="S17" s="178">
        <v>120</v>
      </c>
      <c r="T17" s="180">
        <v>0</v>
      </c>
      <c r="U17" s="178">
        <v>15</v>
      </c>
      <c r="V17" s="178">
        <v>9</v>
      </c>
      <c r="W17" s="178">
        <v>7893</v>
      </c>
      <c r="X17" s="72">
        <f t="shared" si="6"/>
        <v>2926.6475</v>
      </c>
      <c r="Y17" s="25"/>
      <c r="Z17" s="25"/>
      <c r="AA17" s="25"/>
      <c r="AB17" s="25"/>
    </row>
    <row r="18" spans="2:28" ht="15.75" customHeight="1">
      <c r="B18" s="175">
        <f t="shared" si="7"/>
        <v>14</v>
      </c>
      <c r="C18" s="181" t="s">
        <v>41</v>
      </c>
      <c r="D18" s="178">
        <v>4678</v>
      </c>
      <c r="E18" s="179">
        <f t="shared" si="0"/>
        <v>2151.88</v>
      </c>
      <c r="F18" s="178">
        <v>338</v>
      </c>
      <c r="G18" s="179">
        <f t="shared" si="1"/>
        <v>87.88000000000001</v>
      </c>
      <c r="H18" s="178">
        <v>2</v>
      </c>
      <c r="I18" s="179">
        <f t="shared" si="1"/>
        <v>0.52</v>
      </c>
      <c r="J18" s="178">
        <v>1612</v>
      </c>
      <c r="K18" s="179">
        <f t="shared" si="2"/>
        <v>290.15999999999997</v>
      </c>
      <c r="L18" s="178">
        <v>124</v>
      </c>
      <c r="M18" s="179">
        <f t="shared" si="3"/>
        <v>11.16</v>
      </c>
      <c r="N18" s="178">
        <v>421</v>
      </c>
      <c r="O18" s="179">
        <f t="shared" si="4"/>
        <v>96.83</v>
      </c>
      <c r="P18" s="197">
        <v>82</v>
      </c>
      <c r="Q18" s="179">
        <f t="shared" si="5"/>
        <v>10.865</v>
      </c>
      <c r="R18" s="178">
        <v>65</v>
      </c>
      <c r="S18" s="178">
        <v>179</v>
      </c>
      <c r="T18" s="180">
        <v>0</v>
      </c>
      <c r="U18" s="178">
        <v>38</v>
      </c>
      <c r="V18" s="178">
        <v>18</v>
      </c>
      <c r="W18" s="178">
        <v>7553</v>
      </c>
      <c r="X18" s="72">
        <f t="shared" si="6"/>
        <v>2649.2949999999996</v>
      </c>
      <c r="Y18" s="25"/>
      <c r="Z18" s="25"/>
      <c r="AA18" s="25"/>
      <c r="AB18" s="25"/>
    </row>
    <row r="19" spans="2:28" ht="15.75" customHeight="1">
      <c r="B19" s="175">
        <f t="shared" si="7"/>
        <v>15</v>
      </c>
      <c r="C19" s="181" t="s">
        <v>42</v>
      </c>
      <c r="D19" s="178">
        <v>5579</v>
      </c>
      <c r="E19" s="179">
        <f t="shared" si="0"/>
        <v>2566.34</v>
      </c>
      <c r="F19" s="178">
        <v>245</v>
      </c>
      <c r="G19" s="179">
        <f t="shared" si="1"/>
        <v>63.7</v>
      </c>
      <c r="H19" s="178">
        <v>0</v>
      </c>
      <c r="I19" s="179">
        <f t="shared" si="1"/>
        <v>0</v>
      </c>
      <c r="J19" s="178">
        <v>1088</v>
      </c>
      <c r="K19" s="179">
        <f t="shared" si="2"/>
        <v>195.84</v>
      </c>
      <c r="L19" s="178">
        <v>55</v>
      </c>
      <c r="M19" s="179">
        <f t="shared" si="3"/>
        <v>4.95</v>
      </c>
      <c r="N19" s="178">
        <v>274</v>
      </c>
      <c r="O19" s="179">
        <f t="shared" si="4"/>
        <v>63.02</v>
      </c>
      <c r="P19" s="197">
        <v>106</v>
      </c>
      <c r="Q19" s="179">
        <f t="shared" si="5"/>
        <v>14.045</v>
      </c>
      <c r="R19" s="178">
        <v>14</v>
      </c>
      <c r="S19" s="178">
        <v>156</v>
      </c>
      <c r="T19" s="180">
        <v>0</v>
      </c>
      <c r="U19" s="178">
        <v>12</v>
      </c>
      <c r="V19" s="178">
        <v>12</v>
      </c>
      <c r="W19" s="178">
        <v>7641</v>
      </c>
      <c r="X19" s="72">
        <f t="shared" si="6"/>
        <v>2907.895</v>
      </c>
      <c r="Y19" s="25"/>
      <c r="Z19" s="25"/>
      <c r="AA19" s="25"/>
      <c r="AB19" s="25"/>
    </row>
    <row r="20" spans="2:28" ht="15.75" customHeight="1">
      <c r="B20" s="175">
        <f t="shared" si="7"/>
        <v>16</v>
      </c>
      <c r="C20" s="181" t="s">
        <v>43</v>
      </c>
      <c r="D20" s="178">
        <v>5757</v>
      </c>
      <c r="E20" s="179">
        <f t="shared" si="0"/>
        <v>2648.2200000000003</v>
      </c>
      <c r="F20" s="178">
        <v>343</v>
      </c>
      <c r="G20" s="179">
        <f t="shared" si="1"/>
        <v>89.18</v>
      </c>
      <c r="H20" s="178">
        <v>0</v>
      </c>
      <c r="I20" s="179">
        <f t="shared" si="1"/>
        <v>0</v>
      </c>
      <c r="J20" s="178">
        <v>1090</v>
      </c>
      <c r="K20" s="179">
        <f t="shared" si="2"/>
        <v>196.2</v>
      </c>
      <c r="L20" s="178">
        <v>35</v>
      </c>
      <c r="M20" s="179">
        <f t="shared" si="3"/>
        <v>3.15</v>
      </c>
      <c r="N20" s="178">
        <v>399</v>
      </c>
      <c r="O20" s="179">
        <f t="shared" si="4"/>
        <v>91.77000000000001</v>
      </c>
      <c r="P20" s="197">
        <v>62</v>
      </c>
      <c r="Q20" s="179">
        <f t="shared" si="5"/>
        <v>8.2149999999999999</v>
      </c>
      <c r="R20" s="178">
        <v>11</v>
      </c>
      <c r="S20" s="178">
        <v>141</v>
      </c>
      <c r="T20" s="180">
        <v>0</v>
      </c>
      <c r="U20" s="178">
        <v>23</v>
      </c>
      <c r="V20" s="178">
        <v>5</v>
      </c>
      <c r="W20" s="178">
        <v>7865</v>
      </c>
      <c r="X20" s="72">
        <f t="shared" si="6"/>
        <v>3036.7350000000001</v>
      </c>
      <c r="Y20" s="25"/>
      <c r="Z20" s="25"/>
      <c r="AA20" s="25"/>
      <c r="AB20" s="25"/>
    </row>
    <row r="21" spans="2:28" ht="15.75" customHeight="1">
      <c r="B21" s="175">
        <f t="shared" si="7"/>
        <v>17</v>
      </c>
      <c r="C21" s="181" t="s">
        <v>44</v>
      </c>
      <c r="D21" s="178">
        <v>6555</v>
      </c>
      <c r="E21" s="179">
        <f t="shared" si="0"/>
        <v>3015.3</v>
      </c>
      <c r="F21" s="178">
        <v>366</v>
      </c>
      <c r="G21" s="179">
        <f t="shared" si="1"/>
        <v>95.16</v>
      </c>
      <c r="H21" s="178">
        <v>0</v>
      </c>
      <c r="I21" s="179">
        <f t="shared" si="1"/>
        <v>0</v>
      </c>
      <c r="J21" s="178">
        <v>1536</v>
      </c>
      <c r="K21" s="179">
        <f t="shared" si="2"/>
        <v>276.48</v>
      </c>
      <c r="L21" s="178">
        <v>58</v>
      </c>
      <c r="M21" s="179">
        <f t="shared" si="3"/>
        <v>5.22</v>
      </c>
      <c r="N21" s="178">
        <v>334</v>
      </c>
      <c r="O21" s="179">
        <f t="shared" si="4"/>
        <v>76.820000000000007</v>
      </c>
      <c r="P21" s="197">
        <v>62</v>
      </c>
      <c r="Q21" s="179">
        <f t="shared" si="5"/>
        <v>8.2149999999999999</v>
      </c>
      <c r="R21" s="178">
        <v>19</v>
      </c>
      <c r="S21" s="178">
        <v>158</v>
      </c>
      <c r="T21" s="180">
        <v>0</v>
      </c>
      <c r="U21" s="178">
        <v>18</v>
      </c>
      <c r="V21" s="178">
        <v>7</v>
      </c>
      <c r="W21" s="178">
        <v>9112</v>
      </c>
      <c r="X21" s="72">
        <f t="shared" si="6"/>
        <v>3477.1950000000002</v>
      </c>
      <c r="Y21" s="25"/>
      <c r="Z21" s="25"/>
      <c r="AA21" s="25"/>
      <c r="AB21" s="25"/>
    </row>
    <row r="22" spans="2:28" ht="15.75" customHeight="1">
      <c r="B22" s="175">
        <f t="shared" si="7"/>
        <v>18</v>
      </c>
      <c r="C22" s="181" t="s">
        <v>45</v>
      </c>
      <c r="D22" s="178">
        <v>5765</v>
      </c>
      <c r="E22" s="179">
        <f t="shared" si="0"/>
        <v>2651.9</v>
      </c>
      <c r="F22" s="178">
        <v>595</v>
      </c>
      <c r="G22" s="179">
        <f t="shared" si="1"/>
        <v>154.70000000000002</v>
      </c>
      <c r="H22" s="178">
        <v>0</v>
      </c>
      <c r="I22" s="179">
        <f t="shared" si="1"/>
        <v>0</v>
      </c>
      <c r="J22" s="178">
        <v>1325</v>
      </c>
      <c r="K22" s="179">
        <f t="shared" si="2"/>
        <v>238.5</v>
      </c>
      <c r="L22" s="178">
        <v>38</v>
      </c>
      <c r="M22" s="179">
        <f t="shared" si="3"/>
        <v>3.42</v>
      </c>
      <c r="N22" s="178">
        <v>335</v>
      </c>
      <c r="O22" s="179">
        <f t="shared" si="4"/>
        <v>77.05</v>
      </c>
      <c r="P22" s="197">
        <v>70</v>
      </c>
      <c r="Q22" s="179">
        <f t="shared" si="5"/>
        <v>9.2750000000000004</v>
      </c>
      <c r="R22" s="178">
        <v>18</v>
      </c>
      <c r="S22" s="178">
        <v>224</v>
      </c>
      <c r="T22" s="180">
        <v>0</v>
      </c>
      <c r="U22" s="178">
        <v>27</v>
      </c>
      <c r="V22" s="178">
        <v>11</v>
      </c>
      <c r="W22" s="178">
        <v>8407</v>
      </c>
      <c r="X22" s="72">
        <f t="shared" si="6"/>
        <v>3134.8450000000003</v>
      </c>
      <c r="Y22" s="25"/>
      <c r="Z22" s="25"/>
      <c r="AA22" s="25"/>
      <c r="AB22" s="25"/>
    </row>
    <row r="23" spans="2:28" ht="15.75" customHeight="1">
      <c r="B23" s="175">
        <f t="shared" si="7"/>
        <v>19</v>
      </c>
      <c r="C23" s="181" t="s">
        <v>46</v>
      </c>
      <c r="D23" s="182">
        <v>5992</v>
      </c>
      <c r="E23" s="179">
        <f t="shared" si="0"/>
        <v>2756.32</v>
      </c>
      <c r="F23" s="182">
        <v>602</v>
      </c>
      <c r="G23" s="179">
        <f t="shared" si="1"/>
        <v>156.52000000000001</v>
      </c>
      <c r="H23" s="182">
        <v>0</v>
      </c>
      <c r="I23" s="179">
        <f t="shared" si="1"/>
        <v>0</v>
      </c>
      <c r="J23" s="182">
        <v>1076</v>
      </c>
      <c r="K23" s="179">
        <f t="shared" si="2"/>
        <v>193.68</v>
      </c>
      <c r="L23" s="182">
        <v>23</v>
      </c>
      <c r="M23" s="179">
        <f t="shared" si="3"/>
        <v>2.0699999999999998</v>
      </c>
      <c r="N23" s="182">
        <v>403</v>
      </c>
      <c r="O23" s="179">
        <f t="shared" si="4"/>
        <v>92.69</v>
      </c>
      <c r="P23" s="198">
        <v>53</v>
      </c>
      <c r="Q23" s="179">
        <f t="shared" si="5"/>
        <v>7.0225</v>
      </c>
      <c r="R23" s="182">
        <v>0.06</v>
      </c>
      <c r="S23" s="182">
        <v>145</v>
      </c>
      <c r="T23" s="183">
        <v>0</v>
      </c>
      <c r="U23" s="182">
        <v>19</v>
      </c>
      <c r="V23" s="182">
        <v>3.8</v>
      </c>
      <c r="W23" s="178">
        <v>8317</v>
      </c>
      <c r="X23" s="72">
        <f t="shared" si="6"/>
        <v>3208.3025000000002</v>
      </c>
      <c r="Y23" s="25"/>
      <c r="Z23" s="25"/>
      <c r="AA23" s="25"/>
      <c r="AB23" s="25"/>
    </row>
    <row r="24" spans="2:28" ht="15.75" customHeight="1">
      <c r="B24" s="175">
        <f t="shared" si="7"/>
        <v>20</v>
      </c>
      <c r="C24" s="177" t="s">
        <v>20</v>
      </c>
      <c r="D24" s="182">
        <v>5197</v>
      </c>
      <c r="E24" s="179">
        <f t="shared" si="0"/>
        <v>2390.62</v>
      </c>
      <c r="F24" s="182">
        <v>432</v>
      </c>
      <c r="G24" s="179">
        <f t="shared" si="1"/>
        <v>112.32000000000001</v>
      </c>
      <c r="H24" s="182">
        <v>0.4</v>
      </c>
      <c r="I24" s="179">
        <f t="shared" si="1"/>
        <v>0.10400000000000001</v>
      </c>
      <c r="J24" s="182">
        <v>1345</v>
      </c>
      <c r="K24" s="179">
        <f t="shared" si="2"/>
        <v>242.1</v>
      </c>
      <c r="L24" s="182">
        <v>3.1</v>
      </c>
      <c r="M24" s="179">
        <f t="shared" si="3"/>
        <v>0.27899999999999997</v>
      </c>
      <c r="N24" s="182">
        <v>446</v>
      </c>
      <c r="O24" s="179">
        <f t="shared" si="4"/>
        <v>102.58</v>
      </c>
      <c r="P24" s="198">
        <v>52</v>
      </c>
      <c r="Q24" s="179">
        <f t="shared" si="5"/>
        <v>6.8900000000000006</v>
      </c>
      <c r="R24" s="182">
        <v>0.01</v>
      </c>
      <c r="S24" s="182">
        <v>87</v>
      </c>
      <c r="T24" s="183">
        <v>0</v>
      </c>
      <c r="U24" s="182">
        <v>16</v>
      </c>
      <c r="V24" s="182">
        <v>6.2</v>
      </c>
      <c r="W24" s="178">
        <v>7585</v>
      </c>
      <c r="X24" s="72">
        <f t="shared" si="6"/>
        <v>2854.8929999999996</v>
      </c>
      <c r="Y24" s="25"/>
      <c r="Z24" s="25"/>
      <c r="AA24" s="25"/>
      <c r="AB24" s="25"/>
    </row>
    <row r="25" spans="2:28" ht="15.75" customHeight="1">
      <c r="B25" s="175">
        <f t="shared" si="7"/>
        <v>21</v>
      </c>
      <c r="C25" s="177" t="s">
        <v>21</v>
      </c>
      <c r="D25" s="182">
        <v>5747</v>
      </c>
      <c r="E25" s="179">
        <f t="shared" si="0"/>
        <v>2643.62</v>
      </c>
      <c r="F25" s="182">
        <v>508</v>
      </c>
      <c r="G25" s="179">
        <f t="shared" si="1"/>
        <v>132.08000000000001</v>
      </c>
      <c r="H25" s="182">
        <v>2</v>
      </c>
      <c r="I25" s="179">
        <f t="shared" si="1"/>
        <v>0.52</v>
      </c>
      <c r="J25" s="182">
        <v>1623</v>
      </c>
      <c r="K25" s="179">
        <f t="shared" si="2"/>
        <v>292.14</v>
      </c>
      <c r="L25" s="182">
        <v>2E-3</v>
      </c>
      <c r="M25" s="179">
        <f t="shared" si="3"/>
        <v>1.7999999999999998E-4</v>
      </c>
      <c r="N25" s="182">
        <v>478</v>
      </c>
      <c r="O25" s="179">
        <f t="shared" si="4"/>
        <v>109.94</v>
      </c>
      <c r="P25" s="198">
        <v>61</v>
      </c>
      <c r="Q25" s="179">
        <f t="shared" si="5"/>
        <v>8.0824999999999996</v>
      </c>
      <c r="R25" s="183">
        <v>0</v>
      </c>
      <c r="S25" s="182">
        <v>82</v>
      </c>
      <c r="T25" s="183">
        <v>0</v>
      </c>
      <c r="U25" s="182">
        <v>7.1</v>
      </c>
      <c r="V25" s="182">
        <v>15</v>
      </c>
      <c r="W25" s="178">
        <v>8523</v>
      </c>
      <c r="X25" s="72">
        <f t="shared" si="6"/>
        <v>3186.3826799999997</v>
      </c>
      <c r="Y25" s="25"/>
      <c r="Z25" s="25"/>
      <c r="AA25" s="25"/>
      <c r="AB25" s="25"/>
    </row>
    <row r="26" spans="2:28" ht="15.75" customHeight="1">
      <c r="B26" s="175">
        <f t="shared" si="7"/>
        <v>22</v>
      </c>
      <c r="C26" s="177" t="s">
        <v>22</v>
      </c>
      <c r="D26" s="182">
        <v>5937</v>
      </c>
      <c r="E26" s="179">
        <f t="shared" si="0"/>
        <v>2731.02</v>
      </c>
      <c r="F26" s="182">
        <v>487</v>
      </c>
      <c r="G26" s="179">
        <f t="shared" si="1"/>
        <v>126.62</v>
      </c>
      <c r="H26" s="182">
        <v>7.9</v>
      </c>
      <c r="I26" s="179">
        <f t="shared" si="1"/>
        <v>2.0540000000000003</v>
      </c>
      <c r="J26" s="182">
        <v>1801</v>
      </c>
      <c r="K26" s="179">
        <f t="shared" si="2"/>
        <v>324.18</v>
      </c>
      <c r="L26" s="182">
        <v>0</v>
      </c>
      <c r="M26" s="179">
        <f t="shared" si="3"/>
        <v>0</v>
      </c>
      <c r="N26" s="182">
        <v>516</v>
      </c>
      <c r="O26" s="179">
        <f t="shared" si="4"/>
        <v>118.68</v>
      </c>
      <c r="P26" s="198">
        <v>69</v>
      </c>
      <c r="Q26" s="179">
        <f t="shared" si="5"/>
        <v>9.1425000000000001</v>
      </c>
      <c r="R26" s="183">
        <v>0</v>
      </c>
      <c r="S26" s="182">
        <v>100</v>
      </c>
      <c r="T26" s="183">
        <v>0</v>
      </c>
      <c r="U26" s="182">
        <v>6.1</v>
      </c>
      <c r="V26" s="182">
        <v>30</v>
      </c>
      <c r="W26" s="178">
        <v>8954</v>
      </c>
      <c r="X26" s="72">
        <f t="shared" si="6"/>
        <v>3311.6964999999996</v>
      </c>
      <c r="Y26" s="25"/>
      <c r="Z26" s="25"/>
      <c r="AA26" s="25"/>
      <c r="AB26" s="25"/>
    </row>
    <row r="27" spans="2:28" ht="15.75" customHeight="1">
      <c r="B27" s="175">
        <f t="shared" si="7"/>
        <v>23</v>
      </c>
      <c r="C27" s="177" t="s">
        <v>23</v>
      </c>
      <c r="D27" s="182">
        <v>4558</v>
      </c>
      <c r="E27" s="179">
        <f t="shared" si="0"/>
        <v>2096.6800000000003</v>
      </c>
      <c r="F27" s="182">
        <v>382</v>
      </c>
      <c r="G27" s="179">
        <f t="shared" si="1"/>
        <v>99.320000000000007</v>
      </c>
      <c r="H27" s="182">
        <v>10</v>
      </c>
      <c r="I27" s="179">
        <f t="shared" si="1"/>
        <v>2.6</v>
      </c>
      <c r="J27" s="182">
        <v>1823</v>
      </c>
      <c r="K27" s="179">
        <f t="shared" si="2"/>
        <v>328.14</v>
      </c>
      <c r="L27" s="182">
        <v>0</v>
      </c>
      <c r="M27" s="179">
        <f t="shared" si="3"/>
        <v>0</v>
      </c>
      <c r="N27" s="182">
        <v>605</v>
      </c>
      <c r="O27" s="179">
        <f t="shared" si="4"/>
        <v>139.15</v>
      </c>
      <c r="P27" s="198">
        <v>69</v>
      </c>
      <c r="Q27" s="179">
        <f t="shared" si="5"/>
        <v>9.1425000000000001</v>
      </c>
      <c r="R27" s="183">
        <v>0</v>
      </c>
      <c r="S27" s="182">
        <v>112</v>
      </c>
      <c r="T27" s="183">
        <v>0</v>
      </c>
      <c r="U27" s="182">
        <v>7.8</v>
      </c>
      <c r="V27" s="182">
        <v>7.7</v>
      </c>
      <c r="W27" s="178">
        <v>7575</v>
      </c>
      <c r="X27" s="72">
        <f t="shared" si="6"/>
        <v>2675.0325000000003</v>
      </c>
      <c r="Y27" s="25"/>
      <c r="Z27" s="25"/>
      <c r="AA27" s="25"/>
      <c r="AB27" s="25"/>
    </row>
    <row r="28" spans="2:28" ht="15.75" customHeight="1">
      <c r="B28" s="175">
        <f t="shared" si="7"/>
        <v>24</v>
      </c>
      <c r="C28" s="177" t="s">
        <v>24</v>
      </c>
      <c r="D28" s="182">
        <v>6372</v>
      </c>
      <c r="E28" s="179">
        <f t="shared" si="0"/>
        <v>2931.1200000000003</v>
      </c>
      <c r="F28" s="182">
        <v>750</v>
      </c>
      <c r="G28" s="179">
        <f t="shared" si="1"/>
        <v>195</v>
      </c>
      <c r="H28" s="182">
        <v>19</v>
      </c>
      <c r="I28" s="179">
        <f t="shared" si="1"/>
        <v>4.9400000000000004</v>
      </c>
      <c r="J28" s="182">
        <v>2329</v>
      </c>
      <c r="K28" s="179">
        <f t="shared" si="2"/>
        <v>419.21999999999997</v>
      </c>
      <c r="L28" s="182">
        <v>0</v>
      </c>
      <c r="M28" s="179">
        <f t="shared" si="3"/>
        <v>0</v>
      </c>
      <c r="N28" s="182">
        <v>759</v>
      </c>
      <c r="O28" s="179">
        <f t="shared" si="4"/>
        <v>174.57000000000002</v>
      </c>
      <c r="P28" s="198">
        <v>70</v>
      </c>
      <c r="Q28" s="179">
        <f t="shared" si="5"/>
        <v>9.2750000000000004</v>
      </c>
      <c r="R28" s="183">
        <v>0</v>
      </c>
      <c r="S28" s="182">
        <v>84</v>
      </c>
      <c r="T28" s="184">
        <v>0</v>
      </c>
      <c r="U28" s="182">
        <v>26</v>
      </c>
      <c r="V28" s="182">
        <v>28</v>
      </c>
      <c r="W28" s="178">
        <v>10435</v>
      </c>
      <c r="X28" s="72">
        <f t="shared" si="6"/>
        <v>3734.1250000000005</v>
      </c>
      <c r="Y28" s="25"/>
      <c r="Z28" s="25"/>
      <c r="AA28" s="25"/>
      <c r="AB28" s="25"/>
    </row>
    <row r="29" spans="2:28" ht="15.75" customHeight="1">
      <c r="B29" s="175">
        <f t="shared" si="7"/>
        <v>25</v>
      </c>
      <c r="C29" s="177" t="s">
        <v>25</v>
      </c>
      <c r="D29" s="182">
        <v>5825</v>
      </c>
      <c r="E29" s="179">
        <f t="shared" si="0"/>
        <v>2679.5</v>
      </c>
      <c r="F29" s="182">
        <v>670</v>
      </c>
      <c r="G29" s="179">
        <f t="shared" si="1"/>
        <v>174.20000000000002</v>
      </c>
      <c r="H29" s="182">
        <v>19</v>
      </c>
      <c r="I29" s="179">
        <f t="shared" si="1"/>
        <v>4.9400000000000004</v>
      </c>
      <c r="J29" s="182">
        <v>2440</v>
      </c>
      <c r="K29" s="179">
        <f t="shared" si="2"/>
        <v>439.2</v>
      </c>
      <c r="L29" s="182">
        <v>0</v>
      </c>
      <c r="M29" s="179">
        <f t="shared" si="3"/>
        <v>0</v>
      </c>
      <c r="N29" s="182">
        <v>572</v>
      </c>
      <c r="O29" s="179">
        <f t="shared" si="4"/>
        <v>131.56</v>
      </c>
      <c r="P29" s="198">
        <v>58</v>
      </c>
      <c r="Q29" s="179">
        <f t="shared" si="5"/>
        <v>7.6850000000000005</v>
      </c>
      <c r="R29" s="183">
        <v>0</v>
      </c>
      <c r="S29" s="182">
        <v>96</v>
      </c>
      <c r="T29" s="183">
        <v>0</v>
      </c>
      <c r="U29" s="182">
        <v>41</v>
      </c>
      <c r="V29" s="182">
        <v>32</v>
      </c>
      <c r="W29" s="178">
        <v>9753</v>
      </c>
      <c r="X29" s="72">
        <f t="shared" si="6"/>
        <v>3437.0849999999996</v>
      </c>
      <c r="Y29" s="25"/>
      <c r="Z29" s="25"/>
      <c r="AA29" s="25"/>
      <c r="AB29" s="25"/>
    </row>
    <row r="30" spans="2:28" ht="15.75" customHeight="1">
      <c r="B30" s="175">
        <f t="shared" si="7"/>
        <v>26</v>
      </c>
      <c r="C30" s="177" t="s">
        <v>26</v>
      </c>
      <c r="D30" s="182">
        <v>5971</v>
      </c>
      <c r="E30" s="179">
        <f t="shared" si="0"/>
        <v>2746.6600000000003</v>
      </c>
      <c r="F30" s="182">
        <v>541</v>
      </c>
      <c r="G30" s="179">
        <f t="shared" si="1"/>
        <v>140.66</v>
      </c>
      <c r="H30" s="182">
        <v>55</v>
      </c>
      <c r="I30" s="179">
        <f t="shared" si="1"/>
        <v>14.3</v>
      </c>
      <c r="J30" s="182">
        <v>2200</v>
      </c>
      <c r="K30" s="179">
        <f t="shared" si="2"/>
        <v>396</v>
      </c>
      <c r="L30" s="182">
        <v>17</v>
      </c>
      <c r="M30" s="179">
        <f t="shared" si="3"/>
        <v>1.53</v>
      </c>
      <c r="N30" s="182">
        <v>450</v>
      </c>
      <c r="O30" s="179">
        <f t="shared" si="4"/>
        <v>103.5</v>
      </c>
      <c r="P30" s="198">
        <v>75</v>
      </c>
      <c r="Q30" s="179">
        <f t="shared" si="5"/>
        <v>9.9375</v>
      </c>
      <c r="R30" s="183">
        <v>0</v>
      </c>
      <c r="S30" s="182">
        <v>102</v>
      </c>
      <c r="T30" s="183">
        <v>0</v>
      </c>
      <c r="U30" s="182">
        <v>43</v>
      </c>
      <c r="V30" s="182">
        <v>31</v>
      </c>
      <c r="W30" s="178">
        <v>9484</v>
      </c>
      <c r="X30" s="72">
        <f t="shared" si="6"/>
        <v>3412.5875000000005</v>
      </c>
      <c r="Y30" s="25"/>
      <c r="Z30" s="25"/>
      <c r="AA30" s="25"/>
      <c r="AB30" s="25"/>
    </row>
    <row r="31" spans="2:28" ht="15.75" customHeight="1">
      <c r="B31" s="175">
        <f t="shared" si="7"/>
        <v>27</v>
      </c>
      <c r="C31" s="177" t="s">
        <v>27</v>
      </c>
      <c r="D31" s="182">
        <v>6015</v>
      </c>
      <c r="E31" s="179">
        <f t="shared" si="0"/>
        <v>2766.9</v>
      </c>
      <c r="F31" s="182">
        <v>502</v>
      </c>
      <c r="G31" s="179">
        <f t="shared" si="1"/>
        <v>130.52000000000001</v>
      </c>
      <c r="H31" s="182">
        <v>72</v>
      </c>
      <c r="I31" s="179">
        <f t="shared" si="1"/>
        <v>18.72</v>
      </c>
      <c r="J31" s="182">
        <v>1984</v>
      </c>
      <c r="K31" s="179">
        <f t="shared" si="2"/>
        <v>357.12</v>
      </c>
      <c r="L31" s="182">
        <v>27</v>
      </c>
      <c r="M31" s="179">
        <f t="shared" si="3"/>
        <v>2.4299999999999997</v>
      </c>
      <c r="N31" s="182">
        <v>578</v>
      </c>
      <c r="O31" s="179">
        <f t="shared" si="4"/>
        <v>132.94</v>
      </c>
      <c r="P31" s="198">
        <v>71</v>
      </c>
      <c r="Q31" s="179">
        <f t="shared" si="5"/>
        <v>9.4075000000000006</v>
      </c>
      <c r="R31" s="183">
        <v>0</v>
      </c>
      <c r="S31" s="182">
        <v>70</v>
      </c>
      <c r="T31" s="183">
        <v>0</v>
      </c>
      <c r="U31" s="182">
        <v>42</v>
      </c>
      <c r="V31" s="182">
        <v>27</v>
      </c>
      <c r="W31" s="178">
        <v>9389</v>
      </c>
      <c r="X31" s="72">
        <f t="shared" si="6"/>
        <v>3418.0374999999995</v>
      </c>
      <c r="Y31" s="25"/>
      <c r="Z31" s="25"/>
      <c r="AA31" s="25"/>
      <c r="AB31" s="25"/>
    </row>
    <row r="32" spans="2:28" ht="15.75" customHeight="1">
      <c r="B32" s="175">
        <f t="shared" si="7"/>
        <v>28</v>
      </c>
      <c r="C32" s="177" t="s">
        <v>28</v>
      </c>
      <c r="D32" s="182">
        <v>6267</v>
      </c>
      <c r="E32" s="179">
        <f t="shared" si="0"/>
        <v>2882.82</v>
      </c>
      <c r="F32" s="182">
        <v>852</v>
      </c>
      <c r="G32" s="179">
        <f t="shared" si="1"/>
        <v>221.52</v>
      </c>
      <c r="H32" s="182">
        <v>101</v>
      </c>
      <c r="I32" s="179">
        <f t="shared" si="1"/>
        <v>26.26</v>
      </c>
      <c r="J32" s="182">
        <v>2170</v>
      </c>
      <c r="K32" s="179">
        <f t="shared" si="2"/>
        <v>390.59999999999997</v>
      </c>
      <c r="L32" s="182">
        <v>34</v>
      </c>
      <c r="M32" s="179">
        <f t="shared" si="3"/>
        <v>3.06</v>
      </c>
      <c r="N32" s="182">
        <v>786</v>
      </c>
      <c r="O32" s="179">
        <f t="shared" si="4"/>
        <v>180.78</v>
      </c>
      <c r="P32" s="198">
        <v>92</v>
      </c>
      <c r="Q32" s="179">
        <f t="shared" si="5"/>
        <v>12.190000000000001</v>
      </c>
      <c r="R32" s="183">
        <v>0</v>
      </c>
      <c r="S32" s="182">
        <v>89</v>
      </c>
      <c r="T32" s="183">
        <v>0</v>
      </c>
      <c r="U32" s="182">
        <v>55</v>
      </c>
      <c r="V32" s="182">
        <v>41</v>
      </c>
      <c r="W32" s="178">
        <v>10487</v>
      </c>
      <c r="X32" s="72">
        <f t="shared" si="6"/>
        <v>3717.2300000000005</v>
      </c>
      <c r="Y32" s="25"/>
      <c r="Z32" s="25"/>
      <c r="AA32" s="25"/>
      <c r="AB32" s="25"/>
    </row>
    <row r="33" spans="2:28" ht="15.75" customHeight="1">
      <c r="B33" s="175">
        <f>B32+1</f>
        <v>29</v>
      </c>
      <c r="C33" s="177" t="s">
        <v>29</v>
      </c>
      <c r="D33" s="182">
        <v>6691</v>
      </c>
      <c r="E33" s="179">
        <f t="shared" si="0"/>
        <v>3077.86</v>
      </c>
      <c r="F33" s="182">
        <v>820</v>
      </c>
      <c r="G33" s="179">
        <f t="shared" si="1"/>
        <v>213.20000000000002</v>
      </c>
      <c r="H33" s="182">
        <v>33</v>
      </c>
      <c r="I33" s="179">
        <f t="shared" si="1"/>
        <v>8.58</v>
      </c>
      <c r="J33" s="182">
        <v>1863</v>
      </c>
      <c r="K33" s="179">
        <f t="shared" si="2"/>
        <v>335.34</v>
      </c>
      <c r="L33" s="182">
        <v>23</v>
      </c>
      <c r="M33" s="179">
        <f t="shared" si="3"/>
        <v>2.0699999999999998</v>
      </c>
      <c r="N33" s="182">
        <v>838</v>
      </c>
      <c r="O33" s="179">
        <f t="shared" si="4"/>
        <v>192.74</v>
      </c>
      <c r="P33" s="198">
        <v>88</v>
      </c>
      <c r="Q33" s="179">
        <f t="shared" si="5"/>
        <v>11.66</v>
      </c>
      <c r="R33" s="183">
        <v>0</v>
      </c>
      <c r="S33" s="182">
        <v>107</v>
      </c>
      <c r="T33" s="183">
        <v>0</v>
      </c>
      <c r="U33" s="182">
        <v>43</v>
      </c>
      <c r="V33" s="182">
        <v>56</v>
      </c>
      <c r="W33" s="178">
        <v>10561</v>
      </c>
      <c r="X33" s="72">
        <f t="shared" si="6"/>
        <v>3841.4500000000003</v>
      </c>
      <c r="Y33" s="25"/>
      <c r="Z33" s="25"/>
      <c r="AA33" s="25"/>
      <c r="AB33" s="25"/>
    </row>
    <row r="34" spans="2:28" ht="14.4">
      <c r="B34" s="175">
        <f>B33+1</f>
        <v>30</v>
      </c>
      <c r="C34" s="177" t="s">
        <v>153</v>
      </c>
      <c r="D34" s="182"/>
      <c r="E34" s="179"/>
      <c r="F34" s="182"/>
      <c r="G34" s="185"/>
      <c r="H34" s="182"/>
      <c r="I34" s="179"/>
      <c r="J34" s="200"/>
      <c r="K34" s="185"/>
      <c r="L34" s="200"/>
      <c r="M34" s="185"/>
      <c r="N34" s="200"/>
      <c r="O34" s="185"/>
      <c r="P34" s="199"/>
      <c r="Q34" s="185"/>
      <c r="R34" s="32"/>
      <c r="S34" s="201"/>
      <c r="T34" s="32"/>
      <c r="U34" s="200"/>
      <c r="V34" s="200"/>
      <c r="W34" s="200"/>
      <c r="X34" s="185"/>
    </row>
    <row r="35" spans="2:28" ht="13.2">
      <c r="G35" s="18"/>
      <c r="K35" s="18"/>
      <c r="L35" s="18"/>
      <c r="M35" s="18"/>
      <c r="O35" s="18"/>
      <c r="P35" s="18"/>
      <c r="Q35" s="18"/>
      <c r="X35" s="18"/>
    </row>
    <row r="36" spans="2:28" ht="13.2">
      <c r="G36" s="18"/>
      <c r="K36" s="18"/>
      <c r="L36" s="18"/>
      <c r="M36" s="18"/>
      <c r="O36" s="18"/>
      <c r="P36" s="18"/>
      <c r="Q36" s="18"/>
      <c r="X36" s="18"/>
    </row>
    <row r="37" spans="2:28" ht="13.2">
      <c r="B37" s="51"/>
      <c r="C37" s="51" t="s">
        <v>107</v>
      </c>
      <c r="G37" s="18"/>
      <c r="K37" s="18"/>
      <c r="L37" s="18"/>
      <c r="M37" s="18"/>
      <c r="O37" s="18"/>
      <c r="P37" s="18"/>
      <c r="Q37" s="18"/>
      <c r="X37" s="18"/>
    </row>
    <row r="38" spans="2:28" ht="13.2">
      <c r="B38" s="51">
        <v>1</v>
      </c>
      <c r="C38" s="51" t="s">
        <v>131</v>
      </c>
      <c r="G38" s="18"/>
      <c r="K38" s="18"/>
      <c r="L38" s="18"/>
      <c r="M38" s="18"/>
      <c r="O38" s="18"/>
      <c r="P38" s="18"/>
      <c r="Q38" s="18"/>
      <c r="X38" s="18"/>
    </row>
    <row r="39" spans="2:28" ht="13.2">
      <c r="G39" s="18"/>
      <c r="K39" s="18"/>
      <c r="L39" s="18"/>
      <c r="M39" s="18"/>
      <c r="O39" s="18"/>
      <c r="P39" s="18"/>
      <c r="Q39" s="18"/>
      <c r="X39" s="18"/>
    </row>
    <row r="40" spans="2:28" ht="13.2">
      <c r="C40" s="202" t="s">
        <v>159</v>
      </c>
      <c r="G40" s="18"/>
      <c r="K40" s="18"/>
      <c r="L40" s="18"/>
      <c r="M40" s="18"/>
      <c r="O40" s="18"/>
      <c r="P40" s="18"/>
      <c r="Q40" s="18"/>
      <c r="X40" s="18"/>
    </row>
    <row r="41" spans="2:28" ht="13.2">
      <c r="C41" s="202" t="s">
        <v>162</v>
      </c>
      <c r="G41" s="18"/>
      <c r="K41" s="18"/>
      <c r="L41" s="18"/>
      <c r="M41" s="18"/>
      <c r="O41" s="18"/>
      <c r="P41" s="18"/>
      <c r="Q41" s="18"/>
      <c r="X41" s="18"/>
    </row>
    <row r="42" spans="2:28" ht="13.2">
      <c r="G42" s="18"/>
      <c r="K42" s="18"/>
      <c r="L42" s="18"/>
      <c r="M42" s="18"/>
      <c r="O42" s="18"/>
      <c r="P42" s="18"/>
      <c r="Q42" s="18"/>
      <c r="X42" s="18"/>
    </row>
    <row r="43" spans="2:28" ht="13.2">
      <c r="G43" s="18"/>
      <c r="K43" s="18"/>
      <c r="L43" s="18"/>
      <c r="M43" s="18"/>
      <c r="O43" s="18"/>
      <c r="P43" s="18"/>
      <c r="Q43" s="18"/>
      <c r="X43" s="18"/>
    </row>
    <row r="44" spans="2:28" ht="13.2">
      <c r="G44" s="18"/>
      <c r="K44" s="18"/>
      <c r="L44" s="18"/>
      <c r="M44" s="18"/>
      <c r="O44" s="18"/>
      <c r="P44" s="18"/>
      <c r="Q44" s="18"/>
      <c r="X44" s="18"/>
    </row>
    <row r="45" spans="2:28" ht="13.2">
      <c r="G45" s="18"/>
      <c r="K45" s="18"/>
      <c r="L45" s="18"/>
      <c r="M45" s="18"/>
      <c r="O45" s="18"/>
      <c r="P45" s="18"/>
      <c r="Q45" s="18"/>
      <c r="X45" s="18"/>
    </row>
    <row r="46" spans="2:28" ht="13.2">
      <c r="G46" s="18"/>
      <c r="K46" s="18"/>
      <c r="L46" s="18"/>
      <c r="M46" s="18"/>
      <c r="O46" s="18"/>
      <c r="P46" s="18"/>
      <c r="Q46" s="18"/>
      <c r="X46" s="18"/>
    </row>
    <row r="47" spans="2:28" ht="13.2">
      <c r="G47" s="18"/>
      <c r="K47" s="18"/>
      <c r="L47" s="18"/>
      <c r="M47" s="18"/>
      <c r="O47" s="18"/>
      <c r="P47" s="18"/>
      <c r="Q47" s="18"/>
      <c r="X47" s="18"/>
    </row>
    <row r="48" spans="2:28" ht="13.2">
      <c r="G48" s="18"/>
      <c r="K48" s="18"/>
      <c r="L48" s="18"/>
      <c r="M48" s="18"/>
      <c r="O48" s="18"/>
      <c r="P48" s="18"/>
      <c r="Q48" s="18"/>
      <c r="X48" s="18"/>
    </row>
    <row r="49" spans="7:24" ht="13.2">
      <c r="G49" s="18"/>
      <c r="K49" s="18"/>
      <c r="L49" s="18"/>
      <c r="M49" s="18"/>
      <c r="O49" s="18"/>
      <c r="P49" s="18"/>
      <c r="Q49" s="18"/>
      <c r="X49" s="18"/>
    </row>
    <row r="50" spans="7:24" ht="13.2">
      <c r="G50" s="18"/>
      <c r="K50" s="18"/>
      <c r="L50" s="18"/>
      <c r="M50" s="18"/>
      <c r="O50" s="18"/>
      <c r="P50" s="18"/>
      <c r="Q50" s="18"/>
      <c r="X50" s="18"/>
    </row>
    <row r="51" spans="7:24" ht="13.2">
      <c r="G51" s="18"/>
      <c r="K51" s="18"/>
      <c r="L51" s="18"/>
      <c r="M51" s="18"/>
      <c r="O51" s="18"/>
      <c r="P51" s="18"/>
      <c r="Q51" s="18"/>
      <c r="X51" s="18"/>
    </row>
    <row r="52" spans="7:24" ht="13.2">
      <c r="G52" s="18"/>
      <c r="K52" s="18"/>
      <c r="L52" s="18"/>
      <c r="M52" s="18"/>
      <c r="O52" s="18"/>
      <c r="P52" s="18"/>
      <c r="Q52" s="18"/>
      <c r="X52" s="18"/>
    </row>
    <row r="53" spans="7:24" ht="13.2">
      <c r="G53" s="18"/>
      <c r="K53" s="18"/>
      <c r="L53" s="18"/>
      <c r="M53" s="18"/>
      <c r="O53" s="18"/>
      <c r="P53" s="18"/>
      <c r="Q53" s="18"/>
      <c r="X53" s="18"/>
    </row>
    <row r="54" spans="7:24" ht="13.2">
      <c r="G54" s="18"/>
      <c r="K54" s="18"/>
      <c r="L54" s="18"/>
      <c r="M54" s="18"/>
      <c r="O54" s="18"/>
      <c r="P54" s="18"/>
      <c r="Q54" s="18"/>
      <c r="X54" s="18"/>
    </row>
    <row r="55" spans="7:24" ht="13.2">
      <c r="G55" s="18"/>
      <c r="K55" s="18"/>
      <c r="L55" s="18"/>
      <c r="M55" s="18"/>
      <c r="O55" s="18"/>
      <c r="P55" s="18"/>
      <c r="Q55" s="18"/>
      <c r="X55" s="18"/>
    </row>
    <row r="56" spans="7:24" ht="13.2">
      <c r="G56" s="18"/>
      <c r="K56" s="18"/>
      <c r="L56" s="18"/>
      <c r="M56" s="18"/>
      <c r="O56" s="18"/>
      <c r="P56" s="18"/>
      <c r="Q56" s="18"/>
      <c r="X56" s="18"/>
    </row>
    <row r="57" spans="7:24" ht="13.2">
      <c r="G57" s="18"/>
      <c r="K57" s="18"/>
      <c r="L57" s="18"/>
      <c r="M57" s="18"/>
      <c r="O57" s="18"/>
      <c r="P57" s="18"/>
      <c r="Q57" s="18"/>
      <c r="X57" s="18"/>
    </row>
    <row r="58" spans="7:24" ht="13.2">
      <c r="G58" s="18"/>
      <c r="K58" s="18"/>
      <c r="L58" s="18"/>
      <c r="M58" s="18"/>
      <c r="O58" s="18"/>
      <c r="P58" s="18"/>
      <c r="Q58" s="18"/>
      <c r="X58" s="18"/>
    </row>
    <row r="59" spans="7:24" ht="13.2">
      <c r="G59" s="18"/>
      <c r="K59" s="18"/>
      <c r="L59" s="18"/>
      <c r="M59" s="18"/>
      <c r="O59" s="18"/>
      <c r="P59" s="18"/>
      <c r="Q59" s="18"/>
      <c r="X59" s="18"/>
    </row>
    <row r="60" spans="7:24" ht="13.2">
      <c r="G60" s="18"/>
      <c r="K60" s="18"/>
      <c r="L60" s="18"/>
      <c r="M60" s="18"/>
      <c r="O60" s="18"/>
      <c r="P60" s="18"/>
      <c r="Q60" s="18"/>
      <c r="X60" s="18"/>
    </row>
    <row r="61" spans="7:24" ht="13.2">
      <c r="G61" s="18"/>
      <c r="K61" s="18"/>
      <c r="L61" s="18"/>
      <c r="M61" s="18"/>
      <c r="O61" s="18"/>
      <c r="P61" s="18"/>
      <c r="Q61" s="18"/>
      <c r="X61" s="18"/>
    </row>
    <row r="62" spans="7:24" ht="13.2">
      <c r="G62" s="18"/>
      <c r="K62" s="18"/>
      <c r="L62" s="18"/>
      <c r="M62" s="18"/>
      <c r="O62" s="18"/>
      <c r="P62" s="18"/>
      <c r="Q62" s="18"/>
      <c r="X62" s="18"/>
    </row>
    <row r="63" spans="7:24" ht="13.2">
      <c r="G63" s="18"/>
      <c r="K63" s="18"/>
      <c r="L63" s="18"/>
      <c r="M63" s="18"/>
      <c r="O63" s="18"/>
      <c r="P63" s="18"/>
      <c r="Q63" s="18"/>
      <c r="X63" s="18"/>
    </row>
    <row r="64" spans="7:24" ht="13.2">
      <c r="G64" s="18"/>
      <c r="K64" s="18"/>
      <c r="L64" s="18"/>
      <c r="M64" s="18"/>
      <c r="O64" s="18"/>
      <c r="P64" s="18"/>
      <c r="Q64" s="18"/>
      <c r="X64" s="18"/>
    </row>
    <row r="65" spans="7:24" ht="13.2">
      <c r="G65" s="18"/>
      <c r="K65" s="18"/>
      <c r="L65" s="18"/>
      <c r="M65" s="18"/>
      <c r="O65" s="18"/>
      <c r="P65" s="18"/>
      <c r="Q65" s="18"/>
      <c r="X65" s="18"/>
    </row>
    <row r="66" spans="7:24" ht="13.2">
      <c r="G66" s="18"/>
      <c r="K66" s="18"/>
      <c r="L66" s="18"/>
      <c r="M66" s="18"/>
      <c r="O66" s="18"/>
      <c r="P66" s="18"/>
      <c r="Q66" s="18"/>
      <c r="X66" s="18"/>
    </row>
    <row r="67" spans="7:24" ht="13.2">
      <c r="G67" s="18"/>
      <c r="K67" s="18"/>
      <c r="L67" s="18"/>
      <c r="M67" s="18"/>
      <c r="O67" s="18"/>
      <c r="P67" s="18"/>
      <c r="Q67" s="18"/>
      <c r="X67" s="18"/>
    </row>
    <row r="68" spans="7:24" ht="13.2">
      <c r="G68" s="18"/>
      <c r="K68" s="18"/>
      <c r="L68" s="18"/>
      <c r="M68" s="18"/>
      <c r="O68" s="18"/>
      <c r="P68" s="18"/>
      <c r="Q68" s="18"/>
      <c r="X68" s="18"/>
    </row>
    <row r="69" spans="7:24" ht="13.2">
      <c r="G69" s="18"/>
      <c r="K69" s="18"/>
      <c r="L69" s="18"/>
      <c r="M69" s="18"/>
      <c r="O69" s="18"/>
      <c r="P69" s="18"/>
      <c r="Q69" s="18"/>
      <c r="X69" s="18"/>
    </row>
    <row r="70" spans="7:24" ht="13.2">
      <c r="G70" s="18"/>
      <c r="K70" s="18"/>
      <c r="L70" s="18"/>
      <c r="M70" s="18"/>
      <c r="O70" s="18"/>
      <c r="P70" s="18"/>
      <c r="Q70" s="18"/>
      <c r="X70" s="18"/>
    </row>
    <row r="71" spans="7:24" ht="13.2">
      <c r="G71" s="18"/>
      <c r="K71" s="18"/>
      <c r="L71" s="18"/>
      <c r="M71" s="18"/>
      <c r="O71" s="18"/>
      <c r="P71" s="18"/>
      <c r="Q71" s="18"/>
      <c r="X71" s="18"/>
    </row>
    <row r="72" spans="7:24" ht="13.2">
      <c r="G72" s="18"/>
      <c r="K72" s="18"/>
      <c r="L72" s="18"/>
      <c r="M72" s="18"/>
      <c r="O72" s="18"/>
      <c r="P72" s="18"/>
      <c r="Q72" s="18"/>
      <c r="X72" s="18"/>
    </row>
    <row r="73" spans="7:24" ht="13.2">
      <c r="G73" s="18"/>
      <c r="K73" s="18"/>
      <c r="L73" s="18"/>
      <c r="M73" s="18"/>
      <c r="O73" s="18"/>
      <c r="P73" s="18"/>
      <c r="Q73" s="18"/>
      <c r="X73" s="18"/>
    </row>
    <row r="74" spans="7:24" ht="13.2">
      <c r="G74" s="18"/>
      <c r="K74" s="18"/>
      <c r="L74" s="18"/>
      <c r="M74" s="18"/>
      <c r="O74" s="18"/>
      <c r="P74" s="18"/>
      <c r="Q74" s="18"/>
      <c r="X74" s="18"/>
    </row>
    <row r="75" spans="7:24" ht="13.2">
      <c r="G75" s="18"/>
      <c r="K75" s="18"/>
      <c r="L75" s="18"/>
      <c r="M75" s="18"/>
      <c r="O75" s="18"/>
      <c r="P75" s="18"/>
      <c r="Q75" s="18"/>
      <c r="X75" s="18"/>
    </row>
    <row r="76" spans="7:24" ht="13.2">
      <c r="G76" s="18"/>
      <c r="K76" s="18"/>
      <c r="L76" s="18"/>
      <c r="M76" s="18"/>
      <c r="O76" s="18"/>
      <c r="P76" s="18"/>
      <c r="Q76" s="18"/>
      <c r="X76" s="18"/>
    </row>
    <row r="77" spans="7:24" ht="13.2">
      <c r="G77" s="18"/>
      <c r="K77" s="18"/>
      <c r="L77" s="18"/>
      <c r="M77" s="18"/>
      <c r="O77" s="18"/>
      <c r="P77" s="18"/>
      <c r="Q77" s="18"/>
      <c r="X77" s="18"/>
    </row>
    <row r="78" spans="7:24" ht="13.2">
      <c r="G78" s="18"/>
      <c r="K78" s="18"/>
      <c r="L78" s="18"/>
      <c r="M78" s="18"/>
      <c r="O78" s="18"/>
      <c r="P78" s="18"/>
      <c r="Q78" s="18"/>
      <c r="X78" s="18"/>
    </row>
    <row r="79" spans="7:24" ht="13.2">
      <c r="G79" s="18"/>
      <c r="K79" s="18"/>
      <c r="L79" s="18"/>
      <c r="M79" s="18"/>
      <c r="O79" s="18"/>
      <c r="P79" s="18"/>
      <c r="Q79" s="18"/>
      <c r="X79" s="18"/>
    </row>
    <row r="80" spans="7:24" ht="13.2">
      <c r="G80" s="18"/>
      <c r="K80" s="18"/>
      <c r="L80" s="18"/>
      <c r="M80" s="18"/>
      <c r="O80" s="18"/>
      <c r="P80" s="18"/>
      <c r="Q80" s="18"/>
      <c r="X80" s="18"/>
    </row>
    <row r="81" spans="7:24" ht="13.2">
      <c r="G81" s="18"/>
      <c r="K81" s="18"/>
      <c r="L81" s="18"/>
      <c r="M81" s="18"/>
      <c r="O81" s="18"/>
      <c r="P81" s="18"/>
      <c r="Q81" s="18"/>
      <c r="X81" s="18"/>
    </row>
    <row r="82" spans="7:24" ht="13.2">
      <c r="G82" s="18"/>
      <c r="K82" s="18"/>
      <c r="L82" s="18"/>
      <c r="M82" s="18"/>
      <c r="O82" s="18"/>
      <c r="P82" s="18"/>
      <c r="Q82" s="18"/>
      <c r="X82" s="18"/>
    </row>
    <row r="83" spans="7:24" ht="13.2">
      <c r="G83" s="18"/>
      <c r="K83" s="18"/>
      <c r="L83" s="18"/>
      <c r="M83" s="18"/>
      <c r="O83" s="18"/>
      <c r="P83" s="18"/>
      <c r="Q83" s="18"/>
      <c r="X83" s="18"/>
    </row>
    <row r="84" spans="7:24" ht="13.2">
      <c r="G84" s="18"/>
      <c r="K84" s="18"/>
      <c r="L84" s="18"/>
      <c r="M84" s="18"/>
      <c r="O84" s="18"/>
      <c r="P84" s="18"/>
      <c r="Q84" s="18"/>
      <c r="X84" s="18"/>
    </row>
    <row r="85" spans="7:24" ht="13.2">
      <c r="G85" s="18"/>
      <c r="K85" s="18"/>
      <c r="L85" s="18"/>
      <c r="M85" s="18"/>
      <c r="O85" s="18"/>
      <c r="P85" s="18"/>
      <c r="Q85" s="18"/>
      <c r="X85" s="18"/>
    </row>
    <row r="86" spans="7:24" ht="13.2">
      <c r="G86" s="18"/>
      <c r="K86" s="18"/>
      <c r="L86" s="18"/>
      <c r="M86" s="18"/>
      <c r="O86" s="18"/>
      <c r="P86" s="18"/>
      <c r="Q86" s="18"/>
      <c r="X86" s="18"/>
    </row>
    <row r="87" spans="7:24" ht="13.2">
      <c r="G87" s="18"/>
      <c r="K87" s="18"/>
      <c r="L87" s="18"/>
      <c r="M87" s="18"/>
      <c r="O87" s="18"/>
      <c r="P87" s="18"/>
      <c r="Q87" s="18"/>
      <c r="X87" s="18"/>
    </row>
    <row r="88" spans="7:24" ht="13.2">
      <c r="G88" s="18"/>
      <c r="K88" s="18"/>
      <c r="L88" s="18"/>
      <c r="M88" s="18"/>
      <c r="O88" s="18"/>
      <c r="P88" s="18"/>
      <c r="Q88" s="18"/>
      <c r="X88" s="18"/>
    </row>
    <row r="89" spans="7:24" ht="13.2">
      <c r="G89" s="18"/>
      <c r="K89" s="18"/>
      <c r="L89" s="18"/>
      <c r="M89" s="18"/>
      <c r="O89" s="18"/>
      <c r="P89" s="18"/>
      <c r="Q89" s="18"/>
      <c r="X89" s="18"/>
    </row>
    <row r="90" spans="7:24" ht="13.2">
      <c r="G90" s="18"/>
      <c r="K90" s="18"/>
      <c r="L90" s="18"/>
      <c r="M90" s="18"/>
      <c r="O90" s="18"/>
      <c r="P90" s="18"/>
      <c r="Q90" s="18"/>
      <c r="X90" s="18"/>
    </row>
    <row r="91" spans="7:24" ht="13.2">
      <c r="G91" s="18"/>
      <c r="K91" s="18"/>
      <c r="L91" s="18"/>
      <c r="M91" s="18"/>
      <c r="O91" s="18"/>
      <c r="P91" s="18"/>
      <c r="Q91" s="18"/>
      <c r="X91" s="18"/>
    </row>
    <row r="92" spans="7:24" ht="13.2">
      <c r="G92" s="18"/>
      <c r="K92" s="18"/>
      <c r="L92" s="18"/>
      <c r="M92" s="18"/>
      <c r="O92" s="18"/>
      <c r="P92" s="18"/>
      <c r="Q92" s="18"/>
      <c r="X92" s="18"/>
    </row>
    <row r="93" spans="7:24" ht="13.2">
      <c r="G93" s="18"/>
      <c r="K93" s="18"/>
      <c r="L93" s="18"/>
      <c r="M93" s="18"/>
      <c r="O93" s="18"/>
      <c r="P93" s="18"/>
      <c r="Q93" s="18"/>
      <c r="X93" s="18"/>
    </row>
    <row r="94" spans="7:24" ht="13.2">
      <c r="G94" s="18"/>
      <c r="K94" s="18"/>
      <c r="L94" s="18"/>
      <c r="M94" s="18"/>
      <c r="O94" s="18"/>
      <c r="P94" s="18"/>
      <c r="Q94" s="18"/>
      <c r="X94" s="18"/>
    </row>
    <row r="95" spans="7:24" ht="13.2">
      <c r="G95" s="18"/>
      <c r="K95" s="18"/>
      <c r="L95" s="18"/>
      <c r="M95" s="18"/>
      <c r="O95" s="18"/>
      <c r="P95" s="18"/>
      <c r="Q95" s="18"/>
      <c r="X95" s="18"/>
    </row>
    <row r="96" spans="7:24" ht="13.2">
      <c r="G96" s="18"/>
      <c r="K96" s="18"/>
      <c r="L96" s="18"/>
      <c r="M96" s="18"/>
      <c r="O96" s="18"/>
      <c r="P96" s="18"/>
      <c r="Q96" s="18"/>
      <c r="X96" s="18"/>
    </row>
    <row r="97" spans="7:24" ht="13.2">
      <c r="G97" s="18"/>
      <c r="K97" s="18"/>
      <c r="L97" s="18"/>
      <c r="M97" s="18"/>
      <c r="O97" s="18"/>
      <c r="P97" s="18"/>
      <c r="Q97" s="18"/>
      <c r="X97" s="18"/>
    </row>
    <row r="98" spans="7:24" ht="13.2">
      <c r="G98" s="18"/>
      <c r="K98" s="18"/>
      <c r="L98" s="18"/>
      <c r="M98" s="18"/>
      <c r="O98" s="18"/>
      <c r="P98" s="18"/>
      <c r="Q98" s="18"/>
      <c r="X98" s="18"/>
    </row>
    <row r="99" spans="7:24" ht="13.2">
      <c r="G99" s="18"/>
      <c r="K99" s="18"/>
      <c r="L99" s="18"/>
      <c r="M99" s="18"/>
      <c r="O99" s="18"/>
      <c r="P99" s="18"/>
      <c r="Q99" s="18"/>
      <c r="X99" s="18"/>
    </row>
    <row r="100" spans="7:24" ht="13.2">
      <c r="G100" s="18"/>
      <c r="K100" s="18"/>
      <c r="L100" s="18"/>
      <c r="M100" s="18"/>
      <c r="O100" s="18"/>
      <c r="P100" s="18"/>
      <c r="Q100" s="18"/>
      <c r="X100" s="18"/>
    </row>
    <row r="101" spans="7:24" ht="13.2">
      <c r="G101" s="18"/>
      <c r="K101" s="18"/>
      <c r="L101" s="18"/>
      <c r="M101" s="18"/>
      <c r="O101" s="18"/>
      <c r="P101" s="18"/>
      <c r="Q101" s="18"/>
      <c r="X101" s="18"/>
    </row>
    <row r="102" spans="7:24" ht="13.2">
      <c r="G102" s="18"/>
      <c r="K102" s="18"/>
      <c r="L102" s="18"/>
      <c r="M102" s="18"/>
      <c r="O102" s="18"/>
      <c r="P102" s="18"/>
      <c r="Q102" s="18"/>
      <c r="X102" s="18"/>
    </row>
    <row r="103" spans="7:24" ht="13.2">
      <c r="G103" s="18"/>
      <c r="K103" s="18"/>
      <c r="L103" s="18"/>
      <c r="M103" s="18"/>
      <c r="O103" s="18"/>
      <c r="P103" s="18"/>
      <c r="Q103" s="18"/>
      <c r="X103" s="18"/>
    </row>
    <row r="104" spans="7:24" ht="13.2">
      <c r="G104" s="18"/>
      <c r="K104" s="18"/>
      <c r="L104" s="18"/>
      <c r="M104" s="18"/>
      <c r="O104" s="18"/>
      <c r="P104" s="18"/>
      <c r="Q104" s="18"/>
      <c r="X104" s="18"/>
    </row>
    <row r="105" spans="7:24" ht="13.2">
      <c r="G105" s="18"/>
      <c r="K105" s="18"/>
      <c r="L105" s="18"/>
      <c r="M105" s="18"/>
      <c r="O105" s="18"/>
      <c r="P105" s="18"/>
      <c r="Q105" s="18"/>
      <c r="X105" s="18"/>
    </row>
    <row r="106" spans="7:24" ht="13.2">
      <c r="G106" s="18"/>
      <c r="K106" s="18"/>
      <c r="L106" s="18"/>
      <c r="M106" s="18"/>
      <c r="O106" s="18"/>
      <c r="P106" s="18"/>
      <c r="Q106" s="18"/>
      <c r="X106" s="18"/>
    </row>
    <row r="107" spans="7:24" ht="13.2">
      <c r="G107" s="18"/>
      <c r="K107" s="18"/>
      <c r="L107" s="18"/>
      <c r="M107" s="18"/>
      <c r="O107" s="18"/>
      <c r="P107" s="18"/>
      <c r="Q107" s="18"/>
      <c r="X107" s="18"/>
    </row>
    <row r="108" spans="7:24" ht="13.2">
      <c r="G108" s="18"/>
      <c r="K108" s="18"/>
      <c r="L108" s="18"/>
      <c r="M108" s="18"/>
      <c r="O108" s="18"/>
      <c r="P108" s="18"/>
      <c r="Q108" s="18"/>
      <c r="X108" s="18"/>
    </row>
    <row r="109" spans="7:24" ht="13.2">
      <c r="G109" s="18"/>
      <c r="K109" s="18"/>
      <c r="L109" s="18"/>
      <c r="M109" s="18"/>
      <c r="O109" s="18"/>
      <c r="P109" s="18"/>
      <c r="Q109" s="18"/>
      <c r="X109" s="18"/>
    </row>
    <row r="110" spans="7:24" ht="13.2">
      <c r="G110" s="18"/>
      <c r="K110" s="18"/>
      <c r="L110" s="18"/>
      <c r="M110" s="18"/>
      <c r="O110" s="18"/>
      <c r="P110" s="18"/>
      <c r="Q110" s="18"/>
      <c r="X110" s="18"/>
    </row>
    <row r="111" spans="7:24" ht="13.2">
      <c r="G111" s="18"/>
      <c r="K111" s="18"/>
      <c r="L111" s="18"/>
      <c r="M111" s="18"/>
      <c r="O111" s="18"/>
      <c r="P111" s="18"/>
      <c r="Q111" s="18"/>
      <c r="X111" s="18"/>
    </row>
    <row r="112" spans="7:24" ht="13.2">
      <c r="G112" s="18"/>
      <c r="K112" s="18"/>
      <c r="L112" s="18"/>
      <c r="M112" s="18"/>
      <c r="O112" s="18"/>
      <c r="P112" s="18"/>
      <c r="Q112" s="18"/>
      <c r="X112" s="18"/>
    </row>
    <row r="113" spans="7:24" ht="13.2">
      <c r="G113" s="18"/>
      <c r="K113" s="18"/>
      <c r="L113" s="18"/>
      <c r="M113" s="18"/>
      <c r="O113" s="18"/>
      <c r="P113" s="18"/>
      <c r="Q113" s="18"/>
      <c r="X113" s="18"/>
    </row>
    <row r="114" spans="7:24" ht="13.2">
      <c r="G114" s="18"/>
      <c r="K114" s="18"/>
      <c r="L114" s="18"/>
      <c r="M114" s="18"/>
      <c r="O114" s="18"/>
      <c r="P114" s="18"/>
      <c r="Q114" s="18"/>
      <c r="X114" s="18"/>
    </row>
    <row r="115" spans="7:24" ht="13.2">
      <c r="G115" s="18"/>
      <c r="K115" s="18"/>
      <c r="L115" s="18"/>
      <c r="M115" s="18"/>
      <c r="O115" s="18"/>
      <c r="P115" s="18"/>
      <c r="Q115" s="18"/>
      <c r="X115" s="18"/>
    </row>
    <row r="116" spans="7:24" ht="13.2">
      <c r="G116" s="18"/>
      <c r="K116" s="18"/>
      <c r="L116" s="18"/>
      <c r="M116" s="18"/>
      <c r="O116" s="18"/>
      <c r="P116" s="18"/>
      <c r="Q116" s="18"/>
      <c r="X116" s="18"/>
    </row>
    <row r="117" spans="7:24" ht="13.2">
      <c r="G117" s="18"/>
      <c r="K117" s="18"/>
      <c r="L117" s="18"/>
      <c r="M117" s="18"/>
      <c r="O117" s="18"/>
      <c r="P117" s="18"/>
      <c r="Q117" s="18"/>
      <c r="X117" s="18"/>
    </row>
    <row r="118" spans="7:24" ht="13.2">
      <c r="G118" s="18"/>
      <c r="K118" s="18"/>
      <c r="L118" s="18"/>
      <c r="M118" s="18"/>
      <c r="O118" s="18"/>
      <c r="P118" s="18"/>
      <c r="Q118" s="18"/>
      <c r="X118" s="18"/>
    </row>
    <row r="119" spans="7:24" ht="13.2">
      <c r="G119" s="18"/>
      <c r="K119" s="18"/>
      <c r="L119" s="18"/>
      <c r="M119" s="18"/>
      <c r="O119" s="18"/>
      <c r="P119" s="18"/>
      <c r="Q119" s="18"/>
      <c r="X119" s="18"/>
    </row>
    <row r="120" spans="7:24" ht="13.2">
      <c r="G120" s="18"/>
      <c r="K120" s="18"/>
      <c r="L120" s="18"/>
      <c r="M120" s="18"/>
      <c r="O120" s="18"/>
      <c r="P120" s="18"/>
      <c r="Q120" s="18"/>
      <c r="X120" s="18"/>
    </row>
    <row r="121" spans="7:24" ht="13.2">
      <c r="G121" s="18"/>
      <c r="K121" s="18"/>
      <c r="L121" s="18"/>
      <c r="M121" s="18"/>
      <c r="O121" s="18"/>
      <c r="P121" s="18"/>
      <c r="Q121" s="18"/>
      <c r="X121" s="18"/>
    </row>
    <row r="122" spans="7:24" ht="13.2">
      <c r="G122" s="18"/>
      <c r="K122" s="18"/>
      <c r="L122" s="18"/>
      <c r="M122" s="18"/>
      <c r="O122" s="18"/>
      <c r="P122" s="18"/>
      <c r="Q122" s="18"/>
      <c r="X122" s="18"/>
    </row>
    <row r="123" spans="7:24" ht="13.2">
      <c r="G123" s="18"/>
      <c r="K123" s="18"/>
      <c r="L123" s="18"/>
      <c r="M123" s="18"/>
      <c r="O123" s="18"/>
      <c r="P123" s="18"/>
      <c r="Q123" s="18"/>
      <c r="X123" s="18"/>
    </row>
    <row r="124" spans="7:24" ht="13.2">
      <c r="G124" s="18"/>
      <c r="K124" s="18"/>
      <c r="L124" s="18"/>
      <c r="M124" s="18"/>
      <c r="O124" s="18"/>
      <c r="P124" s="18"/>
      <c r="Q124" s="18"/>
      <c r="X124" s="18"/>
    </row>
    <row r="125" spans="7:24" ht="13.2">
      <c r="G125" s="18"/>
      <c r="K125" s="18"/>
      <c r="L125" s="18"/>
      <c r="M125" s="18"/>
      <c r="O125" s="18"/>
      <c r="P125" s="18"/>
      <c r="Q125" s="18"/>
      <c r="X125" s="18"/>
    </row>
    <row r="126" spans="7:24" ht="13.2">
      <c r="G126" s="18"/>
      <c r="K126" s="18"/>
      <c r="L126" s="18"/>
      <c r="M126" s="18"/>
      <c r="O126" s="18"/>
      <c r="P126" s="18"/>
      <c r="Q126" s="18"/>
      <c r="X126" s="18"/>
    </row>
    <row r="127" spans="7:24" ht="13.2">
      <c r="G127" s="18"/>
      <c r="K127" s="18"/>
      <c r="L127" s="18"/>
      <c r="M127" s="18"/>
      <c r="O127" s="18"/>
      <c r="P127" s="18"/>
      <c r="Q127" s="18"/>
      <c r="X127" s="18"/>
    </row>
    <row r="128" spans="7:24" ht="13.2">
      <c r="G128" s="18"/>
      <c r="K128" s="18"/>
      <c r="L128" s="18"/>
      <c r="M128" s="18"/>
      <c r="O128" s="18"/>
      <c r="P128" s="18"/>
      <c r="Q128" s="18"/>
      <c r="X128" s="18"/>
    </row>
    <row r="129" spans="7:24" ht="13.2">
      <c r="G129" s="18"/>
      <c r="K129" s="18"/>
      <c r="L129" s="18"/>
      <c r="M129" s="18"/>
      <c r="O129" s="18"/>
      <c r="P129" s="18"/>
      <c r="Q129" s="18"/>
      <c r="X129" s="18"/>
    </row>
    <row r="130" spans="7:24" ht="13.2">
      <c r="G130" s="18"/>
      <c r="K130" s="18"/>
      <c r="L130" s="18"/>
      <c r="M130" s="18"/>
      <c r="O130" s="18"/>
      <c r="P130" s="18"/>
      <c r="Q130" s="18"/>
      <c r="X130" s="18"/>
    </row>
    <row r="131" spans="7:24" ht="13.2">
      <c r="G131" s="18"/>
      <c r="K131" s="18"/>
      <c r="L131" s="18"/>
      <c r="M131" s="18"/>
      <c r="O131" s="18"/>
      <c r="P131" s="18"/>
      <c r="Q131" s="18"/>
      <c r="X131" s="18"/>
    </row>
    <row r="132" spans="7:24" ht="13.2">
      <c r="G132" s="18"/>
      <c r="K132" s="18"/>
      <c r="L132" s="18"/>
      <c r="M132" s="18"/>
      <c r="O132" s="18"/>
      <c r="P132" s="18"/>
      <c r="Q132" s="18"/>
      <c r="X132" s="18"/>
    </row>
    <row r="133" spans="7:24" ht="13.2">
      <c r="G133" s="18"/>
      <c r="K133" s="18"/>
      <c r="L133" s="18"/>
      <c r="M133" s="18"/>
      <c r="O133" s="18"/>
      <c r="P133" s="18"/>
      <c r="Q133" s="18"/>
      <c r="X133" s="18"/>
    </row>
    <row r="134" spans="7:24" ht="13.2">
      <c r="G134" s="18"/>
      <c r="K134" s="18"/>
      <c r="L134" s="18"/>
      <c r="M134" s="18"/>
      <c r="O134" s="18"/>
      <c r="P134" s="18"/>
      <c r="Q134" s="18"/>
      <c r="X134" s="18"/>
    </row>
    <row r="135" spans="7:24" ht="13.2">
      <c r="G135" s="18"/>
      <c r="K135" s="18"/>
      <c r="L135" s="18"/>
      <c r="M135" s="18"/>
      <c r="O135" s="18"/>
      <c r="P135" s="18"/>
      <c r="Q135" s="18"/>
      <c r="X135" s="18"/>
    </row>
    <row r="136" spans="7:24" ht="13.2">
      <c r="G136" s="18"/>
      <c r="K136" s="18"/>
      <c r="L136" s="18"/>
      <c r="M136" s="18"/>
      <c r="O136" s="18"/>
      <c r="P136" s="18"/>
      <c r="Q136" s="18"/>
      <c r="X136" s="18"/>
    </row>
    <row r="137" spans="7:24" ht="13.2">
      <c r="G137" s="18"/>
      <c r="K137" s="18"/>
      <c r="L137" s="18"/>
      <c r="M137" s="18"/>
      <c r="O137" s="18"/>
      <c r="P137" s="18"/>
      <c r="Q137" s="18"/>
      <c r="X137" s="18"/>
    </row>
    <row r="138" spans="7:24" ht="13.2">
      <c r="G138" s="18"/>
      <c r="K138" s="18"/>
      <c r="L138" s="18"/>
      <c r="M138" s="18"/>
      <c r="O138" s="18"/>
      <c r="P138" s="18"/>
      <c r="Q138" s="18"/>
      <c r="X138" s="18"/>
    </row>
    <row r="139" spans="7:24" ht="13.2">
      <c r="G139" s="18"/>
      <c r="K139" s="18"/>
      <c r="L139" s="18"/>
      <c r="M139" s="18"/>
      <c r="O139" s="18"/>
      <c r="P139" s="18"/>
      <c r="Q139" s="18"/>
      <c r="X139" s="18"/>
    </row>
    <row r="140" spans="7:24" ht="13.2">
      <c r="G140" s="18"/>
      <c r="K140" s="18"/>
      <c r="L140" s="18"/>
      <c r="M140" s="18"/>
      <c r="O140" s="18"/>
      <c r="P140" s="18"/>
      <c r="Q140" s="18"/>
      <c r="X140" s="18"/>
    </row>
    <row r="141" spans="7:24" ht="13.2">
      <c r="G141" s="18"/>
      <c r="K141" s="18"/>
      <c r="L141" s="18"/>
      <c r="M141" s="18"/>
      <c r="O141" s="18"/>
      <c r="P141" s="18"/>
      <c r="Q141" s="18"/>
      <c r="X141" s="18"/>
    </row>
    <row r="142" spans="7:24" ht="13.2">
      <c r="G142" s="18"/>
      <c r="K142" s="18"/>
      <c r="L142" s="18"/>
      <c r="M142" s="18"/>
      <c r="O142" s="18"/>
      <c r="P142" s="18"/>
      <c r="Q142" s="18"/>
      <c r="X142" s="18"/>
    </row>
    <row r="143" spans="7:24" ht="13.2">
      <c r="G143" s="18"/>
      <c r="K143" s="18"/>
      <c r="L143" s="18"/>
      <c r="M143" s="18"/>
      <c r="O143" s="18"/>
      <c r="P143" s="18"/>
      <c r="Q143" s="18"/>
      <c r="X143" s="18"/>
    </row>
    <row r="144" spans="7:24" ht="13.2">
      <c r="G144" s="18"/>
      <c r="K144" s="18"/>
      <c r="L144" s="18"/>
      <c r="M144" s="18"/>
      <c r="O144" s="18"/>
      <c r="P144" s="18"/>
      <c r="Q144" s="18"/>
      <c r="X144" s="18"/>
    </row>
    <row r="145" spans="7:24" ht="13.2">
      <c r="G145" s="18"/>
      <c r="K145" s="18"/>
      <c r="L145" s="18"/>
      <c r="M145" s="18"/>
      <c r="O145" s="18"/>
      <c r="P145" s="18"/>
      <c r="Q145" s="18"/>
      <c r="X145" s="18"/>
    </row>
    <row r="146" spans="7:24" ht="13.2">
      <c r="G146" s="18"/>
      <c r="K146" s="18"/>
      <c r="L146" s="18"/>
      <c r="M146" s="18"/>
      <c r="O146" s="18"/>
      <c r="P146" s="18"/>
      <c r="Q146" s="18"/>
      <c r="X146" s="18"/>
    </row>
    <row r="147" spans="7:24" ht="13.2">
      <c r="G147" s="18"/>
      <c r="K147" s="18"/>
      <c r="L147" s="18"/>
      <c r="M147" s="18"/>
      <c r="O147" s="18"/>
      <c r="P147" s="18"/>
      <c r="Q147" s="18"/>
      <c r="X147" s="18"/>
    </row>
    <row r="148" spans="7:24" ht="13.2">
      <c r="G148" s="18"/>
      <c r="K148" s="18"/>
      <c r="L148" s="18"/>
      <c r="M148" s="18"/>
      <c r="O148" s="18"/>
      <c r="P148" s="18"/>
      <c r="Q148" s="18"/>
      <c r="X148" s="18"/>
    </row>
    <row r="149" spans="7:24" ht="13.2">
      <c r="G149" s="18"/>
      <c r="K149" s="18"/>
      <c r="L149" s="18"/>
      <c r="M149" s="18"/>
      <c r="O149" s="18"/>
      <c r="P149" s="18"/>
      <c r="Q149" s="18"/>
      <c r="X149" s="18"/>
    </row>
    <row r="150" spans="7:24" ht="13.2">
      <c r="G150" s="18"/>
      <c r="K150" s="18"/>
      <c r="L150" s="18"/>
      <c r="M150" s="18"/>
      <c r="O150" s="18"/>
      <c r="P150" s="18"/>
      <c r="Q150" s="18"/>
      <c r="X150" s="18"/>
    </row>
    <row r="151" spans="7:24" ht="13.2">
      <c r="G151" s="18"/>
      <c r="K151" s="18"/>
      <c r="L151" s="18"/>
      <c r="M151" s="18"/>
      <c r="O151" s="18"/>
      <c r="P151" s="18"/>
      <c r="Q151" s="18"/>
      <c r="X151" s="18"/>
    </row>
    <row r="152" spans="7:24" ht="13.2">
      <c r="G152" s="18"/>
      <c r="K152" s="18"/>
      <c r="L152" s="18"/>
      <c r="M152" s="18"/>
      <c r="O152" s="18"/>
      <c r="P152" s="18"/>
      <c r="Q152" s="18"/>
      <c r="X152" s="18"/>
    </row>
    <row r="153" spans="7:24" ht="13.2">
      <c r="G153" s="18"/>
      <c r="K153" s="18"/>
      <c r="L153" s="18"/>
      <c r="M153" s="18"/>
      <c r="O153" s="18"/>
      <c r="P153" s="18"/>
      <c r="Q153" s="18"/>
      <c r="X153" s="18"/>
    </row>
    <row r="154" spans="7:24" ht="13.2">
      <c r="G154" s="18"/>
      <c r="K154" s="18"/>
      <c r="L154" s="18"/>
      <c r="M154" s="18"/>
      <c r="O154" s="18"/>
      <c r="P154" s="18"/>
      <c r="Q154" s="18"/>
      <c r="X154" s="18"/>
    </row>
    <row r="155" spans="7:24" ht="13.2">
      <c r="G155" s="18"/>
      <c r="K155" s="18"/>
      <c r="L155" s="18"/>
      <c r="M155" s="18"/>
      <c r="O155" s="18"/>
      <c r="P155" s="18"/>
      <c r="Q155" s="18"/>
      <c r="X155" s="18"/>
    </row>
    <row r="156" spans="7:24" ht="13.2">
      <c r="G156" s="18"/>
      <c r="K156" s="18"/>
      <c r="L156" s="18"/>
      <c r="M156" s="18"/>
      <c r="O156" s="18"/>
      <c r="P156" s="18"/>
      <c r="Q156" s="18"/>
      <c r="X156" s="18"/>
    </row>
    <row r="157" spans="7:24" ht="13.2">
      <c r="G157" s="18"/>
      <c r="K157" s="18"/>
      <c r="L157" s="18"/>
      <c r="M157" s="18"/>
      <c r="O157" s="18"/>
      <c r="P157" s="18"/>
      <c r="Q157" s="18"/>
      <c r="X157" s="18"/>
    </row>
    <row r="158" spans="7:24" ht="13.2">
      <c r="G158" s="18"/>
      <c r="K158" s="18"/>
      <c r="L158" s="18"/>
      <c r="M158" s="18"/>
      <c r="O158" s="18"/>
      <c r="P158" s="18"/>
      <c r="Q158" s="18"/>
      <c r="X158" s="18"/>
    </row>
    <row r="159" spans="7:24" ht="13.2">
      <c r="G159" s="18"/>
      <c r="K159" s="18"/>
      <c r="L159" s="18"/>
      <c r="M159" s="18"/>
      <c r="O159" s="18"/>
      <c r="P159" s="18"/>
      <c r="Q159" s="18"/>
      <c r="X159" s="18"/>
    </row>
    <row r="160" spans="7:24" ht="13.2">
      <c r="G160" s="18"/>
      <c r="K160" s="18"/>
      <c r="L160" s="18"/>
      <c r="M160" s="18"/>
      <c r="O160" s="18"/>
      <c r="P160" s="18"/>
      <c r="Q160" s="18"/>
      <c r="X160" s="18"/>
    </row>
    <row r="161" spans="7:24" ht="13.2">
      <c r="G161" s="18"/>
      <c r="K161" s="18"/>
      <c r="L161" s="18"/>
      <c r="M161" s="18"/>
      <c r="O161" s="18"/>
      <c r="P161" s="18"/>
      <c r="Q161" s="18"/>
      <c r="X161" s="18"/>
    </row>
    <row r="162" spans="7:24" ht="13.2">
      <c r="G162" s="18"/>
      <c r="K162" s="18"/>
      <c r="L162" s="18"/>
      <c r="M162" s="18"/>
      <c r="O162" s="18"/>
      <c r="P162" s="18"/>
      <c r="Q162" s="18"/>
      <c r="X162" s="18"/>
    </row>
    <row r="163" spans="7:24" ht="13.2">
      <c r="G163" s="18"/>
      <c r="K163" s="18"/>
      <c r="L163" s="18"/>
      <c r="M163" s="18"/>
      <c r="O163" s="18"/>
      <c r="P163" s="18"/>
      <c r="Q163" s="18"/>
      <c r="X163" s="18"/>
    </row>
    <row r="164" spans="7:24" ht="13.2">
      <c r="G164" s="18"/>
      <c r="K164" s="18"/>
      <c r="L164" s="18"/>
      <c r="M164" s="18"/>
      <c r="O164" s="18"/>
      <c r="P164" s="18"/>
      <c r="Q164" s="18"/>
      <c r="X164" s="18"/>
    </row>
    <row r="165" spans="7:24" ht="13.2">
      <c r="G165" s="18"/>
      <c r="K165" s="18"/>
      <c r="L165" s="18"/>
      <c r="M165" s="18"/>
      <c r="O165" s="18"/>
      <c r="P165" s="18"/>
      <c r="Q165" s="18"/>
      <c r="X165" s="18"/>
    </row>
    <row r="166" spans="7:24" ht="13.2">
      <c r="G166" s="18"/>
      <c r="K166" s="18"/>
      <c r="L166" s="18"/>
      <c r="M166" s="18"/>
      <c r="O166" s="18"/>
      <c r="P166" s="18"/>
      <c r="Q166" s="18"/>
      <c r="X166" s="18"/>
    </row>
    <row r="167" spans="7:24" ht="13.2">
      <c r="G167" s="18"/>
      <c r="K167" s="18"/>
      <c r="L167" s="18"/>
      <c r="M167" s="18"/>
      <c r="O167" s="18"/>
      <c r="P167" s="18"/>
      <c r="Q167" s="18"/>
      <c r="X167" s="18"/>
    </row>
    <row r="168" spans="7:24" ht="13.2">
      <c r="G168" s="18"/>
      <c r="K168" s="18"/>
      <c r="L168" s="18"/>
      <c r="M168" s="18"/>
      <c r="O168" s="18"/>
      <c r="P168" s="18"/>
      <c r="Q168" s="18"/>
      <c r="X168" s="18"/>
    </row>
    <row r="169" spans="7:24" ht="13.2">
      <c r="G169" s="18"/>
      <c r="K169" s="18"/>
      <c r="L169" s="18"/>
      <c r="M169" s="18"/>
      <c r="O169" s="18"/>
      <c r="P169" s="18"/>
      <c r="Q169" s="18"/>
      <c r="X169" s="18"/>
    </row>
    <row r="170" spans="7:24" ht="13.2">
      <c r="G170" s="18"/>
      <c r="K170" s="18"/>
      <c r="L170" s="18"/>
      <c r="M170" s="18"/>
      <c r="O170" s="18"/>
      <c r="P170" s="18"/>
      <c r="Q170" s="18"/>
      <c r="X170" s="18"/>
    </row>
    <row r="171" spans="7:24" ht="13.2">
      <c r="G171" s="18"/>
      <c r="K171" s="18"/>
      <c r="L171" s="18"/>
      <c r="M171" s="18"/>
      <c r="O171" s="18"/>
      <c r="P171" s="18"/>
      <c r="Q171" s="18"/>
      <c r="X171" s="18"/>
    </row>
    <row r="172" spans="7:24" ht="13.2">
      <c r="G172" s="18"/>
      <c r="K172" s="18"/>
      <c r="L172" s="18"/>
      <c r="M172" s="18"/>
      <c r="O172" s="18"/>
      <c r="P172" s="18"/>
      <c r="Q172" s="18"/>
      <c r="X172" s="18"/>
    </row>
    <row r="173" spans="7:24" ht="13.2">
      <c r="G173" s="18"/>
      <c r="K173" s="18"/>
      <c r="L173" s="18"/>
      <c r="M173" s="18"/>
      <c r="O173" s="18"/>
      <c r="P173" s="18"/>
      <c r="Q173" s="18"/>
      <c r="X173" s="18"/>
    </row>
    <row r="174" spans="7:24" ht="13.2">
      <c r="G174" s="18"/>
      <c r="K174" s="18"/>
      <c r="L174" s="18"/>
      <c r="M174" s="18"/>
      <c r="O174" s="18"/>
      <c r="P174" s="18"/>
      <c r="Q174" s="18"/>
      <c r="X174" s="18"/>
    </row>
    <row r="175" spans="7:24" ht="13.2">
      <c r="G175" s="18"/>
      <c r="K175" s="18"/>
      <c r="L175" s="18"/>
      <c r="M175" s="18"/>
      <c r="O175" s="18"/>
      <c r="P175" s="18"/>
      <c r="Q175" s="18"/>
      <c r="X175" s="18"/>
    </row>
    <row r="176" spans="7:24" ht="13.2">
      <c r="G176" s="18"/>
      <c r="K176" s="18"/>
      <c r="L176" s="18"/>
      <c r="M176" s="18"/>
      <c r="O176" s="18"/>
      <c r="P176" s="18"/>
      <c r="Q176" s="18"/>
      <c r="X176" s="18"/>
    </row>
    <row r="177" spans="7:24" ht="13.2">
      <c r="G177" s="18"/>
      <c r="K177" s="18"/>
      <c r="L177" s="18"/>
      <c r="M177" s="18"/>
      <c r="O177" s="18"/>
      <c r="P177" s="18"/>
      <c r="Q177" s="18"/>
      <c r="X177" s="18"/>
    </row>
    <row r="178" spans="7:24" ht="13.2">
      <c r="G178" s="18"/>
      <c r="K178" s="18"/>
      <c r="L178" s="18"/>
      <c r="M178" s="18"/>
      <c r="O178" s="18"/>
      <c r="P178" s="18"/>
      <c r="Q178" s="18"/>
      <c r="X178" s="18"/>
    </row>
    <row r="179" spans="7:24" ht="13.2">
      <c r="G179" s="18"/>
      <c r="K179" s="18"/>
      <c r="L179" s="18"/>
      <c r="M179" s="18"/>
      <c r="O179" s="18"/>
      <c r="P179" s="18"/>
      <c r="Q179" s="18"/>
      <c r="X179" s="18"/>
    </row>
    <row r="180" spans="7:24" ht="13.2">
      <c r="G180" s="18"/>
      <c r="K180" s="18"/>
      <c r="L180" s="18"/>
      <c r="M180" s="18"/>
      <c r="O180" s="18"/>
      <c r="P180" s="18"/>
      <c r="Q180" s="18"/>
      <c r="X180" s="18"/>
    </row>
    <row r="181" spans="7:24" ht="13.2">
      <c r="G181" s="18"/>
      <c r="K181" s="18"/>
      <c r="L181" s="18"/>
      <c r="M181" s="18"/>
      <c r="O181" s="18"/>
      <c r="P181" s="18"/>
      <c r="Q181" s="18"/>
      <c r="X181" s="18"/>
    </row>
    <row r="182" spans="7:24" ht="13.2">
      <c r="G182" s="18"/>
      <c r="K182" s="18"/>
      <c r="L182" s="18"/>
      <c r="M182" s="18"/>
      <c r="O182" s="18"/>
      <c r="P182" s="18"/>
      <c r="Q182" s="18"/>
      <c r="X182" s="18"/>
    </row>
    <row r="183" spans="7:24" ht="13.2">
      <c r="G183" s="18"/>
      <c r="K183" s="18"/>
      <c r="L183" s="18"/>
      <c r="M183" s="18"/>
      <c r="O183" s="18"/>
      <c r="P183" s="18"/>
      <c r="Q183" s="18"/>
      <c r="X183" s="18"/>
    </row>
    <row r="184" spans="7:24" ht="13.2">
      <c r="G184" s="18"/>
      <c r="K184" s="18"/>
      <c r="L184" s="18"/>
      <c r="M184" s="18"/>
      <c r="O184" s="18"/>
      <c r="P184" s="18"/>
      <c r="Q184" s="18"/>
      <c r="X184" s="18"/>
    </row>
    <row r="185" spans="7:24" ht="13.2">
      <c r="G185" s="18"/>
      <c r="K185" s="18"/>
      <c r="L185" s="18"/>
      <c r="M185" s="18"/>
      <c r="O185" s="18"/>
      <c r="P185" s="18"/>
      <c r="Q185" s="18"/>
      <c r="X185" s="18"/>
    </row>
    <row r="186" spans="7:24" ht="13.2">
      <c r="G186" s="18"/>
      <c r="K186" s="18"/>
      <c r="L186" s="18"/>
      <c r="M186" s="18"/>
      <c r="O186" s="18"/>
      <c r="P186" s="18"/>
      <c r="Q186" s="18"/>
      <c r="X186" s="18"/>
    </row>
    <row r="187" spans="7:24" ht="13.2">
      <c r="G187" s="18"/>
      <c r="K187" s="18"/>
      <c r="L187" s="18"/>
      <c r="M187" s="18"/>
      <c r="O187" s="18"/>
      <c r="P187" s="18"/>
      <c r="Q187" s="18"/>
      <c r="X187" s="18"/>
    </row>
    <row r="188" spans="7:24" ht="13.2">
      <c r="G188" s="18"/>
      <c r="K188" s="18"/>
      <c r="L188" s="18"/>
      <c r="M188" s="18"/>
      <c r="O188" s="18"/>
      <c r="P188" s="18"/>
      <c r="Q188" s="18"/>
      <c r="X188" s="18"/>
    </row>
    <row r="189" spans="7:24" ht="13.2">
      <c r="G189" s="18"/>
      <c r="K189" s="18"/>
      <c r="L189" s="18"/>
      <c r="M189" s="18"/>
      <c r="O189" s="18"/>
      <c r="P189" s="18"/>
      <c r="Q189" s="18"/>
      <c r="X189" s="18"/>
    </row>
    <row r="190" spans="7:24" ht="13.2">
      <c r="G190" s="18"/>
      <c r="K190" s="18"/>
      <c r="L190" s="18"/>
      <c r="M190" s="18"/>
      <c r="O190" s="18"/>
      <c r="P190" s="18"/>
      <c r="Q190" s="18"/>
      <c r="X190" s="18"/>
    </row>
    <row r="191" spans="7:24" ht="13.2">
      <c r="G191" s="18"/>
      <c r="K191" s="18"/>
      <c r="L191" s="18"/>
      <c r="M191" s="18"/>
      <c r="O191" s="18"/>
      <c r="P191" s="18"/>
      <c r="Q191" s="18"/>
      <c r="X191" s="18"/>
    </row>
    <row r="192" spans="7:24" ht="13.2">
      <c r="G192" s="18"/>
      <c r="K192" s="18"/>
      <c r="L192" s="18"/>
      <c r="M192" s="18"/>
      <c r="O192" s="18"/>
      <c r="P192" s="18"/>
      <c r="Q192" s="18"/>
      <c r="X192" s="18"/>
    </row>
    <row r="193" spans="7:24" ht="13.2">
      <c r="G193" s="18"/>
      <c r="K193" s="18"/>
      <c r="L193" s="18"/>
      <c r="M193" s="18"/>
      <c r="O193" s="18"/>
      <c r="P193" s="18"/>
      <c r="Q193" s="18"/>
      <c r="X193" s="18"/>
    </row>
    <row r="194" spans="7:24" ht="13.2">
      <c r="G194" s="18"/>
      <c r="K194" s="18"/>
      <c r="L194" s="18"/>
      <c r="M194" s="18"/>
      <c r="O194" s="18"/>
      <c r="P194" s="18"/>
      <c r="Q194" s="18"/>
      <c r="X194" s="18"/>
    </row>
    <row r="195" spans="7:24" ht="13.2">
      <c r="G195" s="18"/>
      <c r="K195" s="18"/>
      <c r="L195" s="18"/>
      <c r="M195" s="18"/>
      <c r="O195" s="18"/>
      <c r="P195" s="18"/>
      <c r="Q195" s="18"/>
      <c r="X195" s="18"/>
    </row>
    <row r="196" spans="7:24" ht="13.2">
      <c r="G196" s="18"/>
      <c r="K196" s="18"/>
      <c r="L196" s="18"/>
      <c r="M196" s="18"/>
      <c r="O196" s="18"/>
      <c r="P196" s="18"/>
      <c r="Q196" s="18"/>
      <c r="X196" s="18"/>
    </row>
    <row r="197" spans="7:24" ht="13.2">
      <c r="G197" s="18"/>
      <c r="K197" s="18"/>
      <c r="L197" s="18"/>
      <c r="M197" s="18"/>
      <c r="O197" s="18"/>
      <c r="P197" s="18"/>
      <c r="Q197" s="18"/>
      <c r="X197" s="18"/>
    </row>
    <row r="198" spans="7:24" ht="13.2">
      <c r="G198" s="18"/>
      <c r="K198" s="18"/>
      <c r="L198" s="18"/>
      <c r="M198" s="18"/>
      <c r="O198" s="18"/>
      <c r="P198" s="18"/>
      <c r="Q198" s="18"/>
      <c r="X198" s="18"/>
    </row>
    <row r="199" spans="7:24" ht="13.2">
      <c r="G199" s="18"/>
      <c r="K199" s="18"/>
      <c r="L199" s="18"/>
      <c r="M199" s="18"/>
      <c r="O199" s="18"/>
      <c r="P199" s="18"/>
      <c r="Q199" s="18"/>
      <c r="X199" s="18"/>
    </row>
    <row r="200" spans="7:24" ht="13.2">
      <c r="G200" s="18"/>
      <c r="K200" s="18"/>
      <c r="L200" s="18"/>
      <c r="M200" s="18"/>
      <c r="O200" s="18"/>
      <c r="P200" s="18"/>
      <c r="Q200" s="18"/>
      <c r="X200" s="18"/>
    </row>
    <row r="201" spans="7:24" ht="13.2">
      <c r="G201" s="18"/>
      <c r="K201" s="18"/>
      <c r="L201" s="18"/>
      <c r="M201" s="18"/>
      <c r="O201" s="18"/>
      <c r="P201" s="18"/>
      <c r="Q201" s="18"/>
      <c r="X201" s="18"/>
    </row>
    <row r="202" spans="7:24" ht="13.2">
      <c r="G202" s="18"/>
      <c r="K202" s="18"/>
      <c r="L202" s="18"/>
      <c r="M202" s="18"/>
      <c r="O202" s="18"/>
      <c r="P202" s="18"/>
      <c r="Q202" s="18"/>
      <c r="X202" s="18"/>
    </row>
    <row r="203" spans="7:24" ht="13.2">
      <c r="G203" s="18"/>
      <c r="K203" s="18"/>
      <c r="L203" s="18"/>
      <c r="M203" s="18"/>
      <c r="O203" s="18"/>
      <c r="P203" s="18"/>
      <c r="Q203" s="18"/>
      <c r="X203" s="18"/>
    </row>
    <row r="204" spans="7:24" ht="13.2">
      <c r="G204" s="18"/>
      <c r="K204" s="18"/>
      <c r="L204" s="18"/>
      <c r="M204" s="18"/>
      <c r="O204" s="18"/>
      <c r="P204" s="18"/>
      <c r="Q204" s="18"/>
      <c r="X204" s="18"/>
    </row>
    <row r="205" spans="7:24" ht="13.2">
      <c r="G205" s="18"/>
      <c r="K205" s="18"/>
      <c r="L205" s="18"/>
      <c r="M205" s="18"/>
      <c r="O205" s="18"/>
      <c r="P205" s="18"/>
      <c r="Q205" s="18"/>
      <c r="X205" s="18"/>
    </row>
    <row r="206" spans="7:24" ht="13.2">
      <c r="G206" s="18"/>
      <c r="K206" s="18"/>
      <c r="L206" s="18"/>
      <c r="M206" s="18"/>
      <c r="O206" s="18"/>
      <c r="P206" s="18"/>
      <c r="Q206" s="18"/>
      <c r="X206" s="18"/>
    </row>
    <row r="207" spans="7:24" ht="13.2">
      <c r="G207" s="18"/>
      <c r="K207" s="18"/>
      <c r="L207" s="18"/>
      <c r="M207" s="18"/>
      <c r="O207" s="18"/>
      <c r="P207" s="18"/>
      <c r="Q207" s="18"/>
      <c r="X207" s="18"/>
    </row>
    <row r="208" spans="7:24" ht="13.2">
      <c r="G208" s="18"/>
      <c r="K208" s="18"/>
      <c r="L208" s="18"/>
      <c r="M208" s="18"/>
      <c r="O208" s="18"/>
      <c r="P208" s="18"/>
      <c r="Q208" s="18"/>
      <c r="X208" s="18"/>
    </row>
    <row r="209" spans="7:24" ht="13.2">
      <c r="G209" s="18"/>
      <c r="K209" s="18"/>
      <c r="L209" s="18"/>
      <c r="M209" s="18"/>
      <c r="O209" s="18"/>
      <c r="P209" s="18"/>
      <c r="Q209" s="18"/>
      <c r="X209" s="18"/>
    </row>
    <row r="210" spans="7:24" ht="13.2">
      <c r="G210" s="18"/>
      <c r="K210" s="18"/>
      <c r="L210" s="18"/>
      <c r="M210" s="18"/>
      <c r="O210" s="18"/>
      <c r="P210" s="18"/>
      <c r="Q210" s="18"/>
      <c r="X210" s="18"/>
    </row>
    <row r="211" spans="7:24" ht="13.2">
      <c r="G211" s="18"/>
      <c r="K211" s="18"/>
      <c r="L211" s="18"/>
      <c r="M211" s="18"/>
      <c r="O211" s="18"/>
      <c r="P211" s="18"/>
      <c r="Q211" s="18"/>
      <c r="X211" s="18"/>
    </row>
    <row r="212" spans="7:24" ht="13.2">
      <c r="G212" s="18"/>
      <c r="K212" s="18"/>
      <c r="L212" s="18"/>
      <c r="M212" s="18"/>
      <c r="O212" s="18"/>
      <c r="P212" s="18"/>
      <c r="Q212" s="18"/>
      <c r="X212" s="18"/>
    </row>
    <row r="213" spans="7:24" ht="13.2">
      <c r="G213" s="18"/>
      <c r="K213" s="18"/>
      <c r="L213" s="18"/>
      <c r="M213" s="18"/>
      <c r="O213" s="18"/>
      <c r="P213" s="18"/>
      <c r="Q213" s="18"/>
      <c r="X213" s="18"/>
    </row>
    <row r="214" spans="7:24" ht="13.2">
      <c r="G214" s="18"/>
      <c r="K214" s="18"/>
      <c r="L214" s="18"/>
      <c r="M214" s="18"/>
      <c r="O214" s="18"/>
      <c r="P214" s="18"/>
      <c r="Q214" s="18"/>
      <c r="X214" s="18"/>
    </row>
    <row r="215" spans="7:24" ht="13.2">
      <c r="G215" s="18"/>
      <c r="K215" s="18"/>
      <c r="L215" s="18"/>
      <c r="M215" s="18"/>
      <c r="O215" s="18"/>
      <c r="P215" s="18"/>
      <c r="Q215" s="18"/>
      <c r="X215" s="18"/>
    </row>
    <row r="216" spans="7:24" ht="13.2">
      <c r="G216" s="18"/>
      <c r="K216" s="18"/>
      <c r="L216" s="18"/>
      <c r="M216" s="18"/>
      <c r="O216" s="18"/>
      <c r="P216" s="18"/>
      <c r="Q216" s="18"/>
      <c r="X216" s="18"/>
    </row>
    <row r="217" spans="7:24" ht="13.2">
      <c r="G217" s="18"/>
      <c r="K217" s="18"/>
      <c r="L217" s="18"/>
      <c r="M217" s="18"/>
      <c r="O217" s="18"/>
      <c r="P217" s="18"/>
      <c r="Q217" s="18"/>
      <c r="X217" s="18"/>
    </row>
    <row r="218" spans="7:24" ht="13.2">
      <c r="G218" s="18"/>
      <c r="K218" s="18"/>
      <c r="L218" s="18"/>
      <c r="M218" s="18"/>
      <c r="O218" s="18"/>
      <c r="P218" s="18"/>
      <c r="Q218" s="18"/>
      <c r="X218" s="18"/>
    </row>
    <row r="219" spans="7:24" ht="13.2">
      <c r="G219" s="18"/>
      <c r="K219" s="18"/>
      <c r="L219" s="18"/>
      <c r="M219" s="18"/>
      <c r="O219" s="18"/>
      <c r="P219" s="18"/>
      <c r="Q219" s="18"/>
      <c r="X219" s="18"/>
    </row>
    <row r="220" spans="7:24" ht="13.2">
      <c r="G220" s="18"/>
      <c r="K220" s="18"/>
      <c r="L220" s="18"/>
      <c r="M220" s="18"/>
      <c r="O220" s="18"/>
      <c r="P220" s="18"/>
      <c r="Q220" s="18"/>
      <c r="X220" s="18"/>
    </row>
    <row r="221" spans="7:24" ht="13.2">
      <c r="G221" s="18"/>
      <c r="K221" s="18"/>
      <c r="L221" s="18"/>
      <c r="M221" s="18"/>
      <c r="O221" s="18"/>
      <c r="P221" s="18"/>
      <c r="Q221" s="18"/>
      <c r="X221" s="18"/>
    </row>
    <row r="222" spans="7:24" ht="13.2">
      <c r="G222" s="18"/>
      <c r="K222" s="18"/>
      <c r="L222" s="18"/>
      <c r="M222" s="18"/>
      <c r="O222" s="18"/>
      <c r="P222" s="18"/>
      <c r="Q222" s="18"/>
      <c r="X222" s="18"/>
    </row>
    <row r="223" spans="7:24" ht="13.2">
      <c r="G223" s="18"/>
      <c r="K223" s="18"/>
      <c r="L223" s="18"/>
      <c r="M223" s="18"/>
      <c r="O223" s="18"/>
      <c r="P223" s="18"/>
      <c r="Q223" s="18"/>
      <c r="X223" s="18"/>
    </row>
    <row r="224" spans="7:24" ht="13.2">
      <c r="G224" s="18"/>
      <c r="K224" s="18"/>
      <c r="L224" s="18"/>
      <c r="M224" s="18"/>
      <c r="O224" s="18"/>
      <c r="P224" s="18"/>
      <c r="Q224" s="18"/>
      <c r="X224" s="18"/>
    </row>
    <row r="225" spans="7:24" ht="13.2">
      <c r="G225" s="18"/>
      <c r="K225" s="18"/>
      <c r="L225" s="18"/>
      <c r="M225" s="18"/>
      <c r="O225" s="18"/>
      <c r="P225" s="18"/>
      <c r="Q225" s="18"/>
      <c r="X225" s="18"/>
    </row>
    <row r="226" spans="7:24" ht="13.2">
      <c r="G226" s="18"/>
      <c r="K226" s="18"/>
      <c r="L226" s="18"/>
      <c r="M226" s="18"/>
      <c r="O226" s="18"/>
      <c r="P226" s="18"/>
      <c r="Q226" s="18"/>
      <c r="X226" s="18"/>
    </row>
    <row r="227" spans="7:24" ht="13.2">
      <c r="G227" s="18"/>
      <c r="K227" s="18"/>
      <c r="L227" s="18"/>
      <c r="M227" s="18"/>
      <c r="O227" s="18"/>
      <c r="P227" s="18"/>
      <c r="Q227" s="18"/>
      <c r="X227" s="18"/>
    </row>
    <row r="228" spans="7:24" ht="13.2">
      <c r="G228" s="18"/>
      <c r="K228" s="18"/>
      <c r="L228" s="18"/>
      <c r="M228" s="18"/>
      <c r="O228" s="18"/>
      <c r="P228" s="18"/>
      <c r="Q228" s="18"/>
      <c r="X228" s="18"/>
    </row>
    <row r="229" spans="7:24" ht="13.2">
      <c r="G229" s="18"/>
      <c r="K229" s="18"/>
      <c r="L229" s="18"/>
      <c r="M229" s="18"/>
      <c r="O229" s="18"/>
      <c r="P229" s="18"/>
      <c r="Q229" s="18"/>
      <c r="X229" s="18"/>
    </row>
    <row r="230" spans="7:24" ht="13.2">
      <c r="G230" s="18"/>
      <c r="K230" s="18"/>
      <c r="L230" s="18"/>
      <c r="M230" s="18"/>
      <c r="O230" s="18"/>
      <c r="P230" s="18"/>
      <c r="Q230" s="18"/>
      <c r="X230" s="18"/>
    </row>
    <row r="231" spans="7:24" ht="13.2">
      <c r="G231" s="18"/>
      <c r="K231" s="18"/>
      <c r="L231" s="18"/>
      <c r="M231" s="18"/>
      <c r="O231" s="18"/>
      <c r="P231" s="18"/>
      <c r="Q231" s="18"/>
      <c r="X231" s="18"/>
    </row>
    <row r="232" spans="7:24" ht="13.2">
      <c r="G232" s="18"/>
      <c r="K232" s="18"/>
      <c r="L232" s="18"/>
      <c r="M232" s="18"/>
      <c r="O232" s="18"/>
      <c r="P232" s="18"/>
      <c r="Q232" s="18"/>
      <c r="X232" s="18"/>
    </row>
    <row r="233" spans="7:24" ht="13.2">
      <c r="G233" s="18"/>
      <c r="K233" s="18"/>
      <c r="L233" s="18"/>
      <c r="M233" s="18"/>
      <c r="O233" s="18"/>
      <c r="P233" s="18"/>
      <c r="Q233" s="18"/>
      <c r="X233" s="18"/>
    </row>
    <row r="234" spans="7:24" ht="13.2">
      <c r="G234" s="18"/>
      <c r="K234" s="18"/>
      <c r="L234" s="18"/>
      <c r="M234" s="18"/>
      <c r="O234" s="18"/>
      <c r="P234" s="18"/>
      <c r="Q234" s="18"/>
      <c r="X234" s="18"/>
    </row>
    <row r="235" spans="7:24" ht="13.2">
      <c r="G235" s="18"/>
      <c r="K235" s="18"/>
      <c r="L235" s="18"/>
      <c r="M235" s="18"/>
      <c r="O235" s="18"/>
      <c r="P235" s="18"/>
      <c r="Q235" s="18"/>
      <c r="X235" s="18"/>
    </row>
    <row r="236" spans="7:24" ht="13.2">
      <c r="G236" s="18"/>
      <c r="K236" s="18"/>
      <c r="L236" s="18"/>
      <c r="M236" s="18"/>
      <c r="O236" s="18"/>
      <c r="P236" s="18"/>
      <c r="Q236" s="18"/>
      <c r="X236" s="18"/>
    </row>
    <row r="237" spans="7:24" ht="13.2">
      <c r="G237" s="18"/>
      <c r="K237" s="18"/>
      <c r="L237" s="18"/>
      <c r="M237" s="18"/>
      <c r="O237" s="18"/>
      <c r="P237" s="18"/>
      <c r="Q237" s="18"/>
      <c r="X237" s="18"/>
    </row>
    <row r="238" spans="7:24" ht="13.2">
      <c r="G238" s="18"/>
      <c r="K238" s="18"/>
      <c r="L238" s="18"/>
      <c r="M238" s="18"/>
      <c r="O238" s="18"/>
      <c r="P238" s="18"/>
      <c r="Q238" s="18"/>
      <c r="X238" s="18"/>
    </row>
    <row r="239" spans="7:24" ht="13.2">
      <c r="G239" s="18"/>
      <c r="K239" s="18"/>
      <c r="L239" s="18"/>
      <c r="M239" s="18"/>
      <c r="O239" s="18"/>
      <c r="P239" s="18"/>
      <c r="Q239" s="18"/>
      <c r="X239" s="18"/>
    </row>
    <row r="240" spans="7:24" ht="13.2">
      <c r="G240" s="18"/>
      <c r="K240" s="18"/>
      <c r="L240" s="18"/>
      <c r="M240" s="18"/>
      <c r="O240" s="18"/>
      <c r="P240" s="18"/>
      <c r="Q240" s="18"/>
      <c r="X240" s="18"/>
    </row>
    <row r="241" spans="7:24" ht="13.2">
      <c r="G241" s="18"/>
      <c r="K241" s="18"/>
      <c r="L241" s="18"/>
      <c r="M241" s="18"/>
      <c r="O241" s="18"/>
      <c r="P241" s="18"/>
      <c r="Q241" s="18"/>
      <c r="X241" s="18"/>
    </row>
    <row r="242" spans="7:24" ht="13.2">
      <c r="G242" s="18"/>
      <c r="K242" s="18"/>
      <c r="L242" s="18"/>
      <c r="M242" s="18"/>
      <c r="O242" s="18"/>
      <c r="P242" s="18"/>
      <c r="Q242" s="18"/>
      <c r="X242" s="18"/>
    </row>
    <row r="243" spans="7:24" ht="13.2">
      <c r="G243" s="18"/>
      <c r="K243" s="18"/>
      <c r="L243" s="18"/>
      <c r="M243" s="18"/>
      <c r="O243" s="18"/>
      <c r="P243" s="18"/>
      <c r="Q243" s="18"/>
      <c r="X243" s="18"/>
    </row>
    <row r="244" spans="7:24" ht="13.2">
      <c r="G244" s="18"/>
      <c r="K244" s="18"/>
      <c r="L244" s="18"/>
      <c r="M244" s="18"/>
      <c r="O244" s="18"/>
      <c r="P244" s="18"/>
      <c r="Q244" s="18"/>
      <c r="X244" s="18"/>
    </row>
    <row r="245" spans="7:24" ht="13.2">
      <c r="G245" s="18"/>
      <c r="K245" s="18"/>
      <c r="L245" s="18"/>
      <c r="M245" s="18"/>
      <c r="O245" s="18"/>
      <c r="P245" s="18"/>
      <c r="Q245" s="18"/>
      <c r="X245" s="18"/>
    </row>
    <row r="246" spans="7:24" ht="13.2">
      <c r="G246" s="18"/>
      <c r="K246" s="18"/>
      <c r="L246" s="18"/>
      <c r="M246" s="18"/>
      <c r="O246" s="18"/>
      <c r="P246" s="18"/>
      <c r="Q246" s="18"/>
      <c r="X246" s="18"/>
    </row>
    <row r="247" spans="7:24" ht="13.2">
      <c r="G247" s="18"/>
      <c r="K247" s="18"/>
      <c r="L247" s="18"/>
      <c r="M247" s="18"/>
      <c r="O247" s="18"/>
      <c r="P247" s="18"/>
      <c r="Q247" s="18"/>
      <c r="X247" s="18"/>
    </row>
    <row r="248" spans="7:24" ht="13.2">
      <c r="G248" s="18"/>
      <c r="K248" s="18"/>
      <c r="L248" s="18"/>
      <c r="M248" s="18"/>
      <c r="O248" s="18"/>
      <c r="P248" s="18"/>
      <c r="Q248" s="18"/>
      <c r="X248" s="18"/>
    </row>
    <row r="249" spans="7:24" ht="13.2">
      <c r="G249" s="18"/>
      <c r="K249" s="18"/>
      <c r="L249" s="18"/>
      <c r="M249" s="18"/>
      <c r="O249" s="18"/>
      <c r="P249" s="18"/>
      <c r="Q249" s="18"/>
      <c r="X249" s="18"/>
    </row>
    <row r="250" spans="7:24" ht="13.2">
      <c r="G250" s="18"/>
      <c r="K250" s="18"/>
      <c r="L250" s="18"/>
      <c r="M250" s="18"/>
      <c r="O250" s="18"/>
      <c r="P250" s="18"/>
      <c r="Q250" s="18"/>
      <c r="X250" s="18"/>
    </row>
    <row r="251" spans="7:24" ht="13.2">
      <c r="G251" s="18"/>
      <c r="K251" s="18"/>
      <c r="L251" s="18"/>
      <c r="M251" s="18"/>
      <c r="O251" s="18"/>
      <c r="P251" s="18"/>
      <c r="Q251" s="18"/>
      <c r="X251" s="18"/>
    </row>
    <row r="252" spans="7:24" ht="13.2">
      <c r="G252" s="18"/>
      <c r="K252" s="18"/>
      <c r="L252" s="18"/>
      <c r="M252" s="18"/>
      <c r="O252" s="18"/>
      <c r="P252" s="18"/>
      <c r="Q252" s="18"/>
      <c r="X252" s="18"/>
    </row>
    <row r="253" spans="7:24" ht="13.2">
      <c r="G253" s="18"/>
      <c r="K253" s="18"/>
      <c r="L253" s="18"/>
      <c r="M253" s="18"/>
      <c r="O253" s="18"/>
      <c r="P253" s="18"/>
      <c r="Q253" s="18"/>
      <c r="X253" s="18"/>
    </row>
    <row r="254" spans="7:24" ht="13.2">
      <c r="G254" s="18"/>
      <c r="K254" s="18"/>
      <c r="L254" s="18"/>
      <c r="M254" s="18"/>
      <c r="O254" s="18"/>
      <c r="P254" s="18"/>
      <c r="Q254" s="18"/>
      <c r="X254" s="18"/>
    </row>
    <row r="255" spans="7:24" ht="13.2">
      <c r="G255" s="18"/>
      <c r="K255" s="18"/>
      <c r="L255" s="18"/>
      <c r="M255" s="18"/>
      <c r="O255" s="18"/>
      <c r="P255" s="18"/>
      <c r="Q255" s="18"/>
      <c r="X255" s="18"/>
    </row>
    <row r="256" spans="7:24" ht="13.2">
      <c r="G256" s="18"/>
      <c r="K256" s="18"/>
      <c r="L256" s="18"/>
      <c r="M256" s="18"/>
      <c r="O256" s="18"/>
      <c r="P256" s="18"/>
      <c r="Q256" s="18"/>
      <c r="X256" s="18"/>
    </row>
    <row r="257" spans="7:24" ht="13.2">
      <c r="G257" s="18"/>
      <c r="K257" s="18"/>
      <c r="L257" s="18"/>
      <c r="M257" s="18"/>
      <c r="O257" s="18"/>
      <c r="P257" s="18"/>
      <c r="Q257" s="18"/>
      <c r="X257" s="18"/>
    </row>
    <row r="258" spans="7:24" ht="13.2">
      <c r="G258" s="18"/>
      <c r="K258" s="18"/>
      <c r="L258" s="18"/>
      <c r="M258" s="18"/>
      <c r="O258" s="18"/>
      <c r="P258" s="18"/>
      <c r="Q258" s="18"/>
      <c r="X258" s="18"/>
    </row>
    <row r="259" spans="7:24" ht="13.2">
      <c r="G259" s="18"/>
      <c r="K259" s="18"/>
      <c r="L259" s="18"/>
      <c r="M259" s="18"/>
      <c r="O259" s="18"/>
      <c r="P259" s="18"/>
      <c r="Q259" s="18"/>
      <c r="X259" s="18"/>
    </row>
    <row r="260" spans="7:24" ht="13.2">
      <c r="G260" s="18"/>
      <c r="K260" s="18"/>
      <c r="L260" s="18"/>
      <c r="M260" s="18"/>
      <c r="O260" s="18"/>
      <c r="P260" s="18"/>
      <c r="Q260" s="18"/>
      <c r="X260" s="18"/>
    </row>
    <row r="261" spans="7:24" ht="13.2">
      <c r="G261" s="18"/>
      <c r="K261" s="18"/>
      <c r="L261" s="18"/>
      <c r="M261" s="18"/>
      <c r="O261" s="18"/>
      <c r="P261" s="18"/>
      <c r="Q261" s="18"/>
      <c r="X261" s="18"/>
    </row>
    <row r="262" spans="7:24" ht="13.2">
      <c r="G262" s="18"/>
      <c r="K262" s="18"/>
      <c r="L262" s="18"/>
      <c r="M262" s="18"/>
      <c r="O262" s="18"/>
      <c r="P262" s="18"/>
      <c r="Q262" s="18"/>
      <c r="X262" s="18"/>
    </row>
    <row r="263" spans="7:24" ht="13.2">
      <c r="G263" s="18"/>
      <c r="K263" s="18"/>
      <c r="L263" s="18"/>
      <c r="M263" s="18"/>
      <c r="O263" s="18"/>
      <c r="P263" s="18"/>
      <c r="Q263" s="18"/>
      <c r="X263" s="18"/>
    </row>
    <row r="264" spans="7:24" ht="13.2">
      <c r="G264" s="18"/>
      <c r="K264" s="18"/>
      <c r="L264" s="18"/>
      <c r="M264" s="18"/>
      <c r="O264" s="18"/>
      <c r="P264" s="18"/>
      <c r="Q264" s="18"/>
      <c r="X264" s="18"/>
    </row>
    <row r="265" spans="7:24" ht="13.2">
      <c r="G265" s="18"/>
      <c r="K265" s="18"/>
      <c r="L265" s="18"/>
      <c r="M265" s="18"/>
      <c r="O265" s="18"/>
      <c r="P265" s="18"/>
      <c r="Q265" s="18"/>
      <c r="X265" s="18"/>
    </row>
    <row r="266" spans="7:24" ht="13.2">
      <c r="G266" s="18"/>
      <c r="K266" s="18"/>
      <c r="L266" s="18"/>
      <c r="M266" s="18"/>
      <c r="O266" s="18"/>
      <c r="P266" s="18"/>
      <c r="Q266" s="18"/>
      <c r="X266" s="18"/>
    </row>
    <row r="267" spans="7:24" ht="13.2">
      <c r="G267" s="18"/>
      <c r="K267" s="18"/>
      <c r="L267" s="18"/>
      <c r="M267" s="18"/>
      <c r="O267" s="18"/>
      <c r="P267" s="18"/>
      <c r="Q267" s="18"/>
      <c r="X267" s="18"/>
    </row>
    <row r="268" spans="7:24" ht="13.2">
      <c r="G268" s="18"/>
      <c r="K268" s="18"/>
      <c r="L268" s="18"/>
      <c r="M268" s="18"/>
      <c r="O268" s="18"/>
      <c r="P268" s="18"/>
      <c r="Q268" s="18"/>
      <c r="X268" s="18"/>
    </row>
    <row r="269" spans="7:24" ht="13.2">
      <c r="G269" s="18"/>
      <c r="K269" s="18"/>
      <c r="L269" s="18"/>
      <c r="M269" s="18"/>
      <c r="O269" s="18"/>
      <c r="P269" s="18"/>
      <c r="Q269" s="18"/>
      <c r="X269" s="18"/>
    </row>
    <row r="270" spans="7:24" ht="13.2">
      <c r="G270" s="18"/>
      <c r="K270" s="18"/>
      <c r="L270" s="18"/>
      <c r="M270" s="18"/>
      <c r="O270" s="18"/>
      <c r="P270" s="18"/>
      <c r="Q270" s="18"/>
      <c r="X270" s="18"/>
    </row>
    <row r="271" spans="7:24" ht="13.2">
      <c r="G271" s="18"/>
      <c r="K271" s="18"/>
      <c r="L271" s="18"/>
      <c r="M271" s="18"/>
      <c r="O271" s="18"/>
      <c r="P271" s="18"/>
      <c r="Q271" s="18"/>
      <c r="X271" s="18"/>
    </row>
    <row r="272" spans="7:24" ht="13.2">
      <c r="G272" s="18"/>
      <c r="K272" s="18"/>
      <c r="L272" s="18"/>
      <c r="M272" s="18"/>
      <c r="O272" s="18"/>
      <c r="P272" s="18"/>
      <c r="Q272" s="18"/>
      <c r="X272" s="18"/>
    </row>
    <row r="273" spans="7:24" ht="13.2">
      <c r="G273" s="18"/>
      <c r="K273" s="18"/>
      <c r="L273" s="18"/>
      <c r="M273" s="18"/>
      <c r="O273" s="18"/>
      <c r="P273" s="18"/>
      <c r="Q273" s="18"/>
      <c r="X273" s="18"/>
    </row>
    <row r="274" spans="7:24" ht="13.2">
      <c r="G274" s="18"/>
      <c r="K274" s="18"/>
      <c r="L274" s="18"/>
      <c r="M274" s="18"/>
      <c r="O274" s="18"/>
      <c r="P274" s="18"/>
      <c r="Q274" s="18"/>
      <c r="X274" s="18"/>
    </row>
    <row r="275" spans="7:24" ht="13.2">
      <c r="G275" s="18"/>
      <c r="K275" s="18"/>
      <c r="L275" s="18"/>
      <c r="M275" s="18"/>
      <c r="O275" s="18"/>
      <c r="P275" s="18"/>
      <c r="Q275" s="18"/>
      <c r="X275" s="18"/>
    </row>
    <row r="276" spans="7:24" ht="13.2">
      <c r="G276" s="18"/>
      <c r="K276" s="18"/>
      <c r="L276" s="18"/>
      <c r="M276" s="18"/>
      <c r="O276" s="18"/>
      <c r="P276" s="18"/>
      <c r="Q276" s="18"/>
      <c r="X276" s="18"/>
    </row>
    <row r="277" spans="7:24" ht="13.2">
      <c r="G277" s="18"/>
      <c r="K277" s="18"/>
      <c r="L277" s="18"/>
      <c r="M277" s="18"/>
      <c r="O277" s="18"/>
      <c r="P277" s="18"/>
      <c r="Q277" s="18"/>
      <c r="X277" s="18"/>
    </row>
    <row r="278" spans="7:24" ht="13.2">
      <c r="G278" s="18"/>
      <c r="K278" s="18"/>
      <c r="L278" s="18"/>
      <c r="M278" s="18"/>
      <c r="O278" s="18"/>
      <c r="P278" s="18"/>
      <c r="Q278" s="18"/>
      <c r="X278" s="18"/>
    </row>
    <row r="279" spans="7:24" ht="13.2">
      <c r="G279" s="18"/>
      <c r="K279" s="18"/>
      <c r="L279" s="18"/>
      <c r="M279" s="18"/>
      <c r="O279" s="18"/>
      <c r="P279" s="18"/>
      <c r="Q279" s="18"/>
      <c r="X279" s="18"/>
    </row>
    <row r="280" spans="7:24" ht="13.2">
      <c r="G280" s="18"/>
      <c r="K280" s="18"/>
      <c r="L280" s="18"/>
      <c r="M280" s="18"/>
      <c r="O280" s="18"/>
      <c r="P280" s="18"/>
      <c r="Q280" s="18"/>
      <c r="X280" s="18"/>
    </row>
    <row r="281" spans="7:24" ht="13.2">
      <c r="G281" s="18"/>
      <c r="K281" s="18"/>
      <c r="L281" s="18"/>
      <c r="M281" s="18"/>
      <c r="O281" s="18"/>
      <c r="P281" s="18"/>
      <c r="Q281" s="18"/>
      <c r="X281" s="18"/>
    </row>
    <row r="282" spans="7:24" ht="13.2">
      <c r="G282" s="18"/>
      <c r="K282" s="18"/>
      <c r="L282" s="18"/>
      <c r="M282" s="18"/>
      <c r="O282" s="18"/>
      <c r="P282" s="18"/>
      <c r="Q282" s="18"/>
      <c r="X282" s="18"/>
    </row>
    <row r="283" spans="7:24" ht="13.2">
      <c r="G283" s="18"/>
      <c r="K283" s="18"/>
      <c r="L283" s="18"/>
      <c r="M283" s="18"/>
      <c r="O283" s="18"/>
      <c r="P283" s="18"/>
      <c r="Q283" s="18"/>
      <c r="X283" s="18"/>
    </row>
    <row r="284" spans="7:24" ht="13.2">
      <c r="G284" s="18"/>
      <c r="K284" s="18"/>
      <c r="L284" s="18"/>
      <c r="M284" s="18"/>
      <c r="O284" s="18"/>
      <c r="P284" s="18"/>
      <c r="Q284" s="18"/>
      <c r="X284" s="18"/>
    </row>
    <row r="285" spans="7:24" ht="13.2">
      <c r="G285" s="18"/>
      <c r="K285" s="18"/>
      <c r="L285" s="18"/>
      <c r="M285" s="18"/>
      <c r="O285" s="18"/>
      <c r="P285" s="18"/>
      <c r="Q285" s="18"/>
      <c r="X285" s="18"/>
    </row>
    <row r="286" spans="7:24" ht="13.2">
      <c r="G286" s="18"/>
      <c r="K286" s="18"/>
      <c r="L286" s="18"/>
      <c r="M286" s="18"/>
      <c r="O286" s="18"/>
      <c r="P286" s="18"/>
      <c r="Q286" s="18"/>
      <c r="X286" s="18"/>
    </row>
    <row r="287" spans="7:24" ht="13.2">
      <c r="G287" s="18"/>
      <c r="K287" s="18"/>
      <c r="L287" s="18"/>
      <c r="M287" s="18"/>
      <c r="O287" s="18"/>
      <c r="P287" s="18"/>
      <c r="Q287" s="18"/>
      <c r="X287" s="18"/>
    </row>
    <row r="288" spans="7:24" ht="13.2">
      <c r="G288" s="18"/>
      <c r="K288" s="18"/>
      <c r="L288" s="18"/>
      <c r="M288" s="18"/>
      <c r="O288" s="18"/>
      <c r="P288" s="18"/>
      <c r="Q288" s="18"/>
      <c r="X288" s="18"/>
    </row>
    <row r="289" spans="7:24" ht="13.2">
      <c r="G289" s="18"/>
      <c r="K289" s="18"/>
      <c r="L289" s="18"/>
      <c r="M289" s="18"/>
      <c r="O289" s="18"/>
      <c r="P289" s="18"/>
      <c r="Q289" s="18"/>
      <c r="X289" s="18"/>
    </row>
    <row r="290" spans="7:24" ht="13.2">
      <c r="G290" s="18"/>
      <c r="K290" s="18"/>
      <c r="L290" s="18"/>
      <c r="M290" s="18"/>
      <c r="O290" s="18"/>
      <c r="P290" s="18"/>
      <c r="Q290" s="18"/>
      <c r="X290" s="18"/>
    </row>
    <row r="291" spans="7:24" ht="13.2">
      <c r="G291" s="18"/>
      <c r="K291" s="18"/>
      <c r="L291" s="18"/>
      <c r="M291" s="18"/>
      <c r="O291" s="18"/>
      <c r="P291" s="18"/>
      <c r="Q291" s="18"/>
      <c r="X291" s="18"/>
    </row>
    <row r="292" spans="7:24" ht="13.2">
      <c r="G292" s="18"/>
      <c r="K292" s="18"/>
      <c r="L292" s="18"/>
      <c r="M292" s="18"/>
      <c r="O292" s="18"/>
      <c r="P292" s="18"/>
      <c r="Q292" s="18"/>
      <c r="X292" s="18"/>
    </row>
    <row r="293" spans="7:24" ht="13.2">
      <c r="G293" s="18"/>
      <c r="K293" s="18"/>
      <c r="L293" s="18"/>
      <c r="M293" s="18"/>
      <c r="O293" s="18"/>
      <c r="P293" s="18"/>
      <c r="Q293" s="18"/>
      <c r="X293" s="18"/>
    </row>
    <row r="294" spans="7:24" ht="13.2">
      <c r="G294" s="18"/>
      <c r="K294" s="18"/>
      <c r="L294" s="18"/>
      <c r="M294" s="18"/>
      <c r="O294" s="18"/>
      <c r="P294" s="18"/>
      <c r="Q294" s="18"/>
      <c r="X294" s="18"/>
    </row>
    <row r="295" spans="7:24" ht="13.2">
      <c r="G295" s="18"/>
      <c r="K295" s="18"/>
      <c r="L295" s="18"/>
      <c r="M295" s="18"/>
      <c r="O295" s="18"/>
      <c r="P295" s="18"/>
      <c r="Q295" s="18"/>
      <c r="X295" s="18"/>
    </row>
    <row r="296" spans="7:24" ht="13.2">
      <c r="G296" s="18"/>
      <c r="K296" s="18"/>
      <c r="L296" s="18"/>
      <c r="M296" s="18"/>
      <c r="O296" s="18"/>
      <c r="P296" s="18"/>
      <c r="Q296" s="18"/>
      <c r="X296" s="18"/>
    </row>
    <row r="297" spans="7:24" ht="13.2">
      <c r="G297" s="18"/>
      <c r="K297" s="18"/>
      <c r="L297" s="18"/>
      <c r="M297" s="18"/>
      <c r="O297" s="18"/>
      <c r="P297" s="18"/>
      <c r="Q297" s="18"/>
      <c r="X297" s="18"/>
    </row>
    <row r="298" spans="7:24" ht="13.2">
      <c r="G298" s="18"/>
      <c r="K298" s="18"/>
      <c r="L298" s="18"/>
      <c r="M298" s="18"/>
      <c r="O298" s="18"/>
      <c r="P298" s="18"/>
      <c r="Q298" s="18"/>
      <c r="X298" s="18"/>
    </row>
    <row r="299" spans="7:24" ht="13.2">
      <c r="G299" s="18"/>
      <c r="K299" s="18"/>
      <c r="L299" s="18"/>
      <c r="M299" s="18"/>
      <c r="O299" s="18"/>
      <c r="P299" s="18"/>
      <c r="Q299" s="18"/>
      <c r="X299" s="18"/>
    </row>
    <row r="300" spans="7:24" ht="13.2">
      <c r="G300" s="18"/>
      <c r="K300" s="18"/>
      <c r="L300" s="18"/>
      <c r="M300" s="18"/>
      <c r="O300" s="18"/>
      <c r="P300" s="18"/>
      <c r="Q300" s="18"/>
      <c r="X300" s="18"/>
    </row>
    <row r="301" spans="7:24" ht="13.2">
      <c r="G301" s="18"/>
      <c r="K301" s="18"/>
      <c r="L301" s="18"/>
      <c r="M301" s="18"/>
      <c r="O301" s="18"/>
      <c r="P301" s="18"/>
      <c r="Q301" s="18"/>
      <c r="X301" s="18"/>
    </row>
    <row r="302" spans="7:24" ht="13.2">
      <c r="G302" s="18"/>
      <c r="K302" s="18"/>
      <c r="L302" s="18"/>
      <c r="M302" s="18"/>
      <c r="O302" s="18"/>
      <c r="P302" s="18"/>
      <c r="Q302" s="18"/>
      <c r="X302" s="18"/>
    </row>
    <row r="303" spans="7:24" ht="13.2">
      <c r="G303" s="18"/>
      <c r="K303" s="18"/>
      <c r="L303" s="18"/>
      <c r="M303" s="18"/>
      <c r="O303" s="18"/>
      <c r="P303" s="18"/>
      <c r="Q303" s="18"/>
      <c r="X303" s="18"/>
    </row>
    <row r="304" spans="7:24" ht="13.2">
      <c r="G304" s="18"/>
      <c r="K304" s="18"/>
      <c r="L304" s="18"/>
      <c r="M304" s="18"/>
      <c r="O304" s="18"/>
      <c r="P304" s="18"/>
      <c r="Q304" s="18"/>
      <c r="X304" s="18"/>
    </row>
    <row r="305" spans="7:24" ht="13.2">
      <c r="G305" s="18"/>
      <c r="K305" s="18"/>
      <c r="L305" s="18"/>
      <c r="M305" s="18"/>
      <c r="O305" s="18"/>
      <c r="P305" s="18"/>
      <c r="Q305" s="18"/>
      <c r="X305" s="18"/>
    </row>
    <row r="306" spans="7:24" ht="13.2">
      <c r="G306" s="18"/>
      <c r="K306" s="18"/>
      <c r="L306" s="18"/>
      <c r="M306" s="18"/>
      <c r="O306" s="18"/>
      <c r="P306" s="18"/>
      <c r="Q306" s="18"/>
      <c r="X306" s="18"/>
    </row>
    <row r="307" spans="7:24" ht="13.2">
      <c r="G307" s="18"/>
      <c r="K307" s="18"/>
      <c r="L307" s="18"/>
      <c r="M307" s="18"/>
      <c r="O307" s="18"/>
      <c r="P307" s="18"/>
      <c r="Q307" s="18"/>
      <c r="X307" s="18"/>
    </row>
    <row r="308" spans="7:24" ht="13.2">
      <c r="G308" s="18"/>
      <c r="K308" s="18"/>
      <c r="L308" s="18"/>
      <c r="M308" s="18"/>
      <c r="O308" s="18"/>
      <c r="P308" s="18"/>
      <c r="Q308" s="18"/>
      <c r="X308" s="18"/>
    </row>
    <row r="309" spans="7:24" ht="13.2">
      <c r="G309" s="18"/>
      <c r="K309" s="18"/>
      <c r="L309" s="18"/>
      <c r="M309" s="18"/>
      <c r="O309" s="18"/>
      <c r="P309" s="18"/>
      <c r="Q309" s="18"/>
      <c r="X309" s="18"/>
    </row>
    <row r="310" spans="7:24" ht="13.2">
      <c r="G310" s="18"/>
      <c r="K310" s="18"/>
      <c r="L310" s="18"/>
      <c r="M310" s="18"/>
      <c r="O310" s="18"/>
      <c r="P310" s="18"/>
      <c r="Q310" s="18"/>
      <c r="X310" s="18"/>
    </row>
    <row r="311" spans="7:24" ht="13.2">
      <c r="G311" s="18"/>
      <c r="K311" s="18"/>
      <c r="L311" s="18"/>
      <c r="M311" s="18"/>
      <c r="O311" s="18"/>
      <c r="P311" s="18"/>
      <c r="Q311" s="18"/>
      <c r="X311" s="18"/>
    </row>
    <row r="312" spans="7:24" ht="13.2">
      <c r="G312" s="18"/>
      <c r="K312" s="18"/>
      <c r="L312" s="18"/>
      <c r="M312" s="18"/>
      <c r="O312" s="18"/>
      <c r="P312" s="18"/>
      <c r="Q312" s="18"/>
      <c r="X312" s="18"/>
    </row>
    <row r="313" spans="7:24" ht="13.2">
      <c r="G313" s="18"/>
      <c r="K313" s="18"/>
      <c r="L313" s="18"/>
      <c r="M313" s="18"/>
      <c r="O313" s="18"/>
      <c r="P313" s="18"/>
      <c r="Q313" s="18"/>
      <c r="X313" s="18"/>
    </row>
    <row r="314" spans="7:24" ht="13.2">
      <c r="G314" s="18"/>
      <c r="K314" s="18"/>
      <c r="L314" s="18"/>
      <c r="M314" s="18"/>
      <c r="O314" s="18"/>
      <c r="P314" s="18"/>
      <c r="Q314" s="18"/>
      <c r="X314" s="18"/>
    </row>
    <row r="315" spans="7:24" ht="13.2">
      <c r="G315" s="18"/>
      <c r="K315" s="18"/>
      <c r="L315" s="18"/>
      <c r="M315" s="18"/>
      <c r="O315" s="18"/>
      <c r="P315" s="18"/>
      <c r="Q315" s="18"/>
      <c r="X315" s="18"/>
    </row>
    <row r="316" spans="7:24" ht="13.2">
      <c r="G316" s="18"/>
      <c r="K316" s="18"/>
      <c r="L316" s="18"/>
      <c r="M316" s="18"/>
      <c r="O316" s="18"/>
      <c r="P316" s="18"/>
      <c r="Q316" s="18"/>
      <c r="X316" s="18"/>
    </row>
    <row r="317" spans="7:24" ht="13.2">
      <c r="G317" s="18"/>
      <c r="K317" s="18"/>
      <c r="L317" s="18"/>
      <c r="M317" s="18"/>
      <c r="O317" s="18"/>
      <c r="P317" s="18"/>
      <c r="Q317" s="18"/>
      <c r="X317" s="18"/>
    </row>
    <row r="318" spans="7:24" ht="13.2">
      <c r="G318" s="18"/>
      <c r="K318" s="18"/>
      <c r="L318" s="18"/>
      <c r="M318" s="18"/>
      <c r="O318" s="18"/>
      <c r="P318" s="18"/>
      <c r="Q318" s="18"/>
      <c r="X318" s="18"/>
    </row>
    <row r="319" spans="7:24" ht="13.2">
      <c r="G319" s="18"/>
      <c r="K319" s="18"/>
      <c r="L319" s="18"/>
      <c r="M319" s="18"/>
      <c r="O319" s="18"/>
      <c r="P319" s="18"/>
      <c r="Q319" s="18"/>
      <c r="X319" s="18"/>
    </row>
    <row r="320" spans="7:24" ht="13.2">
      <c r="G320" s="18"/>
      <c r="K320" s="18"/>
      <c r="L320" s="18"/>
      <c r="M320" s="18"/>
      <c r="O320" s="18"/>
      <c r="P320" s="18"/>
      <c r="Q320" s="18"/>
      <c r="X320" s="18"/>
    </row>
    <row r="321" spans="7:24" ht="13.2">
      <c r="G321" s="18"/>
      <c r="K321" s="18"/>
      <c r="L321" s="18"/>
      <c r="M321" s="18"/>
      <c r="O321" s="18"/>
      <c r="P321" s="18"/>
      <c r="Q321" s="18"/>
      <c r="X321" s="18"/>
    </row>
    <row r="322" spans="7:24" ht="13.2">
      <c r="G322" s="18"/>
      <c r="K322" s="18"/>
      <c r="L322" s="18"/>
      <c r="M322" s="18"/>
      <c r="O322" s="18"/>
      <c r="P322" s="18"/>
      <c r="Q322" s="18"/>
      <c r="X322" s="18"/>
    </row>
    <row r="323" spans="7:24" ht="13.2">
      <c r="G323" s="18"/>
      <c r="K323" s="18"/>
      <c r="L323" s="18"/>
      <c r="M323" s="18"/>
      <c r="O323" s="18"/>
      <c r="P323" s="18"/>
      <c r="Q323" s="18"/>
      <c r="X323" s="18"/>
    </row>
    <row r="324" spans="7:24" ht="13.2">
      <c r="G324" s="18"/>
      <c r="K324" s="18"/>
      <c r="L324" s="18"/>
      <c r="M324" s="18"/>
      <c r="O324" s="18"/>
      <c r="P324" s="18"/>
      <c r="Q324" s="18"/>
      <c r="X324" s="18"/>
    </row>
    <row r="325" spans="7:24" ht="13.2">
      <c r="G325" s="18"/>
      <c r="K325" s="18"/>
      <c r="L325" s="18"/>
      <c r="M325" s="18"/>
      <c r="O325" s="18"/>
      <c r="P325" s="18"/>
      <c r="Q325" s="18"/>
      <c r="X325" s="18"/>
    </row>
    <row r="326" spans="7:24" ht="13.2">
      <c r="G326" s="18"/>
      <c r="K326" s="18"/>
      <c r="L326" s="18"/>
      <c r="M326" s="18"/>
      <c r="O326" s="18"/>
      <c r="P326" s="18"/>
      <c r="Q326" s="18"/>
      <c r="X326" s="18"/>
    </row>
    <row r="327" spans="7:24" ht="13.2">
      <c r="G327" s="18"/>
      <c r="K327" s="18"/>
      <c r="L327" s="18"/>
      <c r="M327" s="18"/>
      <c r="O327" s="18"/>
      <c r="P327" s="18"/>
      <c r="Q327" s="18"/>
      <c r="X327" s="18"/>
    </row>
    <row r="328" spans="7:24" ht="13.2">
      <c r="G328" s="18"/>
      <c r="K328" s="18"/>
      <c r="L328" s="18"/>
      <c r="M328" s="18"/>
      <c r="O328" s="18"/>
      <c r="P328" s="18"/>
      <c r="Q328" s="18"/>
      <c r="X328" s="18"/>
    </row>
    <row r="329" spans="7:24" ht="13.2">
      <c r="G329" s="18"/>
      <c r="K329" s="18"/>
      <c r="L329" s="18"/>
      <c r="M329" s="18"/>
      <c r="O329" s="18"/>
      <c r="P329" s="18"/>
      <c r="Q329" s="18"/>
      <c r="X329" s="18"/>
    </row>
    <row r="330" spans="7:24" ht="13.2">
      <c r="G330" s="18"/>
      <c r="K330" s="18"/>
      <c r="L330" s="18"/>
      <c r="M330" s="18"/>
      <c r="O330" s="18"/>
      <c r="P330" s="18"/>
      <c r="Q330" s="18"/>
      <c r="X330" s="18"/>
    </row>
    <row r="331" spans="7:24" ht="13.2">
      <c r="G331" s="18"/>
      <c r="K331" s="18"/>
      <c r="L331" s="18"/>
      <c r="M331" s="18"/>
      <c r="O331" s="18"/>
      <c r="P331" s="18"/>
      <c r="Q331" s="18"/>
      <c r="X331" s="18"/>
    </row>
    <row r="332" spans="7:24" ht="13.2">
      <c r="G332" s="18"/>
      <c r="K332" s="18"/>
      <c r="L332" s="18"/>
      <c r="M332" s="18"/>
      <c r="O332" s="18"/>
      <c r="P332" s="18"/>
      <c r="Q332" s="18"/>
      <c r="X332" s="18"/>
    </row>
    <row r="333" spans="7:24" ht="13.2">
      <c r="G333" s="18"/>
      <c r="K333" s="18"/>
      <c r="L333" s="18"/>
      <c r="M333" s="18"/>
      <c r="O333" s="18"/>
      <c r="P333" s="18"/>
      <c r="Q333" s="18"/>
      <c r="X333" s="18"/>
    </row>
    <row r="334" spans="7:24" ht="13.2">
      <c r="G334" s="18"/>
      <c r="K334" s="18"/>
      <c r="L334" s="18"/>
      <c r="M334" s="18"/>
      <c r="O334" s="18"/>
      <c r="P334" s="18"/>
      <c r="Q334" s="18"/>
      <c r="X334" s="18"/>
    </row>
    <row r="335" spans="7:24" ht="13.2">
      <c r="G335" s="18"/>
      <c r="K335" s="18"/>
      <c r="L335" s="18"/>
      <c r="M335" s="18"/>
      <c r="O335" s="18"/>
      <c r="P335" s="18"/>
      <c r="Q335" s="18"/>
      <c r="X335" s="18"/>
    </row>
    <row r="336" spans="7:24" ht="13.2">
      <c r="G336" s="18"/>
      <c r="K336" s="18"/>
      <c r="L336" s="18"/>
      <c r="M336" s="18"/>
      <c r="O336" s="18"/>
      <c r="P336" s="18"/>
      <c r="Q336" s="18"/>
      <c r="X336" s="18"/>
    </row>
    <row r="337" spans="7:24" ht="13.2">
      <c r="G337" s="18"/>
      <c r="K337" s="18"/>
      <c r="L337" s="18"/>
      <c r="M337" s="18"/>
      <c r="O337" s="18"/>
      <c r="P337" s="18"/>
      <c r="Q337" s="18"/>
      <c r="X337" s="18"/>
    </row>
    <row r="338" spans="7:24" ht="13.2">
      <c r="G338" s="18"/>
      <c r="K338" s="18"/>
      <c r="L338" s="18"/>
      <c r="M338" s="18"/>
      <c r="O338" s="18"/>
      <c r="P338" s="18"/>
      <c r="Q338" s="18"/>
      <c r="X338" s="18"/>
    </row>
    <row r="339" spans="7:24" ht="13.2">
      <c r="G339" s="18"/>
      <c r="K339" s="18"/>
      <c r="L339" s="18"/>
      <c r="M339" s="18"/>
      <c r="O339" s="18"/>
      <c r="P339" s="18"/>
      <c r="Q339" s="18"/>
      <c r="X339" s="18"/>
    </row>
    <row r="340" spans="7:24" ht="13.2">
      <c r="G340" s="18"/>
      <c r="K340" s="18"/>
      <c r="L340" s="18"/>
      <c r="M340" s="18"/>
      <c r="O340" s="18"/>
      <c r="P340" s="18"/>
      <c r="Q340" s="18"/>
      <c r="X340" s="18"/>
    </row>
    <row r="341" spans="7:24" ht="13.2">
      <c r="G341" s="18"/>
      <c r="K341" s="18"/>
      <c r="L341" s="18"/>
      <c r="M341" s="18"/>
      <c r="O341" s="18"/>
      <c r="P341" s="18"/>
      <c r="Q341" s="18"/>
      <c r="X341" s="18"/>
    </row>
    <row r="342" spans="7:24" ht="13.2">
      <c r="G342" s="18"/>
      <c r="K342" s="18"/>
      <c r="L342" s="18"/>
      <c r="M342" s="18"/>
      <c r="O342" s="18"/>
      <c r="P342" s="18"/>
      <c r="Q342" s="18"/>
      <c r="X342" s="18"/>
    </row>
    <row r="343" spans="7:24" ht="13.2">
      <c r="G343" s="18"/>
      <c r="K343" s="18"/>
      <c r="L343" s="18"/>
      <c r="M343" s="18"/>
      <c r="O343" s="18"/>
      <c r="P343" s="18"/>
      <c r="Q343" s="18"/>
      <c r="X343" s="18"/>
    </row>
    <row r="344" spans="7:24" ht="13.2">
      <c r="G344" s="18"/>
      <c r="K344" s="18"/>
      <c r="L344" s="18"/>
      <c r="M344" s="18"/>
      <c r="O344" s="18"/>
      <c r="P344" s="18"/>
      <c r="Q344" s="18"/>
      <c r="X344" s="18"/>
    </row>
    <row r="345" spans="7:24" ht="13.2">
      <c r="G345" s="18"/>
      <c r="K345" s="18"/>
      <c r="L345" s="18"/>
      <c r="M345" s="18"/>
      <c r="O345" s="18"/>
      <c r="P345" s="18"/>
      <c r="Q345" s="18"/>
      <c r="X345" s="18"/>
    </row>
    <row r="346" spans="7:24" ht="13.2">
      <c r="G346" s="18"/>
      <c r="K346" s="18"/>
      <c r="L346" s="18"/>
      <c r="M346" s="18"/>
      <c r="O346" s="18"/>
      <c r="P346" s="18"/>
      <c r="Q346" s="18"/>
      <c r="X346" s="18"/>
    </row>
    <row r="347" spans="7:24" ht="13.2">
      <c r="G347" s="18"/>
      <c r="K347" s="18"/>
      <c r="L347" s="18"/>
      <c r="M347" s="18"/>
      <c r="O347" s="18"/>
      <c r="P347" s="18"/>
      <c r="Q347" s="18"/>
      <c r="X347" s="18"/>
    </row>
    <row r="348" spans="7:24" ht="13.2">
      <c r="G348" s="18"/>
      <c r="K348" s="18"/>
      <c r="L348" s="18"/>
      <c r="M348" s="18"/>
      <c r="O348" s="18"/>
      <c r="P348" s="18"/>
      <c r="Q348" s="18"/>
      <c r="X348" s="18"/>
    </row>
    <row r="349" spans="7:24" ht="13.2">
      <c r="G349" s="18"/>
      <c r="K349" s="18"/>
      <c r="L349" s="18"/>
      <c r="M349" s="18"/>
      <c r="O349" s="18"/>
      <c r="P349" s="18"/>
      <c r="Q349" s="18"/>
      <c r="X349" s="18"/>
    </row>
    <row r="350" spans="7:24" ht="13.2">
      <c r="G350" s="18"/>
      <c r="K350" s="18"/>
      <c r="L350" s="18"/>
      <c r="M350" s="18"/>
      <c r="O350" s="18"/>
      <c r="P350" s="18"/>
      <c r="Q350" s="18"/>
      <c r="X350" s="18"/>
    </row>
    <row r="351" spans="7:24" ht="13.2">
      <c r="G351" s="18"/>
      <c r="K351" s="18"/>
      <c r="L351" s="18"/>
      <c r="M351" s="18"/>
      <c r="O351" s="18"/>
      <c r="P351" s="18"/>
      <c r="Q351" s="18"/>
      <c r="X351" s="18"/>
    </row>
    <row r="352" spans="7:24" ht="13.2">
      <c r="G352" s="18"/>
      <c r="K352" s="18"/>
      <c r="L352" s="18"/>
      <c r="M352" s="18"/>
      <c r="O352" s="18"/>
      <c r="P352" s="18"/>
      <c r="Q352" s="18"/>
      <c r="X352" s="18"/>
    </row>
    <row r="353" spans="7:24" ht="13.2">
      <c r="G353" s="18"/>
      <c r="K353" s="18"/>
      <c r="L353" s="18"/>
      <c r="M353" s="18"/>
      <c r="O353" s="18"/>
      <c r="P353" s="18"/>
      <c r="Q353" s="18"/>
      <c r="X353" s="18"/>
    </row>
    <row r="354" spans="7:24" ht="13.2">
      <c r="G354" s="18"/>
      <c r="K354" s="18"/>
      <c r="L354" s="18"/>
      <c r="M354" s="18"/>
      <c r="O354" s="18"/>
      <c r="P354" s="18"/>
      <c r="Q354" s="18"/>
      <c r="X354" s="18"/>
    </row>
    <row r="355" spans="7:24" ht="13.2">
      <c r="G355" s="18"/>
      <c r="K355" s="18"/>
      <c r="L355" s="18"/>
      <c r="M355" s="18"/>
      <c r="O355" s="18"/>
      <c r="P355" s="18"/>
      <c r="Q355" s="18"/>
      <c r="X355" s="18"/>
    </row>
    <row r="356" spans="7:24" ht="13.2">
      <c r="G356" s="18"/>
      <c r="K356" s="18"/>
      <c r="L356" s="18"/>
      <c r="M356" s="18"/>
      <c r="O356" s="18"/>
      <c r="P356" s="18"/>
      <c r="Q356" s="18"/>
      <c r="X356" s="18"/>
    </row>
    <row r="357" spans="7:24" ht="13.2">
      <c r="G357" s="18"/>
      <c r="K357" s="18"/>
      <c r="L357" s="18"/>
      <c r="M357" s="18"/>
      <c r="O357" s="18"/>
      <c r="P357" s="18"/>
      <c r="Q357" s="18"/>
      <c r="X357" s="18"/>
    </row>
    <row r="358" spans="7:24" ht="13.2">
      <c r="G358" s="18"/>
      <c r="K358" s="18"/>
      <c r="L358" s="18"/>
      <c r="M358" s="18"/>
      <c r="O358" s="18"/>
      <c r="P358" s="18"/>
      <c r="Q358" s="18"/>
      <c r="X358" s="18"/>
    </row>
    <row r="359" spans="7:24" ht="13.2">
      <c r="G359" s="18"/>
      <c r="K359" s="18"/>
      <c r="L359" s="18"/>
      <c r="M359" s="18"/>
      <c r="O359" s="18"/>
      <c r="P359" s="18"/>
      <c r="Q359" s="18"/>
      <c r="X359" s="18"/>
    </row>
    <row r="360" spans="7:24" ht="13.2">
      <c r="G360" s="18"/>
      <c r="K360" s="18"/>
      <c r="L360" s="18"/>
      <c r="M360" s="18"/>
      <c r="O360" s="18"/>
      <c r="P360" s="18"/>
      <c r="Q360" s="18"/>
      <c r="X360" s="18"/>
    </row>
    <row r="361" spans="7:24" ht="13.2">
      <c r="G361" s="18"/>
      <c r="K361" s="18"/>
      <c r="L361" s="18"/>
      <c r="M361" s="18"/>
      <c r="O361" s="18"/>
      <c r="P361" s="18"/>
      <c r="Q361" s="18"/>
      <c r="X361" s="18"/>
    </row>
    <row r="362" spans="7:24" ht="13.2">
      <c r="G362" s="18"/>
      <c r="K362" s="18"/>
      <c r="L362" s="18"/>
      <c r="M362" s="18"/>
      <c r="O362" s="18"/>
      <c r="P362" s="18"/>
      <c r="Q362" s="18"/>
      <c r="X362" s="18"/>
    </row>
    <row r="363" spans="7:24" ht="13.2">
      <c r="G363" s="18"/>
      <c r="K363" s="18"/>
      <c r="L363" s="18"/>
      <c r="M363" s="18"/>
      <c r="O363" s="18"/>
      <c r="P363" s="18"/>
      <c r="Q363" s="18"/>
      <c r="X363" s="18"/>
    </row>
    <row r="364" spans="7:24" ht="13.2">
      <c r="G364" s="18"/>
      <c r="K364" s="18"/>
      <c r="L364" s="18"/>
      <c r="M364" s="18"/>
      <c r="O364" s="18"/>
      <c r="P364" s="18"/>
      <c r="Q364" s="18"/>
      <c r="X364" s="18"/>
    </row>
    <row r="365" spans="7:24" ht="13.2">
      <c r="G365" s="18"/>
      <c r="K365" s="18"/>
      <c r="L365" s="18"/>
      <c r="M365" s="18"/>
      <c r="O365" s="18"/>
      <c r="P365" s="18"/>
      <c r="Q365" s="18"/>
      <c r="X365" s="18"/>
    </row>
    <row r="366" spans="7:24" ht="13.2">
      <c r="G366" s="18"/>
      <c r="K366" s="18"/>
      <c r="L366" s="18"/>
      <c r="M366" s="18"/>
      <c r="O366" s="18"/>
      <c r="P366" s="18"/>
      <c r="Q366" s="18"/>
      <c r="X366" s="18"/>
    </row>
    <row r="367" spans="7:24" ht="13.2">
      <c r="G367" s="18"/>
      <c r="K367" s="18"/>
      <c r="L367" s="18"/>
      <c r="M367" s="18"/>
      <c r="O367" s="18"/>
      <c r="P367" s="18"/>
      <c r="Q367" s="18"/>
      <c r="X367" s="18"/>
    </row>
    <row r="368" spans="7:24" ht="13.2">
      <c r="G368" s="18"/>
      <c r="K368" s="18"/>
      <c r="L368" s="18"/>
      <c r="M368" s="18"/>
      <c r="O368" s="18"/>
      <c r="P368" s="18"/>
      <c r="Q368" s="18"/>
      <c r="X368" s="18"/>
    </row>
    <row r="369" spans="7:24" ht="13.2">
      <c r="G369" s="18"/>
      <c r="K369" s="18"/>
      <c r="L369" s="18"/>
      <c r="M369" s="18"/>
      <c r="O369" s="18"/>
      <c r="P369" s="18"/>
      <c r="Q369" s="18"/>
      <c r="X369" s="18"/>
    </row>
    <row r="370" spans="7:24" ht="13.2">
      <c r="G370" s="18"/>
      <c r="K370" s="18"/>
      <c r="L370" s="18"/>
      <c r="M370" s="18"/>
      <c r="O370" s="18"/>
      <c r="P370" s="18"/>
      <c r="Q370" s="18"/>
      <c r="X370" s="18"/>
    </row>
    <row r="371" spans="7:24" ht="13.2">
      <c r="G371" s="18"/>
      <c r="K371" s="18"/>
      <c r="L371" s="18"/>
      <c r="M371" s="18"/>
      <c r="O371" s="18"/>
      <c r="P371" s="18"/>
      <c r="Q371" s="18"/>
      <c r="X371" s="18"/>
    </row>
    <row r="372" spans="7:24" ht="13.2">
      <c r="G372" s="18"/>
      <c r="K372" s="18"/>
      <c r="L372" s="18"/>
      <c r="M372" s="18"/>
      <c r="O372" s="18"/>
      <c r="P372" s="18"/>
      <c r="Q372" s="18"/>
      <c r="X372" s="18"/>
    </row>
    <row r="373" spans="7:24" ht="13.2">
      <c r="G373" s="18"/>
      <c r="K373" s="18"/>
      <c r="L373" s="18"/>
      <c r="M373" s="18"/>
      <c r="O373" s="18"/>
      <c r="P373" s="18"/>
      <c r="Q373" s="18"/>
      <c r="X373" s="18"/>
    </row>
    <row r="374" spans="7:24" ht="13.2">
      <c r="G374" s="18"/>
      <c r="K374" s="18"/>
      <c r="L374" s="18"/>
      <c r="M374" s="18"/>
      <c r="O374" s="18"/>
      <c r="P374" s="18"/>
      <c r="Q374" s="18"/>
      <c r="X374" s="18"/>
    </row>
    <row r="375" spans="7:24" ht="13.2">
      <c r="G375" s="18"/>
      <c r="K375" s="18"/>
      <c r="L375" s="18"/>
      <c r="M375" s="18"/>
      <c r="O375" s="18"/>
      <c r="P375" s="18"/>
      <c r="Q375" s="18"/>
      <c r="X375" s="18"/>
    </row>
    <row r="376" spans="7:24" ht="13.2">
      <c r="G376" s="18"/>
      <c r="K376" s="18"/>
      <c r="L376" s="18"/>
      <c r="M376" s="18"/>
      <c r="O376" s="18"/>
      <c r="P376" s="18"/>
      <c r="Q376" s="18"/>
      <c r="X376" s="18"/>
    </row>
    <row r="377" spans="7:24" ht="13.2">
      <c r="G377" s="18"/>
      <c r="K377" s="18"/>
      <c r="L377" s="18"/>
      <c r="M377" s="18"/>
      <c r="O377" s="18"/>
      <c r="P377" s="18"/>
      <c r="Q377" s="18"/>
      <c r="X377" s="18"/>
    </row>
    <row r="378" spans="7:24" ht="13.2">
      <c r="G378" s="18"/>
      <c r="K378" s="18"/>
      <c r="L378" s="18"/>
      <c r="M378" s="18"/>
      <c r="O378" s="18"/>
      <c r="P378" s="18"/>
      <c r="Q378" s="18"/>
      <c r="X378" s="18"/>
    </row>
    <row r="379" spans="7:24" ht="13.2">
      <c r="G379" s="18"/>
      <c r="K379" s="18"/>
      <c r="L379" s="18"/>
      <c r="M379" s="18"/>
      <c r="O379" s="18"/>
      <c r="P379" s="18"/>
      <c r="Q379" s="18"/>
      <c r="X379" s="18"/>
    </row>
    <row r="380" spans="7:24" ht="13.2">
      <c r="G380" s="18"/>
      <c r="K380" s="18"/>
      <c r="L380" s="18"/>
      <c r="M380" s="18"/>
      <c r="O380" s="18"/>
      <c r="P380" s="18"/>
      <c r="Q380" s="18"/>
      <c r="X380" s="18"/>
    </row>
    <row r="381" spans="7:24" ht="13.2">
      <c r="G381" s="18"/>
      <c r="K381" s="18"/>
      <c r="L381" s="18"/>
      <c r="M381" s="18"/>
      <c r="O381" s="18"/>
      <c r="P381" s="18"/>
      <c r="Q381" s="18"/>
      <c r="X381" s="18"/>
    </row>
    <row r="382" spans="7:24" ht="13.2">
      <c r="G382" s="18"/>
      <c r="K382" s="18"/>
      <c r="L382" s="18"/>
      <c r="M382" s="18"/>
      <c r="O382" s="18"/>
      <c r="P382" s="18"/>
      <c r="Q382" s="18"/>
      <c r="X382" s="18"/>
    </row>
    <row r="383" spans="7:24" ht="13.2">
      <c r="G383" s="18"/>
      <c r="K383" s="18"/>
      <c r="L383" s="18"/>
      <c r="M383" s="18"/>
      <c r="O383" s="18"/>
      <c r="P383" s="18"/>
      <c r="Q383" s="18"/>
      <c r="X383" s="18"/>
    </row>
    <row r="384" spans="7:24" ht="13.2">
      <c r="G384" s="18"/>
      <c r="K384" s="18"/>
      <c r="L384" s="18"/>
      <c r="M384" s="18"/>
      <c r="O384" s="18"/>
      <c r="P384" s="18"/>
      <c r="Q384" s="18"/>
      <c r="X384" s="18"/>
    </row>
    <row r="385" spans="7:24" ht="13.2">
      <c r="G385" s="18"/>
      <c r="K385" s="18"/>
      <c r="L385" s="18"/>
      <c r="M385" s="18"/>
      <c r="O385" s="18"/>
      <c r="P385" s="18"/>
      <c r="Q385" s="18"/>
      <c r="X385" s="18"/>
    </row>
    <row r="386" spans="7:24" ht="13.2">
      <c r="G386" s="18"/>
      <c r="K386" s="18"/>
      <c r="L386" s="18"/>
      <c r="M386" s="18"/>
      <c r="O386" s="18"/>
      <c r="P386" s="18"/>
      <c r="Q386" s="18"/>
      <c r="X386" s="18"/>
    </row>
    <row r="387" spans="7:24" ht="13.2">
      <c r="G387" s="18"/>
      <c r="K387" s="18"/>
      <c r="L387" s="18"/>
      <c r="M387" s="18"/>
      <c r="O387" s="18"/>
      <c r="P387" s="18"/>
      <c r="Q387" s="18"/>
      <c r="X387" s="18"/>
    </row>
    <row r="388" spans="7:24" ht="13.2">
      <c r="G388" s="18"/>
      <c r="K388" s="18"/>
      <c r="L388" s="18"/>
      <c r="M388" s="18"/>
      <c r="O388" s="18"/>
      <c r="P388" s="18"/>
      <c r="Q388" s="18"/>
      <c r="X388" s="18"/>
    </row>
    <row r="389" spans="7:24" ht="13.2">
      <c r="G389" s="18"/>
      <c r="K389" s="18"/>
      <c r="L389" s="18"/>
      <c r="M389" s="18"/>
      <c r="O389" s="18"/>
      <c r="P389" s="18"/>
      <c r="Q389" s="18"/>
      <c r="X389" s="18"/>
    </row>
    <row r="390" spans="7:24" ht="13.2">
      <c r="G390" s="18"/>
      <c r="K390" s="18"/>
      <c r="L390" s="18"/>
      <c r="M390" s="18"/>
      <c r="O390" s="18"/>
      <c r="P390" s="18"/>
      <c r="Q390" s="18"/>
      <c r="X390" s="18"/>
    </row>
    <row r="391" spans="7:24" ht="13.2">
      <c r="G391" s="18"/>
      <c r="K391" s="18"/>
      <c r="L391" s="18"/>
      <c r="M391" s="18"/>
      <c r="O391" s="18"/>
      <c r="P391" s="18"/>
      <c r="Q391" s="18"/>
      <c r="X391" s="18"/>
    </row>
    <row r="392" spans="7:24" ht="13.2">
      <c r="G392" s="18"/>
      <c r="K392" s="18"/>
      <c r="L392" s="18"/>
      <c r="M392" s="18"/>
      <c r="O392" s="18"/>
      <c r="P392" s="18"/>
      <c r="Q392" s="18"/>
      <c r="X392" s="18"/>
    </row>
    <row r="393" spans="7:24" ht="13.2">
      <c r="G393" s="18"/>
      <c r="K393" s="18"/>
      <c r="L393" s="18"/>
      <c r="M393" s="18"/>
      <c r="O393" s="18"/>
      <c r="P393" s="18"/>
      <c r="Q393" s="18"/>
      <c r="X393" s="18"/>
    </row>
    <row r="394" spans="7:24" ht="13.2">
      <c r="G394" s="18"/>
      <c r="K394" s="18"/>
      <c r="L394" s="18"/>
      <c r="M394" s="18"/>
      <c r="O394" s="18"/>
      <c r="P394" s="18"/>
      <c r="Q394" s="18"/>
      <c r="X394" s="18"/>
    </row>
    <row r="395" spans="7:24" ht="13.2">
      <c r="G395" s="18"/>
      <c r="K395" s="18"/>
      <c r="L395" s="18"/>
      <c r="M395" s="18"/>
      <c r="O395" s="18"/>
      <c r="P395" s="18"/>
      <c r="Q395" s="18"/>
      <c r="X395" s="18"/>
    </row>
    <row r="396" spans="7:24" ht="13.2">
      <c r="G396" s="18"/>
      <c r="K396" s="18"/>
      <c r="L396" s="18"/>
      <c r="M396" s="18"/>
      <c r="O396" s="18"/>
      <c r="P396" s="18"/>
      <c r="Q396" s="18"/>
      <c r="X396" s="18"/>
    </row>
    <row r="397" spans="7:24" ht="13.2">
      <c r="G397" s="18"/>
      <c r="K397" s="18"/>
      <c r="L397" s="18"/>
      <c r="M397" s="18"/>
      <c r="O397" s="18"/>
      <c r="P397" s="18"/>
      <c r="Q397" s="18"/>
      <c r="X397" s="18"/>
    </row>
    <row r="398" spans="7:24" ht="13.2">
      <c r="G398" s="18"/>
      <c r="K398" s="18"/>
      <c r="L398" s="18"/>
      <c r="M398" s="18"/>
      <c r="O398" s="18"/>
      <c r="P398" s="18"/>
      <c r="Q398" s="18"/>
      <c r="X398" s="18"/>
    </row>
    <row r="399" spans="7:24" ht="13.2">
      <c r="G399" s="18"/>
      <c r="K399" s="18"/>
      <c r="L399" s="18"/>
      <c r="M399" s="18"/>
      <c r="O399" s="18"/>
      <c r="P399" s="18"/>
      <c r="Q399" s="18"/>
      <c r="X399" s="18"/>
    </row>
    <row r="400" spans="7:24" ht="13.2">
      <c r="G400" s="18"/>
      <c r="K400" s="18"/>
      <c r="L400" s="18"/>
      <c r="M400" s="18"/>
      <c r="O400" s="18"/>
      <c r="P400" s="18"/>
      <c r="Q400" s="18"/>
      <c r="X400" s="18"/>
    </row>
    <row r="401" spans="7:24" ht="13.2">
      <c r="G401" s="18"/>
      <c r="K401" s="18"/>
      <c r="L401" s="18"/>
      <c r="M401" s="18"/>
      <c r="O401" s="18"/>
      <c r="P401" s="18"/>
      <c r="Q401" s="18"/>
      <c r="X401" s="18"/>
    </row>
    <row r="402" spans="7:24" ht="13.2">
      <c r="G402" s="18"/>
      <c r="K402" s="18"/>
      <c r="L402" s="18"/>
      <c r="M402" s="18"/>
      <c r="O402" s="18"/>
      <c r="P402" s="18"/>
      <c r="Q402" s="18"/>
      <c r="X402" s="18"/>
    </row>
    <row r="403" spans="7:24" ht="13.2">
      <c r="G403" s="18"/>
      <c r="K403" s="18"/>
      <c r="L403" s="18"/>
      <c r="M403" s="18"/>
      <c r="O403" s="18"/>
      <c r="P403" s="18"/>
      <c r="Q403" s="18"/>
      <c r="X403" s="18"/>
    </row>
    <row r="404" spans="7:24" ht="13.2">
      <c r="G404" s="18"/>
      <c r="K404" s="18"/>
      <c r="L404" s="18"/>
      <c r="M404" s="18"/>
      <c r="O404" s="18"/>
      <c r="P404" s="18"/>
      <c r="Q404" s="18"/>
      <c r="X404" s="18"/>
    </row>
    <row r="405" spans="7:24" ht="13.2">
      <c r="G405" s="18"/>
      <c r="K405" s="18"/>
      <c r="L405" s="18"/>
      <c r="M405" s="18"/>
      <c r="O405" s="18"/>
      <c r="P405" s="18"/>
      <c r="Q405" s="18"/>
      <c r="X405" s="18"/>
    </row>
    <row r="406" spans="7:24" ht="13.2">
      <c r="G406" s="18"/>
      <c r="K406" s="18"/>
      <c r="L406" s="18"/>
      <c r="M406" s="18"/>
      <c r="O406" s="18"/>
      <c r="P406" s="18"/>
      <c r="Q406" s="18"/>
      <c r="X406" s="18"/>
    </row>
    <row r="407" spans="7:24" ht="13.2">
      <c r="G407" s="18"/>
      <c r="K407" s="18"/>
      <c r="L407" s="18"/>
      <c r="M407" s="18"/>
      <c r="O407" s="18"/>
      <c r="P407" s="18"/>
      <c r="Q407" s="18"/>
      <c r="X407" s="18"/>
    </row>
    <row r="408" spans="7:24" ht="13.2">
      <c r="G408" s="18"/>
      <c r="K408" s="18"/>
      <c r="L408" s="18"/>
      <c r="M408" s="18"/>
      <c r="O408" s="18"/>
      <c r="P408" s="18"/>
      <c r="Q408" s="18"/>
      <c r="X408" s="18"/>
    </row>
    <row r="409" spans="7:24" ht="13.2">
      <c r="G409" s="18"/>
      <c r="K409" s="18"/>
      <c r="L409" s="18"/>
      <c r="M409" s="18"/>
      <c r="O409" s="18"/>
      <c r="P409" s="18"/>
      <c r="Q409" s="18"/>
      <c r="X409" s="18"/>
    </row>
    <row r="410" spans="7:24" ht="13.2">
      <c r="G410" s="18"/>
      <c r="K410" s="18"/>
      <c r="L410" s="18"/>
      <c r="M410" s="18"/>
      <c r="O410" s="18"/>
      <c r="P410" s="18"/>
      <c r="Q410" s="18"/>
      <c r="X410" s="18"/>
    </row>
    <row r="411" spans="7:24" ht="13.2">
      <c r="G411" s="18"/>
      <c r="K411" s="18"/>
      <c r="L411" s="18"/>
      <c r="M411" s="18"/>
      <c r="O411" s="18"/>
      <c r="P411" s="18"/>
      <c r="Q411" s="18"/>
      <c r="X411" s="18"/>
    </row>
    <row r="412" spans="7:24" ht="13.2">
      <c r="G412" s="18"/>
      <c r="K412" s="18"/>
      <c r="L412" s="18"/>
      <c r="M412" s="18"/>
      <c r="O412" s="18"/>
      <c r="P412" s="18"/>
      <c r="Q412" s="18"/>
      <c r="X412" s="18"/>
    </row>
    <row r="413" spans="7:24" ht="13.2">
      <c r="G413" s="18"/>
      <c r="K413" s="18"/>
      <c r="L413" s="18"/>
      <c r="M413" s="18"/>
      <c r="O413" s="18"/>
      <c r="P413" s="18"/>
      <c r="Q413" s="18"/>
      <c r="X413" s="18"/>
    </row>
    <row r="414" spans="7:24" ht="13.2">
      <c r="G414" s="18"/>
      <c r="K414" s="18"/>
      <c r="L414" s="18"/>
      <c r="M414" s="18"/>
      <c r="O414" s="18"/>
      <c r="P414" s="18"/>
      <c r="Q414" s="18"/>
      <c r="X414" s="18"/>
    </row>
    <row r="415" spans="7:24" ht="13.2">
      <c r="G415" s="18"/>
      <c r="K415" s="18"/>
      <c r="L415" s="18"/>
      <c r="M415" s="18"/>
      <c r="O415" s="18"/>
      <c r="P415" s="18"/>
      <c r="Q415" s="18"/>
      <c r="X415" s="18"/>
    </row>
    <row r="416" spans="7:24" ht="13.2">
      <c r="G416" s="18"/>
      <c r="K416" s="18"/>
      <c r="L416" s="18"/>
      <c r="M416" s="18"/>
      <c r="O416" s="18"/>
      <c r="P416" s="18"/>
      <c r="Q416" s="18"/>
      <c r="X416" s="18"/>
    </row>
    <row r="417" spans="7:24" ht="13.2">
      <c r="G417" s="18"/>
      <c r="K417" s="18"/>
      <c r="L417" s="18"/>
      <c r="M417" s="18"/>
      <c r="O417" s="18"/>
      <c r="P417" s="18"/>
      <c r="Q417" s="18"/>
      <c r="X417" s="18"/>
    </row>
    <row r="418" spans="7:24" ht="13.2">
      <c r="G418" s="18"/>
      <c r="K418" s="18"/>
      <c r="L418" s="18"/>
      <c r="M418" s="18"/>
      <c r="O418" s="18"/>
      <c r="P418" s="18"/>
      <c r="Q418" s="18"/>
      <c r="X418" s="18"/>
    </row>
    <row r="419" spans="7:24" ht="13.2">
      <c r="G419" s="18"/>
      <c r="K419" s="18"/>
      <c r="L419" s="18"/>
      <c r="M419" s="18"/>
      <c r="O419" s="18"/>
      <c r="P419" s="18"/>
      <c r="Q419" s="18"/>
      <c r="X419" s="18"/>
    </row>
    <row r="420" spans="7:24" ht="13.2">
      <c r="G420" s="18"/>
      <c r="K420" s="18"/>
      <c r="L420" s="18"/>
      <c r="M420" s="18"/>
      <c r="O420" s="18"/>
      <c r="P420" s="18"/>
      <c r="Q420" s="18"/>
      <c r="X420" s="18"/>
    </row>
    <row r="421" spans="7:24" ht="13.2">
      <c r="G421" s="18"/>
      <c r="K421" s="18"/>
      <c r="L421" s="18"/>
      <c r="M421" s="18"/>
      <c r="O421" s="18"/>
      <c r="P421" s="18"/>
      <c r="Q421" s="18"/>
      <c r="X421" s="18"/>
    </row>
    <row r="422" spans="7:24" ht="13.2">
      <c r="G422" s="18"/>
      <c r="K422" s="18"/>
      <c r="L422" s="18"/>
      <c r="M422" s="18"/>
      <c r="O422" s="18"/>
      <c r="P422" s="18"/>
      <c r="Q422" s="18"/>
      <c r="X422" s="18"/>
    </row>
    <row r="423" spans="7:24" ht="13.2">
      <c r="G423" s="18"/>
      <c r="K423" s="18"/>
      <c r="L423" s="18"/>
      <c r="M423" s="18"/>
      <c r="O423" s="18"/>
      <c r="P423" s="18"/>
      <c r="Q423" s="18"/>
      <c r="X423" s="18"/>
    </row>
    <row r="424" spans="7:24" ht="13.2">
      <c r="G424" s="18"/>
      <c r="K424" s="18"/>
      <c r="L424" s="18"/>
      <c r="M424" s="18"/>
      <c r="O424" s="18"/>
      <c r="P424" s="18"/>
      <c r="Q424" s="18"/>
      <c r="X424" s="18"/>
    </row>
    <row r="425" spans="7:24" ht="13.2">
      <c r="G425" s="18"/>
      <c r="K425" s="18"/>
      <c r="L425" s="18"/>
      <c r="M425" s="18"/>
      <c r="O425" s="18"/>
      <c r="P425" s="18"/>
      <c r="Q425" s="18"/>
      <c r="X425" s="18"/>
    </row>
    <row r="426" spans="7:24" ht="13.2">
      <c r="G426" s="18"/>
      <c r="K426" s="18"/>
      <c r="L426" s="18"/>
      <c r="M426" s="18"/>
      <c r="O426" s="18"/>
      <c r="P426" s="18"/>
      <c r="Q426" s="18"/>
      <c r="X426" s="18"/>
    </row>
    <row r="427" spans="7:24" ht="13.2">
      <c r="G427" s="18"/>
      <c r="K427" s="18"/>
      <c r="L427" s="18"/>
      <c r="M427" s="18"/>
      <c r="O427" s="18"/>
      <c r="P427" s="18"/>
      <c r="Q427" s="18"/>
      <c r="X427" s="18"/>
    </row>
    <row r="428" spans="7:24" ht="13.2">
      <c r="G428" s="18"/>
      <c r="K428" s="18"/>
      <c r="L428" s="18"/>
      <c r="M428" s="18"/>
      <c r="O428" s="18"/>
      <c r="P428" s="18"/>
      <c r="Q428" s="18"/>
      <c r="X428" s="18"/>
    </row>
    <row r="429" spans="7:24" ht="13.2">
      <c r="G429" s="18"/>
      <c r="K429" s="18"/>
      <c r="L429" s="18"/>
      <c r="M429" s="18"/>
      <c r="O429" s="18"/>
      <c r="P429" s="18"/>
      <c r="Q429" s="18"/>
      <c r="X429" s="18"/>
    </row>
    <row r="430" spans="7:24" ht="13.2">
      <c r="G430" s="18"/>
      <c r="K430" s="18"/>
      <c r="L430" s="18"/>
      <c r="M430" s="18"/>
      <c r="O430" s="18"/>
      <c r="P430" s="18"/>
      <c r="Q430" s="18"/>
      <c r="X430" s="18"/>
    </row>
    <row r="431" spans="7:24" ht="13.2">
      <c r="G431" s="18"/>
      <c r="K431" s="18"/>
      <c r="L431" s="18"/>
      <c r="M431" s="18"/>
      <c r="O431" s="18"/>
      <c r="P431" s="18"/>
      <c r="Q431" s="18"/>
      <c r="X431" s="18"/>
    </row>
    <row r="432" spans="7:24" ht="13.2">
      <c r="G432" s="18"/>
      <c r="K432" s="18"/>
      <c r="L432" s="18"/>
      <c r="M432" s="18"/>
      <c r="O432" s="18"/>
      <c r="P432" s="18"/>
      <c r="Q432" s="18"/>
      <c r="X432" s="18"/>
    </row>
    <row r="433" spans="7:24" ht="13.2">
      <c r="G433" s="18"/>
      <c r="K433" s="18"/>
      <c r="L433" s="18"/>
      <c r="M433" s="18"/>
      <c r="O433" s="18"/>
      <c r="P433" s="18"/>
      <c r="Q433" s="18"/>
      <c r="X433" s="18"/>
    </row>
    <row r="434" spans="7:24" ht="13.2">
      <c r="G434" s="18"/>
      <c r="K434" s="18"/>
      <c r="L434" s="18"/>
      <c r="M434" s="18"/>
      <c r="O434" s="18"/>
      <c r="P434" s="18"/>
      <c r="Q434" s="18"/>
      <c r="X434" s="18"/>
    </row>
    <row r="435" spans="7:24" ht="13.2">
      <c r="G435" s="18"/>
      <c r="K435" s="18"/>
      <c r="L435" s="18"/>
      <c r="M435" s="18"/>
      <c r="O435" s="18"/>
      <c r="P435" s="18"/>
      <c r="Q435" s="18"/>
      <c r="X435" s="18"/>
    </row>
    <row r="436" spans="7:24" ht="13.2">
      <c r="G436" s="18"/>
      <c r="K436" s="18"/>
      <c r="L436" s="18"/>
      <c r="M436" s="18"/>
      <c r="O436" s="18"/>
      <c r="P436" s="18"/>
      <c r="Q436" s="18"/>
      <c r="X436" s="18"/>
    </row>
    <row r="437" spans="7:24" ht="13.2">
      <c r="G437" s="18"/>
      <c r="K437" s="18"/>
      <c r="L437" s="18"/>
      <c r="M437" s="18"/>
      <c r="O437" s="18"/>
      <c r="P437" s="18"/>
      <c r="Q437" s="18"/>
      <c r="X437" s="18"/>
    </row>
    <row r="438" spans="7:24" ht="13.2">
      <c r="G438" s="18"/>
      <c r="K438" s="18"/>
      <c r="L438" s="18"/>
      <c r="M438" s="18"/>
      <c r="O438" s="18"/>
      <c r="P438" s="18"/>
      <c r="Q438" s="18"/>
      <c r="X438" s="18"/>
    </row>
    <row r="439" spans="7:24" ht="13.2">
      <c r="G439" s="18"/>
      <c r="K439" s="18"/>
      <c r="L439" s="18"/>
      <c r="M439" s="18"/>
      <c r="O439" s="18"/>
      <c r="P439" s="18"/>
      <c r="Q439" s="18"/>
      <c r="X439" s="18"/>
    </row>
    <row r="440" spans="7:24" ht="13.2">
      <c r="G440" s="18"/>
      <c r="K440" s="18"/>
      <c r="L440" s="18"/>
      <c r="M440" s="18"/>
      <c r="O440" s="18"/>
      <c r="P440" s="18"/>
      <c r="Q440" s="18"/>
      <c r="X440" s="18"/>
    </row>
    <row r="441" spans="7:24" ht="13.2">
      <c r="G441" s="18"/>
      <c r="K441" s="18"/>
      <c r="L441" s="18"/>
      <c r="M441" s="18"/>
      <c r="O441" s="18"/>
      <c r="P441" s="18"/>
      <c r="Q441" s="18"/>
      <c r="X441" s="18"/>
    </row>
    <row r="442" spans="7:24" ht="13.2">
      <c r="G442" s="18"/>
      <c r="K442" s="18"/>
      <c r="L442" s="18"/>
      <c r="M442" s="18"/>
      <c r="O442" s="18"/>
      <c r="P442" s="18"/>
      <c r="Q442" s="18"/>
      <c r="X442" s="18"/>
    </row>
    <row r="443" spans="7:24" ht="13.2">
      <c r="G443" s="18"/>
      <c r="K443" s="18"/>
      <c r="L443" s="18"/>
      <c r="M443" s="18"/>
      <c r="O443" s="18"/>
      <c r="P443" s="18"/>
      <c r="Q443" s="18"/>
      <c r="X443" s="18"/>
    </row>
    <row r="444" spans="7:24" ht="13.2">
      <c r="G444" s="18"/>
      <c r="K444" s="18"/>
      <c r="L444" s="18"/>
      <c r="M444" s="18"/>
      <c r="O444" s="18"/>
      <c r="P444" s="18"/>
      <c r="Q444" s="18"/>
      <c r="X444" s="18"/>
    </row>
    <row r="445" spans="7:24" ht="13.2">
      <c r="G445" s="18"/>
      <c r="K445" s="18"/>
      <c r="L445" s="18"/>
      <c r="M445" s="18"/>
      <c r="O445" s="18"/>
      <c r="P445" s="18"/>
      <c r="Q445" s="18"/>
      <c r="X445" s="18"/>
    </row>
    <row r="446" spans="7:24" ht="13.2">
      <c r="G446" s="18"/>
      <c r="K446" s="18"/>
      <c r="L446" s="18"/>
      <c r="M446" s="18"/>
      <c r="O446" s="18"/>
      <c r="P446" s="18"/>
      <c r="Q446" s="18"/>
      <c r="X446" s="18"/>
    </row>
    <row r="447" spans="7:24" ht="13.2">
      <c r="G447" s="18"/>
      <c r="K447" s="18"/>
      <c r="L447" s="18"/>
      <c r="M447" s="18"/>
      <c r="O447" s="18"/>
      <c r="P447" s="18"/>
      <c r="Q447" s="18"/>
      <c r="X447" s="18"/>
    </row>
    <row r="448" spans="7:24" ht="13.2">
      <c r="G448" s="18"/>
      <c r="K448" s="18"/>
      <c r="L448" s="18"/>
      <c r="M448" s="18"/>
      <c r="O448" s="18"/>
      <c r="P448" s="18"/>
      <c r="Q448" s="18"/>
      <c r="X448" s="18"/>
    </row>
    <row r="449" spans="7:24" ht="13.2">
      <c r="G449" s="18"/>
      <c r="K449" s="18"/>
      <c r="L449" s="18"/>
      <c r="M449" s="18"/>
      <c r="O449" s="18"/>
      <c r="P449" s="18"/>
      <c r="Q449" s="18"/>
      <c r="X449" s="18"/>
    </row>
    <row r="450" spans="7:24" ht="13.2">
      <c r="G450" s="18"/>
      <c r="K450" s="18"/>
      <c r="L450" s="18"/>
      <c r="M450" s="18"/>
      <c r="O450" s="18"/>
      <c r="P450" s="18"/>
      <c r="Q450" s="18"/>
      <c r="X450" s="18"/>
    </row>
    <row r="451" spans="7:24" ht="13.2">
      <c r="G451" s="18"/>
      <c r="K451" s="18"/>
      <c r="L451" s="18"/>
      <c r="M451" s="18"/>
      <c r="O451" s="18"/>
      <c r="P451" s="18"/>
      <c r="Q451" s="18"/>
      <c r="X451" s="18"/>
    </row>
    <row r="452" spans="7:24" ht="13.2">
      <c r="G452" s="18"/>
      <c r="K452" s="18"/>
      <c r="L452" s="18"/>
      <c r="M452" s="18"/>
      <c r="O452" s="18"/>
      <c r="P452" s="18"/>
      <c r="Q452" s="18"/>
      <c r="X452" s="18"/>
    </row>
    <row r="453" spans="7:24" ht="13.2">
      <c r="G453" s="18"/>
      <c r="K453" s="18"/>
      <c r="L453" s="18"/>
      <c r="M453" s="18"/>
      <c r="O453" s="18"/>
      <c r="P453" s="18"/>
      <c r="Q453" s="18"/>
      <c r="X453" s="18"/>
    </row>
    <row r="454" spans="7:24" ht="13.2">
      <c r="G454" s="18"/>
      <c r="K454" s="18"/>
      <c r="L454" s="18"/>
      <c r="M454" s="18"/>
      <c r="O454" s="18"/>
      <c r="P454" s="18"/>
      <c r="Q454" s="18"/>
      <c r="X454" s="18"/>
    </row>
    <row r="455" spans="7:24" ht="13.2">
      <c r="G455" s="18"/>
      <c r="K455" s="18"/>
      <c r="L455" s="18"/>
      <c r="M455" s="18"/>
      <c r="O455" s="18"/>
      <c r="P455" s="18"/>
      <c r="Q455" s="18"/>
      <c r="X455" s="18"/>
    </row>
    <row r="456" spans="7:24" ht="13.2">
      <c r="G456" s="18"/>
      <c r="K456" s="18"/>
      <c r="L456" s="18"/>
      <c r="M456" s="18"/>
      <c r="O456" s="18"/>
      <c r="P456" s="18"/>
      <c r="Q456" s="18"/>
      <c r="X456" s="18"/>
    </row>
    <row r="457" spans="7:24" ht="13.2">
      <c r="G457" s="18"/>
      <c r="K457" s="18"/>
      <c r="L457" s="18"/>
      <c r="M457" s="18"/>
      <c r="O457" s="18"/>
      <c r="P457" s="18"/>
      <c r="Q457" s="18"/>
      <c r="X457" s="18"/>
    </row>
    <row r="458" spans="7:24" ht="13.2">
      <c r="G458" s="18"/>
      <c r="K458" s="18"/>
      <c r="L458" s="18"/>
      <c r="M458" s="18"/>
      <c r="O458" s="18"/>
      <c r="P458" s="18"/>
      <c r="Q458" s="18"/>
      <c r="X458" s="18"/>
    </row>
    <row r="459" spans="7:24" ht="13.2">
      <c r="G459" s="18"/>
      <c r="K459" s="18"/>
      <c r="L459" s="18"/>
      <c r="M459" s="18"/>
      <c r="O459" s="18"/>
      <c r="P459" s="18"/>
      <c r="Q459" s="18"/>
      <c r="X459" s="18"/>
    </row>
    <row r="460" spans="7:24" ht="13.2">
      <c r="G460" s="18"/>
      <c r="K460" s="18"/>
      <c r="L460" s="18"/>
      <c r="M460" s="18"/>
      <c r="O460" s="18"/>
      <c r="P460" s="18"/>
      <c r="Q460" s="18"/>
      <c r="X460" s="18"/>
    </row>
    <row r="461" spans="7:24" ht="13.2">
      <c r="G461" s="18"/>
      <c r="K461" s="18"/>
      <c r="L461" s="18"/>
      <c r="M461" s="18"/>
      <c r="O461" s="18"/>
      <c r="P461" s="18"/>
      <c r="Q461" s="18"/>
      <c r="X461" s="18"/>
    </row>
    <row r="462" spans="7:24" ht="13.2">
      <c r="G462" s="18"/>
      <c r="K462" s="18"/>
      <c r="L462" s="18"/>
      <c r="M462" s="18"/>
      <c r="O462" s="18"/>
      <c r="P462" s="18"/>
      <c r="Q462" s="18"/>
      <c r="X462" s="18"/>
    </row>
    <row r="463" spans="7:24" ht="13.2">
      <c r="G463" s="18"/>
      <c r="K463" s="18"/>
      <c r="L463" s="18"/>
      <c r="M463" s="18"/>
      <c r="O463" s="18"/>
      <c r="P463" s="18"/>
      <c r="Q463" s="18"/>
      <c r="X463" s="18"/>
    </row>
    <row r="464" spans="7:24" ht="13.2">
      <c r="G464" s="18"/>
      <c r="K464" s="18"/>
      <c r="L464" s="18"/>
      <c r="M464" s="18"/>
      <c r="O464" s="18"/>
      <c r="P464" s="18"/>
      <c r="Q464" s="18"/>
      <c r="X464" s="18"/>
    </row>
    <row r="465" spans="7:24" ht="13.2">
      <c r="G465" s="18"/>
      <c r="K465" s="18"/>
      <c r="L465" s="18"/>
      <c r="M465" s="18"/>
      <c r="O465" s="18"/>
      <c r="P465" s="18"/>
      <c r="Q465" s="18"/>
      <c r="X465" s="18"/>
    </row>
    <row r="466" spans="7:24" ht="13.2">
      <c r="G466" s="18"/>
      <c r="K466" s="18"/>
      <c r="L466" s="18"/>
      <c r="M466" s="18"/>
      <c r="O466" s="18"/>
      <c r="P466" s="18"/>
      <c r="Q466" s="18"/>
      <c r="X466" s="18"/>
    </row>
    <row r="467" spans="7:24" ht="13.2">
      <c r="G467" s="18"/>
      <c r="K467" s="18"/>
      <c r="L467" s="18"/>
      <c r="M467" s="18"/>
      <c r="O467" s="18"/>
      <c r="P467" s="18"/>
      <c r="Q467" s="18"/>
      <c r="X467" s="18"/>
    </row>
    <row r="468" spans="7:24" ht="13.2">
      <c r="G468" s="18"/>
      <c r="K468" s="18"/>
      <c r="L468" s="18"/>
      <c r="M468" s="18"/>
      <c r="O468" s="18"/>
      <c r="P468" s="18"/>
      <c r="Q468" s="18"/>
      <c r="X468" s="18"/>
    </row>
    <row r="469" spans="7:24" ht="13.2">
      <c r="G469" s="18"/>
      <c r="K469" s="18"/>
      <c r="L469" s="18"/>
      <c r="M469" s="18"/>
      <c r="O469" s="18"/>
      <c r="P469" s="18"/>
      <c r="Q469" s="18"/>
      <c r="X469" s="18"/>
    </row>
    <row r="470" spans="7:24" ht="13.2">
      <c r="G470" s="18"/>
      <c r="K470" s="18"/>
      <c r="L470" s="18"/>
      <c r="M470" s="18"/>
      <c r="O470" s="18"/>
      <c r="P470" s="18"/>
      <c r="Q470" s="18"/>
      <c r="X470" s="18"/>
    </row>
    <row r="471" spans="7:24" ht="13.2">
      <c r="G471" s="18"/>
      <c r="K471" s="18"/>
      <c r="L471" s="18"/>
      <c r="M471" s="18"/>
      <c r="O471" s="18"/>
      <c r="P471" s="18"/>
      <c r="Q471" s="18"/>
      <c r="X471" s="18"/>
    </row>
    <row r="472" spans="7:24" ht="13.2">
      <c r="G472" s="18"/>
      <c r="K472" s="18"/>
      <c r="L472" s="18"/>
      <c r="M472" s="18"/>
      <c r="O472" s="18"/>
      <c r="P472" s="18"/>
      <c r="Q472" s="18"/>
      <c r="X472" s="18"/>
    </row>
    <row r="473" spans="7:24" ht="13.2">
      <c r="G473" s="18"/>
      <c r="K473" s="18"/>
      <c r="L473" s="18"/>
      <c r="M473" s="18"/>
      <c r="O473" s="18"/>
      <c r="P473" s="18"/>
      <c r="Q473" s="18"/>
      <c r="X473" s="18"/>
    </row>
    <row r="474" spans="7:24" ht="13.2">
      <c r="G474" s="18"/>
      <c r="K474" s="18"/>
      <c r="L474" s="18"/>
      <c r="M474" s="18"/>
      <c r="O474" s="18"/>
      <c r="P474" s="18"/>
      <c r="Q474" s="18"/>
      <c r="X474" s="18"/>
    </row>
    <row r="475" spans="7:24" ht="13.2">
      <c r="G475" s="18"/>
      <c r="K475" s="18"/>
      <c r="L475" s="18"/>
      <c r="M475" s="18"/>
      <c r="O475" s="18"/>
      <c r="P475" s="18"/>
      <c r="Q475" s="18"/>
      <c r="X475" s="18"/>
    </row>
    <row r="476" spans="7:24" ht="13.2">
      <c r="G476" s="18"/>
      <c r="K476" s="18"/>
      <c r="L476" s="18"/>
      <c r="M476" s="18"/>
      <c r="O476" s="18"/>
      <c r="P476" s="18"/>
      <c r="Q476" s="18"/>
      <c r="X476" s="18"/>
    </row>
    <row r="477" spans="7:24" ht="13.2">
      <c r="G477" s="18"/>
      <c r="K477" s="18"/>
      <c r="L477" s="18"/>
      <c r="M477" s="18"/>
      <c r="O477" s="18"/>
      <c r="P477" s="18"/>
      <c r="Q477" s="18"/>
      <c r="X477" s="18"/>
    </row>
    <row r="478" spans="7:24" ht="13.2">
      <c r="G478" s="18"/>
      <c r="K478" s="18"/>
      <c r="L478" s="18"/>
      <c r="M478" s="18"/>
      <c r="O478" s="18"/>
      <c r="P478" s="18"/>
      <c r="Q478" s="18"/>
      <c r="X478" s="18"/>
    </row>
    <row r="479" spans="7:24" ht="13.2">
      <c r="G479" s="18"/>
      <c r="K479" s="18"/>
      <c r="L479" s="18"/>
      <c r="M479" s="18"/>
      <c r="O479" s="18"/>
      <c r="P479" s="18"/>
      <c r="Q479" s="18"/>
      <c r="X479" s="18"/>
    </row>
    <row r="480" spans="7:24" ht="13.2">
      <c r="G480" s="18"/>
      <c r="K480" s="18"/>
      <c r="L480" s="18"/>
      <c r="M480" s="18"/>
      <c r="O480" s="18"/>
      <c r="P480" s="18"/>
      <c r="Q480" s="18"/>
      <c r="X480" s="18"/>
    </row>
    <row r="481" spans="7:24" ht="13.2">
      <c r="G481" s="18"/>
      <c r="K481" s="18"/>
      <c r="L481" s="18"/>
      <c r="M481" s="18"/>
      <c r="O481" s="18"/>
      <c r="P481" s="18"/>
      <c r="Q481" s="18"/>
      <c r="X481" s="18"/>
    </row>
    <row r="482" spans="7:24" ht="13.2">
      <c r="G482" s="18"/>
      <c r="K482" s="18"/>
      <c r="L482" s="18"/>
      <c r="M482" s="18"/>
      <c r="O482" s="18"/>
      <c r="P482" s="18"/>
      <c r="Q482" s="18"/>
      <c r="X482" s="18"/>
    </row>
    <row r="483" spans="7:24" ht="13.2">
      <c r="G483" s="18"/>
      <c r="K483" s="18"/>
      <c r="L483" s="18"/>
      <c r="M483" s="18"/>
      <c r="O483" s="18"/>
      <c r="P483" s="18"/>
      <c r="Q483" s="18"/>
      <c r="X483" s="18"/>
    </row>
    <row r="484" spans="7:24" ht="13.2">
      <c r="G484" s="18"/>
      <c r="K484" s="18"/>
      <c r="L484" s="18"/>
      <c r="M484" s="18"/>
      <c r="O484" s="18"/>
      <c r="P484" s="18"/>
      <c r="Q484" s="18"/>
      <c r="X484" s="18"/>
    </row>
    <row r="485" spans="7:24" ht="13.2">
      <c r="G485" s="18"/>
      <c r="K485" s="18"/>
      <c r="L485" s="18"/>
      <c r="M485" s="18"/>
      <c r="O485" s="18"/>
      <c r="P485" s="18"/>
      <c r="Q485" s="18"/>
      <c r="X485" s="18"/>
    </row>
    <row r="486" spans="7:24" ht="13.2">
      <c r="G486" s="18"/>
      <c r="K486" s="18"/>
      <c r="L486" s="18"/>
      <c r="M486" s="18"/>
      <c r="O486" s="18"/>
      <c r="P486" s="18"/>
      <c r="Q486" s="18"/>
      <c r="X486" s="18"/>
    </row>
    <row r="487" spans="7:24" ht="13.2">
      <c r="G487" s="18"/>
      <c r="K487" s="18"/>
      <c r="L487" s="18"/>
      <c r="M487" s="18"/>
      <c r="O487" s="18"/>
      <c r="P487" s="18"/>
      <c r="Q487" s="18"/>
      <c r="X487" s="18"/>
    </row>
    <row r="488" spans="7:24" ht="13.2">
      <c r="G488" s="18"/>
      <c r="K488" s="18"/>
      <c r="L488" s="18"/>
      <c r="M488" s="18"/>
      <c r="O488" s="18"/>
      <c r="P488" s="18"/>
      <c r="Q488" s="18"/>
      <c r="X488" s="18"/>
    </row>
    <row r="489" spans="7:24" ht="13.2">
      <c r="G489" s="18"/>
      <c r="K489" s="18"/>
      <c r="L489" s="18"/>
      <c r="M489" s="18"/>
      <c r="O489" s="18"/>
      <c r="P489" s="18"/>
      <c r="Q489" s="18"/>
      <c r="X489" s="18"/>
    </row>
    <row r="490" spans="7:24" ht="13.2">
      <c r="G490" s="18"/>
      <c r="K490" s="18"/>
      <c r="L490" s="18"/>
      <c r="M490" s="18"/>
      <c r="O490" s="18"/>
      <c r="P490" s="18"/>
      <c r="Q490" s="18"/>
      <c r="X490" s="18"/>
    </row>
    <row r="491" spans="7:24" ht="13.2">
      <c r="G491" s="18"/>
      <c r="K491" s="18"/>
      <c r="L491" s="18"/>
      <c r="M491" s="18"/>
      <c r="O491" s="18"/>
      <c r="P491" s="18"/>
      <c r="Q491" s="18"/>
      <c r="X491" s="18"/>
    </row>
    <row r="492" spans="7:24" ht="13.2">
      <c r="G492" s="18"/>
      <c r="K492" s="18"/>
      <c r="L492" s="18"/>
      <c r="M492" s="18"/>
      <c r="O492" s="18"/>
      <c r="P492" s="18"/>
      <c r="Q492" s="18"/>
      <c r="X492" s="18"/>
    </row>
    <row r="493" spans="7:24" ht="13.2">
      <c r="G493" s="18"/>
      <c r="K493" s="18"/>
      <c r="L493" s="18"/>
      <c r="M493" s="18"/>
      <c r="O493" s="18"/>
      <c r="P493" s="18"/>
      <c r="Q493" s="18"/>
      <c r="X493" s="18"/>
    </row>
    <row r="494" spans="7:24" ht="13.2">
      <c r="G494" s="18"/>
      <c r="K494" s="18"/>
      <c r="L494" s="18"/>
      <c r="M494" s="18"/>
      <c r="O494" s="18"/>
      <c r="P494" s="18"/>
      <c r="Q494" s="18"/>
      <c r="X494" s="18"/>
    </row>
    <row r="495" spans="7:24" ht="13.2">
      <c r="G495" s="18"/>
      <c r="K495" s="18"/>
      <c r="L495" s="18"/>
      <c r="M495" s="18"/>
      <c r="O495" s="18"/>
      <c r="P495" s="18"/>
      <c r="Q495" s="18"/>
      <c r="X495" s="18"/>
    </row>
    <row r="496" spans="7:24" ht="13.2">
      <c r="G496" s="18"/>
      <c r="K496" s="18"/>
      <c r="L496" s="18"/>
      <c r="M496" s="18"/>
      <c r="O496" s="18"/>
      <c r="P496" s="18"/>
      <c r="Q496" s="18"/>
      <c r="X496" s="18"/>
    </row>
    <row r="497" spans="7:24" ht="13.2">
      <c r="G497" s="18"/>
      <c r="K497" s="18"/>
      <c r="L497" s="18"/>
      <c r="M497" s="18"/>
      <c r="O497" s="18"/>
      <c r="P497" s="18"/>
      <c r="Q497" s="18"/>
      <c r="X497" s="18"/>
    </row>
    <row r="498" spans="7:24" ht="13.2">
      <c r="G498" s="18"/>
      <c r="K498" s="18"/>
      <c r="L498" s="18"/>
      <c r="M498" s="18"/>
      <c r="O498" s="18"/>
      <c r="P498" s="18"/>
      <c r="Q498" s="18"/>
      <c r="X498" s="18"/>
    </row>
    <row r="499" spans="7:24" ht="13.2">
      <c r="G499" s="18"/>
      <c r="K499" s="18"/>
      <c r="L499" s="18"/>
      <c r="M499" s="18"/>
      <c r="O499" s="18"/>
      <c r="P499" s="18"/>
      <c r="Q499" s="18"/>
      <c r="X499" s="18"/>
    </row>
    <row r="500" spans="7:24" ht="13.2">
      <c r="G500" s="18"/>
      <c r="K500" s="18"/>
      <c r="L500" s="18"/>
      <c r="M500" s="18"/>
      <c r="O500" s="18"/>
      <c r="P500" s="18"/>
      <c r="Q500" s="18"/>
      <c r="X500" s="18"/>
    </row>
    <row r="501" spans="7:24" ht="13.2">
      <c r="G501" s="18"/>
      <c r="K501" s="18"/>
      <c r="L501" s="18"/>
      <c r="M501" s="18"/>
      <c r="O501" s="18"/>
      <c r="P501" s="18"/>
      <c r="Q501" s="18"/>
      <c r="X501" s="18"/>
    </row>
    <row r="502" spans="7:24" ht="13.2">
      <c r="G502" s="18"/>
      <c r="K502" s="18"/>
      <c r="L502" s="18"/>
      <c r="M502" s="18"/>
      <c r="O502" s="18"/>
      <c r="P502" s="18"/>
      <c r="Q502" s="18"/>
      <c r="X502" s="18"/>
    </row>
    <row r="503" spans="7:24" ht="13.2">
      <c r="G503" s="18"/>
      <c r="K503" s="18"/>
      <c r="L503" s="18"/>
      <c r="M503" s="18"/>
      <c r="O503" s="18"/>
      <c r="P503" s="18"/>
      <c r="Q503" s="18"/>
      <c r="X503" s="18"/>
    </row>
    <row r="504" spans="7:24" ht="13.2">
      <c r="G504" s="18"/>
      <c r="K504" s="18"/>
      <c r="L504" s="18"/>
      <c r="M504" s="18"/>
      <c r="O504" s="18"/>
      <c r="P504" s="18"/>
      <c r="Q504" s="18"/>
      <c r="X504" s="18"/>
    </row>
    <row r="505" spans="7:24" ht="13.2">
      <c r="G505" s="18"/>
      <c r="K505" s="18"/>
      <c r="L505" s="18"/>
      <c r="M505" s="18"/>
      <c r="O505" s="18"/>
      <c r="P505" s="18"/>
      <c r="Q505" s="18"/>
      <c r="X505" s="18"/>
    </row>
    <row r="506" spans="7:24" ht="13.2">
      <c r="G506" s="18"/>
      <c r="K506" s="18"/>
      <c r="L506" s="18"/>
      <c r="M506" s="18"/>
      <c r="O506" s="18"/>
      <c r="P506" s="18"/>
      <c r="Q506" s="18"/>
      <c r="X506" s="18"/>
    </row>
    <row r="507" spans="7:24" ht="13.2">
      <c r="G507" s="18"/>
      <c r="K507" s="18"/>
      <c r="L507" s="18"/>
      <c r="M507" s="18"/>
      <c r="O507" s="18"/>
      <c r="P507" s="18"/>
      <c r="Q507" s="18"/>
      <c r="X507" s="18"/>
    </row>
    <row r="508" spans="7:24" ht="13.2">
      <c r="G508" s="18"/>
      <c r="K508" s="18"/>
      <c r="L508" s="18"/>
      <c r="M508" s="18"/>
      <c r="O508" s="18"/>
      <c r="P508" s="18"/>
      <c r="Q508" s="18"/>
      <c r="X508" s="18"/>
    </row>
    <row r="509" spans="7:24" ht="13.2">
      <c r="G509" s="18"/>
      <c r="K509" s="18"/>
      <c r="L509" s="18"/>
      <c r="M509" s="18"/>
      <c r="O509" s="18"/>
      <c r="P509" s="18"/>
      <c r="Q509" s="18"/>
      <c r="X509" s="18"/>
    </row>
    <row r="510" spans="7:24" ht="13.2">
      <c r="G510" s="18"/>
      <c r="K510" s="18"/>
      <c r="L510" s="18"/>
      <c r="M510" s="18"/>
      <c r="O510" s="18"/>
      <c r="P510" s="18"/>
      <c r="Q510" s="18"/>
      <c r="X510" s="18"/>
    </row>
    <row r="511" spans="7:24" ht="13.2">
      <c r="G511" s="18"/>
      <c r="K511" s="18"/>
      <c r="L511" s="18"/>
      <c r="M511" s="18"/>
      <c r="O511" s="18"/>
      <c r="P511" s="18"/>
      <c r="Q511" s="18"/>
      <c r="X511" s="18"/>
    </row>
    <row r="512" spans="7:24" ht="13.2">
      <c r="G512" s="18"/>
      <c r="K512" s="18"/>
      <c r="L512" s="18"/>
      <c r="M512" s="18"/>
      <c r="O512" s="18"/>
      <c r="P512" s="18"/>
      <c r="Q512" s="18"/>
      <c r="X512" s="18"/>
    </row>
    <row r="513" spans="7:24" ht="13.2">
      <c r="G513" s="18"/>
      <c r="K513" s="18"/>
      <c r="L513" s="18"/>
      <c r="M513" s="18"/>
      <c r="O513" s="18"/>
      <c r="P513" s="18"/>
      <c r="Q513" s="18"/>
      <c r="X513" s="18"/>
    </row>
    <row r="514" spans="7:24" ht="13.2">
      <c r="G514" s="18"/>
      <c r="K514" s="18"/>
      <c r="L514" s="18"/>
      <c r="M514" s="18"/>
      <c r="O514" s="18"/>
      <c r="P514" s="18"/>
      <c r="Q514" s="18"/>
      <c r="X514" s="18"/>
    </row>
    <row r="515" spans="7:24" ht="13.2">
      <c r="G515" s="18"/>
      <c r="K515" s="18"/>
      <c r="L515" s="18"/>
      <c r="M515" s="18"/>
      <c r="O515" s="18"/>
      <c r="P515" s="18"/>
      <c r="Q515" s="18"/>
      <c r="X515" s="18"/>
    </row>
    <row r="516" spans="7:24" ht="13.2">
      <c r="G516" s="18"/>
      <c r="K516" s="18"/>
      <c r="L516" s="18"/>
      <c r="M516" s="18"/>
      <c r="O516" s="18"/>
      <c r="P516" s="18"/>
      <c r="Q516" s="18"/>
      <c r="X516" s="18"/>
    </row>
    <row r="517" spans="7:24" ht="13.2">
      <c r="G517" s="18"/>
      <c r="K517" s="18"/>
      <c r="L517" s="18"/>
      <c r="M517" s="18"/>
      <c r="O517" s="18"/>
      <c r="P517" s="18"/>
      <c r="Q517" s="18"/>
      <c r="X517" s="18"/>
    </row>
    <row r="518" spans="7:24" ht="13.2">
      <c r="G518" s="18"/>
      <c r="K518" s="18"/>
      <c r="L518" s="18"/>
      <c r="M518" s="18"/>
      <c r="O518" s="18"/>
      <c r="P518" s="18"/>
      <c r="Q518" s="18"/>
      <c r="X518" s="18"/>
    </row>
    <row r="519" spans="7:24" ht="13.2">
      <c r="G519" s="18"/>
      <c r="K519" s="18"/>
      <c r="L519" s="18"/>
      <c r="M519" s="18"/>
      <c r="O519" s="18"/>
      <c r="P519" s="18"/>
      <c r="Q519" s="18"/>
      <c r="X519" s="18"/>
    </row>
    <row r="520" spans="7:24" ht="13.2">
      <c r="G520" s="18"/>
      <c r="K520" s="18"/>
      <c r="L520" s="18"/>
      <c r="M520" s="18"/>
      <c r="O520" s="18"/>
      <c r="P520" s="18"/>
      <c r="Q520" s="18"/>
      <c r="X520" s="18"/>
    </row>
    <row r="521" spans="7:24" ht="13.2">
      <c r="G521" s="18"/>
      <c r="K521" s="18"/>
      <c r="L521" s="18"/>
      <c r="M521" s="18"/>
      <c r="O521" s="18"/>
      <c r="P521" s="18"/>
      <c r="Q521" s="18"/>
      <c r="X521" s="18"/>
    </row>
    <row r="522" spans="7:24" ht="13.2">
      <c r="G522" s="18"/>
      <c r="K522" s="18"/>
      <c r="L522" s="18"/>
      <c r="M522" s="18"/>
      <c r="O522" s="18"/>
      <c r="P522" s="18"/>
      <c r="Q522" s="18"/>
      <c r="X522" s="18"/>
    </row>
    <row r="523" spans="7:24" ht="13.2">
      <c r="G523" s="18"/>
      <c r="K523" s="18"/>
      <c r="L523" s="18"/>
      <c r="M523" s="18"/>
      <c r="O523" s="18"/>
      <c r="P523" s="18"/>
      <c r="Q523" s="18"/>
      <c r="X523" s="18"/>
    </row>
    <row r="524" spans="7:24" ht="13.2">
      <c r="G524" s="18"/>
      <c r="K524" s="18"/>
      <c r="L524" s="18"/>
      <c r="M524" s="18"/>
      <c r="O524" s="18"/>
      <c r="P524" s="18"/>
      <c r="Q524" s="18"/>
      <c r="X524" s="18"/>
    </row>
    <row r="525" spans="7:24" ht="13.2">
      <c r="G525" s="18"/>
      <c r="K525" s="18"/>
      <c r="L525" s="18"/>
      <c r="M525" s="18"/>
      <c r="O525" s="18"/>
      <c r="P525" s="18"/>
      <c r="Q525" s="18"/>
      <c r="X525" s="18"/>
    </row>
    <row r="526" spans="7:24" ht="13.2">
      <c r="G526" s="18"/>
      <c r="K526" s="18"/>
      <c r="L526" s="18"/>
      <c r="M526" s="18"/>
      <c r="O526" s="18"/>
      <c r="P526" s="18"/>
      <c r="Q526" s="18"/>
      <c r="X526" s="18"/>
    </row>
    <row r="527" spans="7:24" ht="13.2">
      <c r="G527" s="18"/>
      <c r="K527" s="18"/>
      <c r="L527" s="18"/>
      <c r="M527" s="18"/>
      <c r="O527" s="18"/>
      <c r="P527" s="18"/>
      <c r="Q527" s="18"/>
      <c r="X527" s="18"/>
    </row>
    <row r="528" spans="7:24" ht="13.2">
      <c r="G528" s="18"/>
      <c r="K528" s="18"/>
      <c r="L528" s="18"/>
      <c r="M528" s="18"/>
      <c r="O528" s="18"/>
      <c r="P528" s="18"/>
      <c r="Q528" s="18"/>
      <c r="X528" s="18"/>
    </row>
    <row r="529" spans="7:24" ht="13.2">
      <c r="G529" s="18"/>
      <c r="K529" s="18"/>
      <c r="L529" s="18"/>
      <c r="M529" s="18"/>
      <c r="O529" s="18"/>
      <c r="P529" s="18"/>
      <c r="Q529" s="18"/>
      <c r="X529" s="18"/>
    </row>
    <row r="530" spans="7:24" ht="13.2">
      <c r="G530" s="18"/>
      <c r="K530" s="18"/>
      <c r="L530" s="18"/>
      <c r="M530" s="18"/>
      <c r="O530" s="18"/>
      <c r="P530" s="18"/>
      <c r="Q530" s="18"/>
      <c r="X530" s="18"/>
    </row>
    <row r="531" spans="7:24" ht="13.2">
      <c r="G531" s="18"/>
      <c r="K531" s="18"/>
      <c r="L531" s="18"/>
      <c r="M531" s="18"/>
      <c r="O531" s="18"/>
      <c r="P531" s="18"/>
      <c r="Q531" s="18"/>
      <c r="X531" s="18"/>
    </row>
    <row r="532" spans="7:24" ht="13.2">
      <c r="G532" s="18"/>
      <c r="K532" s="18"/>
      <c r="L532" s="18"/>
      <c r="M532" s="18"/>
      <c r="O532" s="18"/>
      <c r="P532" s="18"/>
      <c r="Q532" s="18"/>
      <c r="X532" s="18"/>
    </row>
    <row r="533" spans="7:24" ht="13.2">
      <c r="G533" s="18"/>
      <c r="K533" s="18"/>
      <c r="L533" s="18"/>
      <c r="M533" s="18"/>
      <c r="O533" s="18"/>
      <c r="P533" s="18"/>
      <c r="Q533" s="18"/>
      <c r="X533" s="18"/>
    </row>
    <row r="534" spans="7:24" ht="13.2">
      <c r="G534" s="18"/>
      <c r="K534" s="18"/>
      <c r="L534" s="18"/>
      <c r="M534" s="18"/>
      <c r="O534" s="18"/>
      <c r="P534" s="18"/>
      <c r="Q534" s="18"/>
      <c r="X534" s="18"/>
    </row>
    <row r="535" spans="7:24" ht="13.2">
      <c r="G535" s="18"/>
      <c r="K535" s="18"/>
      <c r="L535" s="18"/>
      <c r="M535" s="18"/>
      <c r="O535" s="18"/>
      <c r="P535" s="18"/>
      <c r="Q535" s="18"/>
      <c r="X535" s="18"/>
    </row>
    <row r="536" spans="7:24" ht="13.2">
      <c r="G536" s="18"/>
      <c r="K536" s="18"/>
      <c r="L536" s="18"/>
      <c r="M536" s="18"/>
      <c r="O536" s="18"/>
      <c r="P536" s="18"/>
      <c r="Q536" s="18"/>
      <c r="X536" s="18"/>
    </row>
    <row r="537" spans="7:24" ht="13.2">
      <c r="G537" s="18"/>
      <c r="K537" s="18"/>
      <c r="L537" s="18"/>
      <c r="M537" s="18"/>
      <c r="O537" s="18"/>
      <c r="P537" s="18"/>
      <c r="Q537" s="18"/>
      <c r="X537" s="18"/>
    </row>
    <row r="538" spans="7:24" ht="13.2">
      <c r="G538" s="18"/>
      <c r="K538" s="18"/>
      <c r="L538" s="18"/>
      <c r="M538" s="18"/>
      <c r="O538" s="18"/>
      <c r="P538" s="18"/>
      <c r="Q538" s="18"/>
      <c r="X538" s="18"/>
    </row>
    <row r="539" spans="7:24" ht="13.2">
      <c r="G539" s="18"/>
      <c r="K539" s="18"/>
      <c r="L539" s="18"/>
      <c r="M539" s="18"/>
      <c r="O539" s="18"/>
      <c r="P539" s="18"/>
      <c r="Q539" s="18"/>
      <c r="X539" s="18"/>
    </row>
    <row r="540" spans="7:24" ht="13.2">
      <c r="G540" s="18"/>
      <c r="K540" s="18"/>
      <c r="L540" s="18"/>
      <c r="M540" s="18"/>
      <c r="O540" s="18"/>
      <c r="P540" s="18"/>
      <c r="Q540" s="18"/>
      <c r="X540" s="18"/>
    </row>
    <row r="541" spans="7:24" ht="13.2">
      <c r="G541" s="18"/>
      <c r="K541" s="18"/>
      <c r="L541" s="18"/>
      <c r="M541" s="18"/>
      <c r="O541" s="18"/>
      <c r="P541" s="18"/>
      <c r="Q541" s="18"/>
      <c r="X541" s="18"/>
    </row>
    <row r="542" spans="7:24" ht="13.2">
      <c r="G542" s="18"/>
      <c r="K542" s="18"/>
      <c r="L542" s="18"/>
      <c r="M542" s="18"/>
      <c r="O542" s="18"/>
      <c r="P542" s="18"/>
      <c r="Q542" s="18"/>
      <c r="X542" s="18"/>
    </row>
    <row r="543" spans="7:24" ht="13.2">
      <c r="G543" s="18"/>
      <c r="K543" s="18"/>
      <c r="L543" s="18"/>
      <c r="M543" s="18"/>
      <c r="O543" s="18"/>
      <c r="P543" s="18"/>
      <c r="Q543" s="18"/>
      <c r="X543" s="18"/>
    </row>
    <row r="544" spans="7:24" ht="13.2">
      <c r="G544" s="18"/>
      <c r="K544" s="18"/>
      <c r="L544" s="18"/>
      <c r="M544" s="18"/>
      <c r="O544" s="18"/>
      <c r="P544" s="18"/>
      <c r="Q544" s="18"/>
      <c r="X544" s="18"/>
    </row>
    <row r="545" spans="7:24" ht="13.2">
      <c r="G545" s="18"/>
      <c r="K545" s="18"/>
      <c r="L545" s="18"/>
      <c r="M545" s="18"/>
      <c r="O545" s="18"/>
      <c r="P545" s="18"/>
      <c r="Q545" s="18"/>
      <c r="X545" s="18"/>
    </row>
    <row r="546" spans="7:24" ht="13.2">
      <c r="G546" s="18"/>
      <c r="K546" s="18"/>
      <c r="L546" s="18"/>
      <c r="M546" s="18"/>
      <c r="O546" s="18"/>
      <c r="P546" s="18"/>
      <c r="Q546" s="18"/>
      <c r="X546" s="18"/>
    </row>
    <row r="547" spans="7:24" ht="13.2">
      <c r="G547" s="18"/>
      <c r="K547" s="18"/>
      <c r="L547" s="18"/>
      <c r="M547" s="18"/>
      <c r="O547" s="18"/>
      <c r="P547" s="18"/>
      <c r="Q547" s="18"/>
      <c r="X547" s="18"/>
    </row>
    <row r="548" spans="7:24" ht="13.2">
      <c r="G548" s="18"/>
      <c r="K548" s="18"/>
      <c r="L548" s="18"/>
      <c r="M548" s="18"/>
      <c r="O548" s="18"/>
      <c r="P548" s="18"/>
      <c r="Q548" s="18"/>
      <c r="X548" s="18"/>
    </row>
    <row r="549" spans="7:24" ht="13.2">
      <c r="G549" s="18"/>
      <c r="K549" s="18"/>
      <c r="L549" s="18"/>
      <c r="M549" s="18"/>
      <c r="O549" s="18"/>
      <c r="P549" s="18"/>
      <c r="Q549" s="18"/>
      <c r="X549" s="18"/>
    </row>
    <row r="550" spans="7:24" ht="13.2">
      <c r="G550" s="18"/>
      <c r="K550" s="18"/>
      <c r="L550" s="18"/>
      <c r="M550" s="18"/>
      <c r="O550" s="18"/>
      <c r="P550" s="18"/>
      <c r="Q550" s="18"/>
      <c r="X550" s="18"/>
    </row>
    <row r="551" spans="7:24" ht="13.2">
      <c r="G551" s="18"/>
      <c r="K551" s="18"/>
      <c r="L551" s="18"/>
      <c r="M551" s="18"/>
      <c r="O551" s="18"/>
      <c r="P551" s="18"/>
      <c r="Q551" s="18"/>
      <c r="X551" s="18"/>
    </row>
    <row r="552" spans="7:24" ht="13.2">
      <c r="G552" s="18"/>
      <c r="K552" s="18"/>
      <c r="L552" s="18"/>
      <c r="M552" s="18"/>
      <c r="O552" s="18"/>
      <c r="P552" s="18"/>
      <c r="Q552" s="18"/>
      <c r="X552" s="18"/>
    </row>
    <row r="553" spans="7:24" ht="13.2">
      <c r="G553" s="18"/>
      <c r="K553" s="18"/>
      <c r="L553" s="18"/>
      <c r="M553" s="18"/>
      <c r="O553" s="18"/>
      <c r="P553" s="18"/>
      <c r="Q553" s="18"/>
      <c r="X553" s="18"/>
    </row>
    <row r="554" spans="7:24" ht="13.2">
      <c r="G554" s="18"/>
      <c r="K554" s="18"/>
      <c r="L554" s="18"/>
      <c r="M554" s="18"/>
      <c r="O554" s="18"/>
      <c r="P554" s="18"/>
      <c r="Q554" s="18"/>
      <c r="X554" s="18"/>
    </row>
    <row r="555" spans="7:24" ht="13.2">
      <c r="G555" s="18"/>
      <c r="K555" s="18"/>
      <c r="L555" s="18"/>
      <c r="M555" s="18"/>
      <c r="O555" s="18"/>
      <c r="P555" s="18"/>
      <c r="Q555" s="18"/>
      <c r="X555" s="18"/>
    </row>
    <row r="556" spans="7:24" ht="13.2">
      <c r="G556" s="18"/>
      <c r="K556" s="18"/>
      <c r="L556" s="18"/>
      <c r="M556" s="18"/>
      <c r="O556" s="18"/>
      <c r="P556" s="18"/>
      <c r="Q556" s="18"/>
      <c r="X556" s="18"/>
    </row>
    <row r="557" spans="7:24" ht="13.2">
      <c r="G557" s="18"/>
      <c r="K557" s="18"/>
      <c r="L557" s="18"/>
      <c r="M557" s="18"/>
      <c r="O557" s="18"/>
      <c r="P557" s="18"/>
      <c r="Q557" s="18"/>
      <c r="X557" s="18"/>
    </row>
    <row r="558" spans="7:24" ht="13.2">
      <c r="G558" s="18"/>
      <c r="K558" s="18"/>
      <c r="L558" s="18"/>
      <c r="M558" s="18"/>
      <c r="O558" s="18"/>
      <c r="P558" s="18"/>
      <c r="Q558" s="18"/>
      <c r="X558" s="18"/>
    </row>
    <row r="559" spans="7:24" ht="13.2">
      <c r="G559" s="18"/>
      <c r="K559" s="18"/>
      <c r="L559" s="18"/>
      <c r="M559" s="18"/>
      <c r="O559" s="18"/>
      <c r="P559" s="18"/>
      <c r="Q559" s="18"/>
      <c r="X559" s="18"/>
    </row>
    <row r="560" spans="7:24" ht="13.2">
      <c r="G560" s="18"/>
      <c r="K560" s="18"/>
      <c r="L560" s="18"/>
      <c r="M560" s="18"/>
      <c r="O560" s="18"/>
      <c r="P560" s="18"/>
      <c r="Q560" s="18"/>
      <c r="X560" s="18"/>
    </row>
    <row r="561" spans="7:24" ht="13.2">
      <c r="G561" s="18"/>
      <c r="K561" s="18"/>
      <c r="L561" s="18"/>
      <c r="M561" s="18"/>
      <c r="O561" s="18"/>
      <c r="P561" s="18"/>
      <c r="Q561" s="18"/>
      <c r="X561" s="18"/>
    </row>
    <row r="562" spans="7:24" ht="13.2">
      <c r="G562" s="18"/>
      <c r="K562" s="18"/>
      <c r="L562" s="18"/>
      <c r="M562" s="18"/>
      <c r="O562" s="18"/>
      <c r="P562" s="18"/>
      <c r="Q562" s="18"/>
      <c r="X562" s="18"/>
    </row>
    <row r="563" spans="7:24" ht="13.2">
      <c r="G563" s="18"/>
      <c r="K563" s="18"/>
      <c r="L563" s="18"/>
      <c r="M563" s="18"/>
      <c r="O563" s="18"/>
      <c r="P563" s="18"/>
      <c r="Q563" s="18"/>
      <c r="X563" s="18"/>
    </row>
    <row r="564" spans="7:24" ht="13.2">
      <c r="G564" s="18"/>
      <c r="K564" s="18"/>
      <c r="L564" s="18"/>
      <c r="M564" s="18"/>
      <c r="O564" s="18"/>
      <c r="P564" s="18"/>
      <c r="Q564" s="18"/>
      <c r="X564" s="18"/>
    </row>
    <row r="565" spans="7:24" ht="13.2">
      <c r="G565" s="18"/>
      <c r="K565" s="18"/>
      <c r="L565" s="18"/>
      <c r="M565" s="18"/>
      <c r="O565" s="18"/>
      <c r="P565" s="18"/>
      <c r="Q565" s="18"/>
      <c r="X565" s="18"/>
    </row>
    <row r="566" spans="7:24" ht="13.2">
      <c r="G566" s="18"/>
      <c r="K566" s="18"/>
      <c r="L566" s="18"/>
      <c r="M566" s="18"/>
      <c r="O566" s="18"/>
      <c r="P566" s="18"/>
      <c r="Q566" s="18"/>
      <c r="X566" s="18"/>
    </row>
    <row r="567" spans="7:24" ht="13.2">
      <c r="G567" s="18"/>
      <c r="K567" s="18"/>
      <c r="L567" s="18"/>
      <c r="M567" s="18"/>
      <c r="O567" s="18"/>
      <c r="P567" s="18"/>
      <c r="Q567" s="18"/>
      <c r="X567" s="18"/>
    </row>
    <row r="568" spans="7:24" ht="13.2">
      <c r="G568" s="18"/>
      <c r="K568" s="18"/>
      <c r="L568" s="18"/>
      <c r="M568" s="18"/>
      <c r="O568" s="18"/>
      <c r="P568" s="18"/>
      <c r="Q568" s="18"/>
      <c r="X568" s="18"/>
    </row>
    <row r="569" spans="7:24" ht="13.2">
      <c r="G569" s="18"/>
      <c r="K569" s="18"/>
      <c r="L569" s="18"/>
      <c r="M569" s="18"/>
      <c r="O569" s="18"/>
      <c r="P569" s="18"/>
      <c r="Q569" s="18"/>
      <c r="X569" s="18"/>
    </row>
    <row r="570" spans="7:24" ht="13.2">
      <c r="G570" s="18"/>
      <c r="K570" s="18"/>
      <c r="L570" s="18"/>
      <c r="M570" s="18"/>
      <c r="O570" s="18"/>
      <c r="P570" s="18"/>
      <c r="Q570" s="18"/>
      <c r="X570" s="18"/>
    </row>
    <row r="571" spans="7:24" ht="13.2">
      <c r="G571" s="18"/>
      <c r="K571" s="18"/>
      <c r="L571" s="18"/>
      <c r="M571" s="18"/>
      <c r="O571" s="18"/>
      <c r="P571" s="18"/>
      <c r="Q571" s="18"/>
      <c r="X571" s="18"/>
    </row>
    <row r="572" spans="7:24" ht="13.2">
      <c r="G572" s="18"/>
      <c r="K572" s="18"/>
      <c r="L572" s="18"/>
      <c r="M572" s="18"/>
      <c r="O572" s="18"/>
      <c r="P572" s="18"/>
      <c r="Q572" s="18"/>
      <c r="X572" s="18"/>
    </row>
    <row r="573" spans="7:24" ht="13.2">
      <c r="G573" s="18"/>
      <c r="K573" s="18"/>
      <c r="L573" s="18"/>
      <c r="M573" s="18"/>
      <c r="O573" s="18"/>
      <c r="P573" s="18"/>
      <c r="Q573" s="18"/>
      <c r="X573" s="18"/>
    </row>
    <row r="574" spans="7:24" ht="13.2">
      <c r="G574" s="18"/>
      <c r="K574" s="18"/>
      <c r="L574" s="18"/>
      <c r="M574" s="18"/>
      <c r="O574" s="18"/>
      <c r="P574" s="18"/>
      <c r="Q574" s="18"/>
      <c r="X574" s="18"/>
    </row>
    <row r="575" spans="7:24" ht="13.2">
      <c r="G575" s="18"/>
      <c r="K575" s="18"/>
      <c r="L575" s="18"/>
      <c r="M575" s="18"/>
      <c r="O575" s="18"/>
      <c r="P575" s="18"/>
      <c r="Q575" s="18"/>
      <c r="X575" s="18"/>
    </row>
    <row r="576" spans="7:24" ht="13.2">
      <c r="G576" s="18"/>
      <c r="K576" s="18"/>
      <c r="L576" s="18"/>
      <c r="M576" s="18"/>
      <c r="O576" s="18"/>
      <c r="P576" s="18"/>
      <c r="Q576" s="18"/>
      <c r="X576" s="18"/>
    </row>
    <row r="577" spans="7:24" ht="13.2">
      <c r="G577" s="18"/>
      <c r="K577" s="18"/>
      <c r="L577" s="18"/>
      <c r="M577" s="18"/>
      <c r="O577" s="18"/>
      <c r="P577" s="18"/>
      <c r="Q577" s="18"/>
      <c r="X577" s="18"/>
    </row>
    <row r="578" spans="7:24" ht="13.2">
      <c r="G578" s="18"/>
      <c r="K578" s="18"/>
      <c r="L578" s="18"/>
      <c r="M578" s="18"/>
      <c r="O578" s="18"/>
      <c r="P578" s="18"/>
      <c r="Q578" s="18"/>
      <c r="X578" s="18"/>
    </row>
    <row r="579" spans="7:24" ht="13.2">
      <c r="G579" s="18"/>
      <c r="K579" s="18"/>
      <c r="L579" s="18"/>
      <c r="M579" s="18"/>
      <c r="O579" s="18"/>
      <c r="P579" s="18"/>
      <c r="Q579" s="18"/>
      <c r="X579" s="18"/>
    </row>
    <row r="580" spans="7:24" ht="13.2">
      <c r="G580" s="18"/>
      <c r="K580" s="18"/>
      <c r="L580" s="18"/>
      <c r="M580" s="18"/>
      <c r="O580" s="18"/>
      <c r="P580" s="18"/>
      <c r="Q580" s="18"/>
      <c r="X580" s="18"/>
    </row>
    <row r="581" spans="7:24" ht="13.2">
      <c r="G581" s="18"/>
      <c r="K581" s="18"/>
      <c r="L581" s="18"/>
      <c r="M581" s="18"/>
      <c r="O581" s="18"/>
      <c r="P581" s="18"/>
      <c r="Q581" s="18"/>
      <c r="X581" s="18"/>
    </row>
    <row r="582" spans="7:24" ht="13.2">
      <c r="G582" s="18"/>
      <c r="K582" s="18"/>
      <c r="L582" s="18"/>
      <c r="M582" s="18"/>
      <c r="O582" s="18"/>
      <c r="P582" s="18"/>
      <c r="Q582" s="18"/>
      <c r="X582" s="18"/>
    </row>
    <row r="583" spans="7:24" ht="13.2">
      <c r="G583" s="18"/>
      <c r="K583" s="18"/>
      <c r="L583" s="18"/>
      <c r="M583" s="18"/>
      <c r="O583" s="18"/>
      <c r="P583" s="18"/>
      <c r="Q583" s="18"/>
      <c r="X583" s="18"/>
    </row>
    <row r="584" spans="7:24" ht="13.2">
      <c r="G584" s="18"/>
      <c r="K584" s="18"/>
      <c r="L584" s="18"/>
      <c r="M584" s="18"/>
      <c r="O584" s="18"/>
      <c r="P584" s="18"/>
      <c r="Q584" s="18"/>
      <c r="X584" s="18"/>
    </row>
    <row r="585" spans="7:24" ht="13.2">
      <c r="G585" s="18"/>
      <c r="K585" s="18"/>
      <c r="L585" s="18"/>
      <c r="M585" s="18"/>
      <c r="O585" s="18"/>
      <c r="P585" s="18"/>
      <c r="Q585" s="18"/>
      <c r="X585" s="18"/>
    </row>
    <row r="586" spans="7:24" ht="13.2">
      <c r="G586" s="18"/>
      <c r="K586" s="18"/>
      <c r="L586" s="18"/>
      <c r="M586" s="18"/>
      <c r="O586" s="18"/>
      <c r="P586" s="18"/>
      <c r="Q586" s="18"/>
      <c r="X586" s="18"/>
    </row>
    <row r="587" spans="7:24" ht="13.2">
      <c r="G587" s="18"/>
      <c r="K587" s="18"/>
      <c r="L587" s="18"/>
      <c r="M587" s="18"/>
      <c r="O587" s="18"/>
      <c r="P587" s="18"/>
      <c r="Q587" s="18"/>
      <c r="X587" s="18"/>
    </row>
    <row r="588" spans="7:24" ht="13.2">
      <c r="G588" s="18"/>
      <c r="K588" s="18"/>
      <c r="L588" s="18"/>
      <c r="M588" s="18"/>
      <c r="O588" s="18"/>
      <c r="P588" s="18"/>
      <c r="Q588" s="18"/>
      <c r="X588" s="18"/>
    </row>
    <row r="589" spans="7:24" ht="13.2">
      <c r="G589" s="18"/>
      <c r="K589" s="18"/>
      <c r="L589" s="18"/>
      <c r="M589" s="18"/>
      <c r="O589" s="18"/>
      <c r="P589" s="18"/>
      <c r="Q589" s="18"/>
      <c r="X589" s="18"/>
    </row>
    <row r="590" spans="7:24" ht="13.2">
      <c r="G590" s="18"/>
      <c r="K590" s="18"/>
      <c r="L590" s="18"/>
      <c r="M590" s="18"/>
      <c r="O590" s="18"/>
      <c r="P590" s="18"/>
      <c r="Q590" s="18"/>
      <c r="X590" s="18"/>
    </row>
    <row r="591" spans="7:24" ht="13.2">
      <c r="G591" s="18"/>
      <c r="K591" s="18"/>
      <c r="L591" s="18"/>
      <c r="M591" s="18"/>
      <c r="O591" s="18"/>
      <c r="P591" s="18"/>
      <c r="Q591" s="18"/>
      <c r="X591" s="18"/>
    </row>
    <row r="592" spans="7:24" ht="13.2">
      <c r="G592" s="18"/>
      <c r="K592" s="18"/>
      <c r="L592" s="18"/>
      <c r="M592" s="18"/>
      <c r="O592" s="18"/>
      <c r="P592" s="18"/>
      <c r="Q592" s="18"/>
      <c r="X592" s="18"/>
    </row>
    <row r="593" spans="7:24" ht="13.2">
      <c r="G593" s="18"/>
      <c r="K593" s="18"/>
      <c r="L593" s="18"/>
      <c r="M593" s="18"/>
      <c r="O593" s="18"/>
      <c r="P593" s="18"/>
      <c r="Q593" s="18"/>
      <c r="X593" s="18"/>
    </row>
    <row r="594" spans="7:24" ht="13.2">
      <c r="G594" s="18"/>
      <c r="K594" s="18"/>
      <c r="L594" s="18"/>
      <c r="M594" s="18"/>
      <c r="O594" s="18"/>
      <c r="P594" s="18"/>
      <c r="Q594" s="18"/>
      <c r="X594" s="18"/>
    </row>
    <row r="595" spans="7:24" ht="13.2">
      <c r="G595" s="18"/>
      <c r="K595" s="18"/>
      <c r="L595" s="18"/>
      <c r="M595" s="18"/>
      <c r="O595" s="18"/>
      <c r="P595" s="18"/>
      <c r="Q595" s="18"/>
      <c r="X595" s="18"/>
    </row>
    <row r="596" spans="7:24" ht="13.2">
      <c r="G596" s="18"/>
      <c r="K596" s="18"/>
      <c r="L596" s="18"/>
      <c r="M596" s="18"/>
      <c r="O596" s="18"/>
      <c r="P596" s="18"/>
      <c r="Q596" s="18"/>
      <c r="X596" s="18"/>
    </row>
    <row r="597" spans="7:24" ht="13.2">
      <c r="G597" s="18"/>
      <c r="K597" s="18"/>
      <c r="L597" s="18"/>
      <c r="M597" s="18"/>
      <c r="O597" s="18"/>
      <c r="P597" s="18"/>
      <c r="Q597" s="18"/>
      <c r="X597" s="18"/>
    </row>
    <row r="598" spans="7:24" ht="13.2">
      <c r="G598" s="18"/>
      <c r="K598" s="18"/>
      <c r="L598" s="18"/>
      <c r="M598" s="18"/>
      <c r="O598" s="18"/>
      <c r="P598" s="18"/>
      <c r="Q598" s="18"/>
      <c r="X598" s="18"/>
    </row>
    <row r="599" spans="7:24" ht="13.2">
      <c r="G599" s="18"/>
      <c r="K599" s="18"/>
      <c r="L599" s="18"/>
      <c r="M599" s="18"/>
      <c r="O599" s="18"/>
      <c r="P599" s="18"/>
      <c r="Q599" s="18"/>
      <c r="X599" s="18"/>
    </row>
    <row r="600" spans="7:24" ht="13.2">
      <c r="G600" s="18"/>
      <c r="K600" s="18"/>
      <c r="L600" s="18"/>
      <c r="M600" s="18"/>
      <c r="O600" s="18"/>
      <c r="P600" s="18"/>
      <c r="Q600" s="18"/>
      <c r="X600" s="18"/>
    </row>
    <row r="601" spans="7:24" ht="13.2">
      <c r="G601" s="18"/>
      <c r="K601" s="18"/>
      <c r="L601" s="18"/>
      <c r="M601" s="18"/>
      <c r="O601" s="18"/>
      <c r="P601" s="18"/>
      <c r="Q601" s="18"/>
      <c r="X601" s="18"/>
    </row>
    <row r="602" spans="7:24" ht="13.2">
      <c r="G602" s="18"/>
      <c r="K602" s="18"/>
      <c r="L602" s="18"/>
      <c r="M602" s="18"/>
      <c r="O602" s="18"/>
      <c r="P602" s="18"/>
      <c r="Q602" s="18"/>
      <c r="X602" s="18"/>
    </row>
    <row r="603" spans="7:24" ht="13.2">
      <c r="G603" s="18"/>
      <c r="K603" s="18"/>
      <c r="L603" s="18"/>
      <c r="M603" s="18"/>
      <c r="O603" s="18"/>
      <c r="P603" s="18"/>
      <c r="Q603" s="18"/>
      <c r="X603" s="18"/>
    </row>
    <row r="604" spans="7:24" ht="13.2">
      <c r="G604" s="18"/>
      <c r="K604" s="18"/>
      <c r="L604" s="18"/>
      <c r="M604" s="18"/>
      <c r="O604" s="18"/>
      <c r="P604" s="18"/>
      <c r="Q604" s="18"/>
      <c r="X604" s="18"/>
    </row>
    <row r="605" spans="7:24" ht="13.2">
      <c r="G605" s="18"/>
      <c r="K605" s="18"/>
      <c r="L605" s="18"/>
      <c r="M605" s="18"/>
      <c r="O605" s="18"/>
      <c r="P605" s="18"/>
      <c r="Q605" s="18"/>
      <c r="X605" s="18"/>
    </row>
    <row r="606" spans="7:24" ht="13.2">
      <c r="G606" s="18"/>
      <c r="K606" s="18"/>
      <c r="L606" s="18"/>
      <c r="M606" s="18"/>
      <c r="O606" s="18"/>
      <c r="P606" s="18"/>
      <c r="Q606" s="18"/>
      <c r="X606" s="18"/>
    </row>
    <row r="607" spans="7:24" ht="13.2">
      <c r="G607" s="18"/>
      <c r="K607" s="18"/>
      <c r="L607" s="18"/>
      <c r="M607" s="18"/>
      <c r="O607" s="18"/>
      <c r="P607" s="18"/>
      <c r="Q607" s="18"/>
      <c r="X607" s="18"/>
    </row>
    <row r="608" spans="7:24" ht="13.2">
      <c r="G608" s="18"/>
      <c r="K608" s="18"/>
      <c r="L608" s="18"/>
      <c r="M608" s="18"/>
      <c r="O608" s="18"/>
      <c r="P608" s="18"/>
      <c r="Q608" s="18"/>
      <c r="X608" s="18"/>
    </row>
    <row r="609" spans="7:24" ht="13.2">
      <c r="G609" s="18"/>
      <c r="K609" s="18"/>
      <c r="L609" s="18"/>
      <c r="M609" s="18"/>
      <c r="O609" s="18"/>
      <c r="P609" s="18"/>
      <c r="Q609" s="18"/>
      <c r="X609" s="18"/>
    </row>
    <row r="610" spans="7:24" ht="13.2">
      <c r="G610" s="18"/>
      <c r="K610" s="18"/>
      <c r="L610" s="18"/>
      <c r="M610" s="18"/>
      <c r="O610" s="18"/>
      <c r="P610" s="18"/>
      <c r="Q610" s="18"/>
      <c r="X610" s="18"/>
    </row>
    <row r="611" spans="7:24" ht="13.2">
      <c r="G611" s="18"/>
      <c r="K611" s="18"/>
      <c r="L611" s="18"/>
      <c r="M611" s="18"/>
      <c r="O611" s="18"/>
      <c r="P611" s="18"/>
      <c r="Q611" s="18"/>
      <c r="X611" s="18"/>
    </row>
    <row r="612" spans="7:24" ht="13.2">
      <c r="G612" s="18"/>
      <c r="K612" s="18"/>
      <c r="L612" s="18"/>
      <c r="M612" s="18"/>
      <c r="O612" s="18"/>
      <c r="P612" s="18"/>
      <c r="Q612" s="18"/>
      <c r="X612" s="18"/>
    </row>
    <row r="613" spans="7:24" ht="13.2">
      <c r="G613" s="18"/>
      <c r="K613" s="18"/>
      <c r="L613" s="18"/>
      <c r="M613" s="18"/>
      <c r="O613" s="18"/>
      <c r="P613" s="18"/>
      <c r="Q613" s="18"/>
      <c r="X613" s="18"/>
    </row>
    <row r="614" spans="7:24" ht="13.2">
      <c r="G614" s="18"/>
      <c r="K614" s="18"/>
      <c r="L614" s="18"/>
      <c r="M614" s="18"/>
      <c r="O614" s="18"/>
      <c r="P614" s="18"/>
      <c r="Q614" s="18"/>
      <c r="X614" s="18"/>
    </row>
    <row r="615" spans="7:24" ht="13.2">
      <c r="G615" s="18"/>
      <c r="K615" s="18"/>
      <c r="L615" s="18"/>
      <c r="M615" s="18"/>
      <c r="O615" s="18"/>
      <c r="P615" s="18"/>
      <c r="Q615" s="18"/>
      <c r="X615" s="18"/>
    </row>
    <row r="616" spans="7:24" ht="13.2">
      <c r="G616" s="18"/>
      <c r="K616" s="18"/>
      <c r="L616" s="18"/>
      <c r="M616" s="18"/>
      <c r="O616" s="18"/>
      <c r="P616" s="18"/>
      <c r="Q616" s="18"/>
      <c r="X616" s="18"/>
    </row>
    <row r="617" spans="7:24" ht="13.2">
      <c r="G617" s="18"/>
      <c r="K617" s="18"/>
      <c r="L617" s="18"/>
      <c r="M617" s="18"/>
      <c r="O617" s="18"/>
      <c r="P617" s="18"/>
      <c r="Q617" s="18"/>
      <c r="X617" s="18"/>
    </row>
    <row r="618" spans="7:24" ht="13.2">
      <c r="G618" s="18"/>
      <c r="K618" s="18"/>
      <c r="L618" s="18"/>
      <c r="M618" s="18"/>
      <c r="O618" s="18"/>
      <c r="P618" s="18"/>
      <c r="Q618" s="18"/>
      <c r="X618" s="18"/>
    </row>
    <row r="619" spans="7:24" ht="13.2">
      <c r="G619" s="18"/>
      <c r="K619" s="18"/>
      <c r="L619" s="18"/>
      <c r="M619" s="18"/>
      <c r="O619" s="18"/>
      <c r="P619" s="18"/>
      <c r="Q619" s="18"/>
      <c r="X619" s="18"/>
    </row>
    <row r="620" spans="7:24" ht="13.2">
      <c r="G620" s="18"/>
      <c r="K620" s="18"/>
      <c r="L620" s="18"/>
      <c r="M620" s="18"/>
      <c r="O620" s="18"/>
      <c r="P620" s="18"/>
      <c r="Q620" s="18"/>
      <c r="X620" s="18"/>
    </row>
    <row r="621" spans="7:24" ht="13.2">
      <c r="G621" s="18"/>
      <c r="K621" s="18"/>
      <c r="L621" s="18"/>
      <c r="M621" s="18"/>
      <c r="O621" s="18"/>
      <c r="P621" s="18"/>
      <c r="Q621" s="18"/>
      <c r="X621" s="18"/>
    </row>
    <row r="622" spans="7:24" ht="13.2">
      <c r="G622" s="18"/>
      <c r="K622" s="18"/>
      <c r="L622" s="18"/>
      <c r="M622" s="18"/>
      <c r="O622" s="18"/>
      <c r="P622" s="18"/>
      <c r="Q622" s="18"/>
      <c r="X622" s="18"/>
    </row>
    <row r="623" spans="7:24" ht="13.2">
      <c r="G623" s="18"/>
      <c r="K623" s="18"/>
      <c r="L623" s="18"/>
      <c r="M623" s="18"/>
      <c r="O623" s="18"/>
      <c r="P623" s="18"/>
      <c r="Q623" s="18"/>
      <c r="X623" s="18"/>
    </row>
    <row r="624" spans="7:24" ht="13.2">
      <c r="G624" s="18"/>
      <c r="K624" s="18"/>
      <c r="L624" s="18"/>
      <c r="M624" s="18"/>
      <c r="O624" s="18"/>
      <c r="P624" s="18"/>
      <c r="Q624" s="18"/>
      <c r="X624" s="18"/>
    </row>
    <row r="625" spans="7:24" ht="13.2">
      <c r="G625" s="18"/>
      <c r="K625" s="18"/>
      <c r="L625" s="18"/>
      <c r="M625" s="18"/>
      <c r="O625" s="18"/>
      <c r="P625" s="18"/>
      <c r="Q625" s="18"/>
      <c r="X625" s="18"/>
    </row>
    <row r="626" spans="7:24" ht="13.2">
      <c r="G626" s="18"/>
      <c r="K626" s="18"/>
      <c r="L626" s="18"/>
      <c r="M626" s="18"/>
      <c r="O626" s="18"/>
      <c r="P626" s="18"/>
      <c r="Q626" s="18"/>
      <c r="X626" s="18"/>
    </row>
    <row r="627" spans="7:24" ht="13.2">
      <c r="G627" s="18"/>
      <c r="K627" s="18"/>
      <c r="L627" s="18"/>
      <c r="M627" s="18"/>
      <c r="O627" s="18"/>
      <c r="P627" s="18"/>
      <c r="Q627" s="18"/>
      <c r="X627" s="18"/>
    </row>
    <row r="628" spans="7:24" ht="13.2">
      <c r="G628" s="18"/>
      <c r="K628" s="18"/>
      <c r="L628" s="18"/>
      <c r="M628" s="18"/>
      <c r="O628" s="18"/>
      <c r="P628" s="18"/>
      <c r="Q628" s="18"/>
      <c r="X628" s="18"/>
    </row>
    <row r="629" spans="7:24" ht="13.2">
      <c r="G629" s="18"/>
      <c r="K629" s="18"/>
      <c r="L629" s="18"/>
      <c r="M629" s="18"/>
      <c r="O629" s="18"/>
      <c r="P629" s="18"/>
      <c r="Q629" s="18"/>
      <c r="X629" s="18"/>
    </row>
    <row r="630" spans="7:24" ht="13.2">
      <c r="G630" s="18"/>
      <c r="K630" s="18"/>
      <c r="L630" s="18"/>
      <c r="M630" s="18"/>
      <c r="O630" s="18"/>
      <c r="P630" s="18"/>
      <c r="Q630" s="18"/>
      <c r="X630" s="18"/>
    </row>
    <row r="631" spans="7:24" ht="13.2">
      <c r="G631" s="18"/>
      <c r="K631" s="18"/>
      <c r="L631" s="18"/>
      <c r="M631" s="18"/>
      <c r="O631" s="18"/>
      <c r="P631" s="18"/>
      <c r="Q631" s="18"/>
      <c r="X631" s="18"/>
    </row>
    <row r="632" spans="7:24" ht="13.2">
      <c r="G632" s="18"/>
      <c r="K632" s="18"/>
      <c r="L632" s="18"/>
      <c r="M632" s="18"/>
      <c r="O632" s="18"/>
      <c r="P632" s="18"/>
      <c r="Q632" s="18"/>
      <c r="X632" s="18"/>
    </row>
    <row r="633" spans="7:24" ht="13.2">
      <c r="G633" s="18"/>
      <c r="K633" s="18"/>
      <c r="L633" s="18"/>
      <c r="M633" s="18"/>
      <c r="O633" s="18"/>
      <c r="P633" s="18"/>
      <c r="Q633" s="18"/>
      <c r="X633" s="18"/>
    </row>
    <row r="634" spans="7:24" ht="13.2">
      <c r="G634" s="18"/>
      <c r="K634" s="18"/>
      <c r="L634" s="18"/>
      <c r="M634" s="18"/>
      <c r="O634" s="18"/>
      <c r="P634" s="18"/>
      <c r="Q634" s="18"/>
      <c r="X634" s="18"/>
    </row>
    <row r="635" spans="7:24" ht="13.2">
      <c r="G635" s="18"/>
      <c r="K635" s="18"/>
      <c r="L635" s="18"/>
      <c r="M635" s="18"/>
      <c r="O635" s="18"/>
      <c r="P635" s="18"/>
      <c r="Q635" s="18"/>
      <c r="X635" s="18"/>
    </row>
    <row r="636" spans="7:24" ht="13.2">
      <c r="G636" s="18"/>
      <c r="K636" s="18"/>
      <c r="L636" s="18"/>
      <c r="M636" s="18"/>
      <c r="O636" s="18"/>
      <c r="P636" s="18"/>
      <c r="Q636" s="18"/>
      <c r="X636" s="18"/>
    </row>
    <row r="637" spans="7:24" ht="13.2">
      <c r="G637" s="18"/>
      <c r="K637" s="18"/>
      <c r="L637" s="18"/>
      <c r="M637" s="18"/>
      <c r="O637" s="18"/>
      <c r="P637" s="18"/>
      <c r="Q637" s="18"/>
      <c r="X637" s="18"/>
    </row>
    <row r="638" spans="7:24" ht="13.2">
      <c r="G638" s="18"/>
      <c r="K638" s="18"/>
      <c r="L638" s="18"/>
      <c r="M638" s="18"/>
      <c r="O638" s="18"/>
      <c r="P638" s="18"/>
      <c r="Q638" s="18"/>
      <c r="X638" s="18"/>
    </row>
    <row r="639" spans="7:24" ht="13.2">
      <c r="G639" s="18"/>
      <c r="K639" s="18"/>
      <c r="L639" s="18"/>
      <c r="M639" s="18"/>
      <c r="O639" s="18"/>
      <c r="P639" s="18"/>
      <c r="Q639" s="18"/>
      <c r="X639" s="18"/>
    </row>
    <row r="640" spans="7:24" ht="13.2">
      <c r="G640" s="18"/>
      <c r="K640" s="18"/>
      <c r="L640" s="18"/>
      <c r="M640" s="18"/>
      <c r="O640" s="18"/>
      <c r="P640" s="18"/>
      <c r="Q640" s="18"/>
      <c r="X640" s="18"/>
    </row>
    <row r="641" spans="7:24" ht="13.2">
      <c r="G641" s="18"/>
      <c r="K641" s="18"/>
      <c r="L641" s="18"/>
      <c r="M641" s="18"/>
      <c r="O641" s="18"/>
      <c r="P641" s="18"/>
      <c r="Q641" s="18"/>
      <c r="X641" s="18"/>
    </row>
    <row r="642" spans="7:24" ht="13.2">
      <c r="G642" s="18"/>
      <c r="K642" s="18"/>
      <c r="L642" s="18"/>
      <c r="M642" s="18"/>
      <c r="O642" s="18"/>
      <c r="P642" s="18"/>
      <c r="Q642" s="18"/>
      <c r="X642" s="18"/>
    </row>
    <row r="643" spans="7:24" ht="13.2">
      <c r="G643" s="18"/>
      <c r="K643" s="18"/>
      <c r="L643" s="18"/>
      <c r="M643" s="18"/>
      <c r="O643" s="18"/>
      <c r="P643" s="18"/>
      <c r="Q643" s="18"/>
      <c r="X643" s="18"/>
    </row>
    <row r="644" spans="7:24" ht="13.2">
      <c r="G644" s="18"/>
      <c r="K644" s="18"/>
      <c r="L644" s="18"/>
      <c r="M644" s="18"/>
      <c r="O644" s="18"/>
      <c r="P644" s="18"/>
      <c r="Q644" s="18"/>
      <c r="X644" s="18"/>
    </row>
    <row r="645" spans="7:24" ht="13.2">
      <c r="G645" s="18"/>
      <c r="K645" s="18"/>
      <c r="L645" s="18"/>
      <c r="M645" s="18"/>
      <c r="O645" s="18"/>
      <c r="P645" s="18"/>
      <c r="Q645" s="18"/>
      <c r="X645" s="18"/>
    </row>
    <row r="646" spans="7:24" ht="13.2">
      <c r="G646" s="18"/>
      <c r="K646" s="18"/>
      <c r="L646" s="18"/>
      <c r="M646" s="18"/>
      <c r="O646" s="18"/>
      <c r="P646" s="18"/>
      <c r="Q646" s="18"/>
      <c r="X646" s="18"/>
    </row>
    <row r="647" spans="7:24" ht="13.2">
      <c r="G647" s="18"/>
      <c r="K647" s="18"/>
      <c r="L647" s="18"/>
      <c r="M647" s="18"/>
      <c r="O647" s="18"/>
      <c r="P647" s="18"/>
      <c r="Q647" s="18"/>
      <c r="X647" s="18"/>
    </row>
    <row r="648" spans="7:24" ht="13.2">
      <c r="G648" s="18"/>
      <c r="K648" s="18"/>
      <c r="L648" s="18"/>
      <c r="M648" s="18"/>
      <c r="O648" s="18"/>
      <c r="P648" s="18"/>
      <c r="Q648" s="18"/>
      <c r="X648" s="18"/>
    </row>
    <row r="649" spans="7:24" ht="13.2">
      <c r="G649" s="18"/>
      <c r="K649" s="18"/>
      <c r="L649" s="18"/>
      <c r="M649" s="18"/>
      <c r="O649" s="18"/>
      <c r="P649" s="18"/>
      <c r="Q649" s="18"/>
      <c r="X649" s="18"/>
    </row>
    <row r="650" spans="7:24" ht="13.2">
      <c r="G650" s="18"/>
      <c r="K650" s="18"/>
      <c r="L650" s="18"/>
      <c r="M650" s="18"/>
      <c r="O650" s="18"/>
      <c r="P650" s="18"/>
      <c r="Q650" s="18"/>
      <c r="X650" s="18"/>
    </row>
    <row r="651" spans="7:24" ht="13.2">
      <c r="G651" s="18"/>
      <c r="K651" s="18"/>
      <c r="L651" s="18"/>
      <c r="M651" s="18"/>
      <c r="O651" s="18"/>
      <c r="P651" s="18"/>
      <c r="Q651" s="18"/>
      <c r="X651" s="18"/>
    </row>
    <row r="652" spans="7:24" ht="13.2">
      <c r="G652" s="18"/>
      <c r="K652" s="18"/>
      <c r="L652" s="18"/>
      <c r="M652" s="18"/>
      <c r="O652" s="18"/>
      <c r="P652" s="18"/>
      <c r="Q652" s="18"/>
      <c r="X652" s="18"/>
    </row>
    <row r="653" spans="7:24" ht="13.2">
      <c r="G653" s="18"/>
      <c r="K653" s="18"/>
      <c r="L653" s="18"/>
      <c r="M653" s="18"/>
      <c r="O653" s="18"/>
      <c r="P653" s="18"/>
      <c r="Q653" s="18"/>
      <c r="X653" s="18"/>
    </row>
    <row r="654" spans="7:24" ht="13.2">
      <c r="G654" s="18"/>
      <c r="K654" s="18"/>
      <c r="L654" s="18"/>
      <c r="M654" s="18"/>
      <c r="O654" s="18"/>
      <c r="P654" s="18"/>
      <c r="Q654" s="18"/>
      <c r="X654" s="18"/>
    </row>
    <row r="655" spans="7:24" ht="13.2">
      <c r="G655" s="18"/>
      <c r="K655" s="18"/>
      <c r="L655" s="18"/>
      <c r="M655" s="18"/>
      <c r="O655" s="18"/>
      <c r="P655" s="18"/>
      <c r="Q655" s="18"/>
      <c r="X655" s="18"/>
    </row>
    <row r="656" spans="7:24" ht="13.2">
      <c r="G656" s="18"/>
      <c r="K656" s="18"/>
      <c r="L656" s="18"/>
      <c r="M656" s="18"/>
      <c r="O656" s="18"/>
      <c r="P656" s="18"/>
      <c r="Q656" s="18"/>
      <c r="X656" s="18"/>
    </row>
    <row r="657" spans="7:24" ht="13.2">
      <c r="G657" s="18"/>
      <c r="K657" s="18"/>
      <c r="L657" s="18"/>
      <c r="M657" s="18"/>
      <c r="O657" s="18"/>
      <c r="P657" s="18"/>
      <c r="Q657" s="18"/>
      <c r="X657" s="18"/>
    </row>
    <row r="658" spans="7:24" ht="13.2">
      <c r="G658" s="18"/>
      <c r="K658" s="18"/>
      <c r="L658" s="18"/>
      <c r="M658" s="18"/>
      <c r="O658" s="18"/>
      <c r="P658" s="18"/>
      <c r="Q658" s="18"/>
      <c r="X658" s="18"/>
    </row>
    <row r="659" spans="7:24" ht="13.2">
      <c r="G659" s="18"/>
      <c r="K659" s="18"/>
      <c r="L659" s="18"/>
      <c r="M659" s="18"/>
      <c r="O659" s="18"/>
      <c r="P659" s="18"/>
      <c r="Q659" s="18"/>
      <c r="X659" s="18"/>
    </row>
    <row r="660" spans="7:24" ht="13.2">
      <c r="G660" s="18"/>
      <c r="K660" s="18"/>
      <c r="L660" s="18"/>
      <c r="M660" s="18"/>
      <c r="O660" s="18"/>
      <c r="P660" s="18"/>
      <c r="Q660" s="18"/>
      <c r="X660" s="18"/>
    </row>
    <row r="661" spans="7:24" ht="13.2">
      <c r="G661" s="18"/>
      <c r="K661" s="18"/>
      <c r="L661" s="18"/>
      <c r="M661" s="18"/>
      <c r="O661" s="18"/>
      <c r="P661" s="18"/>
      <c r="Q661" s="18"/>
      <c r="X661" s="18"/>
    </row>
    <row r="662" spans="7:24" ht="13.2">
      <c r="G662" s="18"/>
      <c r="K662" s="18"/>
      <c r="L662" s="18"/>
      <c r="M662" s="18"/>
      <c r="O662" s="18"/>
      <c r="P662" s="18"/>
      <c r="Q662" s="18"/>
      <c r="X662" s="18"/>
    </row>
    <row r="663" spans="7:24" ht="13.2">
      <c r="G663" s="18"/>
      <c r="K663" s="18"/>
      <c r="L663" s="18"/>
      <c r="M663" s="18"/>
      <c r="O663" s="18"/>
      <c r="P663" s="18"/>
      <c r="Q663" s="18"/>
      <c r="X663" s="18"/>
    </row>
    <row r="664" spans="7:24" ht="13.2">
      <c r="G664" s="18"/>
      <c r="K664" s="18"/>
      <c r="L664" s="18"/>
      <c r="M664" s="18"/>
      <c r="O664" s="18"/>
      <c r="P664" s="18"/>
      <c r="Q664" s="18"/>
      <c r="X664" s="18"/>
    </row>
    <row r="665" spans="7:24" ht="13.2">
      <c r="G665" s="18"/>
      <c r="K665" s="18"/>
      <c r="L665" s="18"/>
      <c r="M665" s="18"/>
      <c r="O665" s="18"/>
      <c r="P665" s="18"/>
      <c r="Q665" s="18"/>
      <c r="X665" s="18"/>
    </row>
    <row r="666" spans="7:24" ht="13.2">
      <c r="G666" s="18"/>
      <c r="K666" s="18"/>
      <c r="L666" s="18"/>
      <c r="M666" s="18"/>
      <c r="O666" s="18"/>
      <c r="P666" s="18"/>
      <c r="Q666" s="18"/>
      <c r="X666" s="18"/>
    </row>
    <row r="667" spans="7:24" ht="13.2">
      <c r="G667" s="18"/>
      <c r="K667" s="18"/>
      <c r="L667" s="18"/>
      <c r="M667" s="18"/>
      <c r="O667" s="18"/>
      <c r="P667" s="18"/>
      <c r="Q667" s="18"/>
      <c r="X667" s="18"/>
    </row>
    <row r="668" spans="7:24" ht="13.2">
      <c r="G668" s="18"/>
      <c r="K668" s="18"/>
      <c r="L668" s="18"/>
      <c r="M668" s="18"/>
      <c r="O668" s="18"/>
      <c r="P668" s="18"/>
      <c r="Q668" s="18"/>
      <c r="X668" s="18"/>
    </row>
    <row r="669" spans="7:24" ht="13.2">
      <c r="G669" s="18"/>
      <c r="K669" s="18"/>
      <c r="L669" s="18"/>
      <c r="M669" s="18"/>
      <c r="O669" s="18"/>
      <c r="P669" s="18"/>
      <c r="Q669" s="18"/>
      <c r="X669" s="18"/>
    </row>
    <row r="670" spans="7:24" ht="13.2">
      <c r="G670" s="18"/>
      <c r="K670" s="18"/>
      <c r="L670" s="18"/>
      <c r="M670" s="18"/>
      <c r="O670" s="18"/>
      <c r="P670" s="18"/>
      <c r="Q670" s="18"/>
      <c r="X670" s="18"/>
    </row>
    <row r="671" spans="7:24" ht="13.2">
      <c r="G671" s="18"/>
      <c r="K671" s="18"/>
      <c r="L671" s="18"/>
      <c r="M671" s="18"/>
      <c r="O671" s="18"/>
      <c r="P671" s="18"/>
      <c r="Q671" s="18"/>
      <c r="X671" s="18"/>
    </row>
    <row r="672" spans="7:24" ht="13.2">
      <c r="G672" s="18"/>
      <c r="K672" s="18"/>
      <c r="L672" s="18"/>
      <c r="M672" s="18"/>
      <c r="O672" s="18"/>
      <c r="P672" s="18"/>
      <c r="Q672" s="18"/>
      <c r="X672" s="18"/>
    </row>
    <row r="673" spans="7:24" ht="13.2">
      <c r="G673" s="18"/>
      <c r="K673" s="18"/>
      <c r="L673" s="18"/>
      <c r="M673" s="18"/>
      <c r="O673" s="18"/>
      <c r="P673" s="18"/>
      <c r="Q673" s="18"/>
      <c r="X673" s="18"/>
    </row>
    <row r="674" spans="7:24" ht="13.2">
      <c r="G674" s="18"/>
      <c r="K674" s="18"/>
      <c r="L674" s="18"/>
      <c r="M674" s="18"/>
      <c r="O674" s="18"/>
      <c r="P674" s="18"/>
      <c r="Q674" s="18"/>
      <c r="X674" s="18"/>
    </row>
    <row r="675" spans="7:24" ht="13.2">
      <c r="G675" s="18"/>
      <c r="K675" s="18"/>
      <c r="L675" s="18"/>
      <c r="M675" s="18"/>
      <c r="O675" s="18"/>
      <c r="P675" s="18"/>
      <c r="Q675" s="18"/>
      <c r="X675" s="18"/>
    </row>
    <row r="676" spans="7:24" ht="13.2">
      <c r="G676" s="18"/>
      <c r="K676" s="18"/>
      <c r="L676" s="18"/>
      <c r="M676" s="18"/>
      <c r="O676" s="18"/>
      <c r="P676" s="18"/>
      <c r="Q676" s="18"/>
      <c r="X676" s="18"/>
    </row>
    <row r="677" spans="7:24" ht="13.2">
      <c r="G677" s="18"/>
      <c r="K677" s="18"/>
      <c r="L677" s="18"/>
      <c r="M677" s="18"/>
      <c r="O677" s="18"/>
      <c r="P677" s="18"/>
      <c r="Q677" s="18"/>
      <c r="X677" s="18"/>
    </row>
    <row r="678" spans="7:24" ht="13.2">
      <c r="G678" s="18"/>
      <c r="K678" s="18"/>
      <c r="L678" s="18"/>
      <c r="M678" s="18"/>
      <c r="O678" s="18"/>
      <c r="P678" s="18"/>
      <c r="Q678" s="18"/>
      <c r="X678" s="18"/>
    </row>
    <row r="679" spans="7:24" ht="13.2">
      <c r="G679" s="18"/>
      <c r="K679" s="18"/>
      <c r="L679" s="18"/>
      <c r="M679" s="18"/>
      <c r="O679" s="18"/>
      <c r="P679" s="18"/>
      <c r="Q679" s="18"/>
      <c r="X679" s="18"/>
    </row>
    <row r="680" spans="7:24" ht="13.2">
      <c r="G680" s="18"/>
      <c r="K680" s="18"/>
      <c r="L680" s="18"/>
      <c r="M680" s="18"/>
      <c r="O680" s="18"/>
      <c r="P680" s="18"/>
      <c r="Q680" s="18"/>
      <c r="X680" s="18"/>
    </row>
    <row r="681" spans="7:24" ht="13.2">
      <c r="G681" s="18"/>
      <c r="K681" s="18"/>
      <c r="L681" s="18"/>
      <c r="M681" s="18"/>
      <c r="O681" s="18"/>
      <c r="P681" s="18"/>
      <c r="Q681" s="18"/>
      <c r="X681" s="18"/>
    </row>
    <row r="682" spans="7:24" ht="13.2">
      <c r="G682" s="18"/>
      <c r="K682" s="18"/>
      <c r="L682" s="18"/>
      <c r="M682" s="18"/>
      <c r="O682" s="18"/>
      <c r="P682" s="18"/>
      <c r="Q682" s="18"/>
      <c r="X682" s="18"/>
    </row>
    <row r="683" spans="7:24" ht="13.2">
      <c r="G683" s="18"/>
      <c r="K683" s="18"/>
      <c r="L683" s="18"/>
      <c r="M683" s="18"/>
      <c r="O683" s="18"/>
      <c r="P683" s="18"/>
      <c r="Q683" s="18"/>
      <c r="X683" s="18"/>
    </row>
    <row r="684" spans="7:24" ht="13.2">
      <c r="G684" s="18"/>
      <c r="K684" s="18"/>
      <c r="L684" s="18"/>
      <c r="M684" s="18"/>
      <c r="O684" s="18"/>
      <c r="P684" s="18"/>
      <c r="Q684" s="18"/>
      <c r="X684" s="18"/>
    </row>
    <row r="685" spans="7:24" ht="13.2">
      <c r="G685" s="18"/>
      <c r="K685" s="18"/>
      <c r="L685" s="18"/>
      <c r="M685" s="18"/>
      <c r="O685" s="18"/>
      <c r="P685" s="18"/>
      <c r="Q685" s="18"/>
      <c r="X685" s="18"/>
    </row>
    <row r="686" spans="7:24" ht="13.2">
      <c r="G686" s="18"/>
      <c r="K686" s="18"/>
      <c r="L686" s="18"/>
      <c r="M686" s="18"/>
      <c r="O686" s="18"/>
      <c r="P686" s="18"/>
      <c r="Q686" s="18"/>
      <c r="X686" s="18"/>
    </row>
    <row r="687" spans="7:24" ht="13.2">
      <c r="G687" s="18"/>
      <c r="K687" s="18"/>
      <c r="L687" s="18"/>
      <c r="M687" s="18"/>
      <c r="O687" s="18"/>
      <c r="P687" s="18"/>
      <c r="Q687" s="18"/>
      <c r="X687" s="18"/>
    </row>
    <row r="688" spans="7:24" ht="13.2">
      <c r="G688" s="18"/>
      <c r="K688" s="18"/>
      <c r="L688" s="18"/>
      <c r="M688" s="18"/>
      <c r="O688" s="18"/>
      <c r="P688" s="18"/>
      <c r="Q688" s="18"/>
      <c r="X688" s="18"/>
    </row>
    <row r="689" spans="7:24" ht="13.2">
      <c r="G689" s="18"/>
      <c r="K689" s="18"/>
      <c r="L689" s="18"/>
      <c r="M689" s="18"/>
      <c r="O689" s="18"/>
      <c r="P689" s="18"/>
      <c r="Q689" s="18"/>
      <c r="X689" s="18"/>
    </row>
    <row r="690" spans="7:24" ht="13.2">
      <c r="G690" s="18"/>
      <c r="K690" s="18"/>
      <c r="L690" s="18"/>
      <c r="M690" s="18"/>
      <c r="O690" s="18"/>
      <c r="P690" s="18"/>
      <c r="Q690" s="18"/>
      <c r="X690" s="18"/>
    </row>
    <row r="691" spans="7:24" ht="13.2">
      <c r="G691" s="18"/>
      <c r="K691" s="18"/>
      <c r="L691" s="18"/>
      <c r="M691" s="18"/>
      <c r="O691" s="18"/>
      <c r="P691" s="18"/>
      <c r="Q691" s="18"/>
      <c r="X691" s="18"/>
    </row>
    <row r="692" spans="7:24" ht="13.2">
      <c r="G692" s="18"/>
      <c r="K692" s="18"/>
      <c r="L692" s="18"/>
      <c r="M692" s="18"/>
      <c r="O692" s="18"/>
      <c r="P692" s="18"/>
      <c r="Q692" s="18"/>
      <c r="X692" s="18"/>
    </row>
    <row r="693" spans="7:24" ht="13.2">
      <c r="G693" s="18"/>
      <c r="K693" s="18"/>
      <c r="L693" s="18"/>
      <c r="M693" s="18"/>
      <c r="O693" s="18"/>
      <c r="P693" s="18"/>
      <c r="Q693" s="18"/>
      <c r="X693" s="18"/>
    </row>
    <row r="694" spans="7:24" ht="13.2">
      <c r="G694" s="18"/>
      <c r="K694" s="18"/>
      <c r="L694" s="18"/>
      <c r="M694" s="18"/>
      <c r="O694" s="18"/>
      <c r="P694" s="18"/>
      <c r="Q694" s="18"/>
      <c r="X694" s="18"/>
    </row>
    <row r="695" spans="7:24" ht="13.2">
      <c r="G695" s="18"/>
      <c r="K695" s="18"/>
      <c r="L695" s="18"/>
      <c r="M695" s="18"/>
      <c r="O695" s="18"/>
      <c r="P695" s="18"/>
      <c r="Q695" s="18"/>
      <c r="X695" s="18"/>
    </row>
    <row r="696" spans="7:24" ht="13.2">
      <c r="G696" s="18"/>
      <c r="K696" s="18"/>
      <c r="L696" s="18"/>
      <c r="M696" s="18"/>
      <c r="O696" s="18"/>
      <c r="P696" s="18"/>
      <c r="Q696" s="18"/>
      <c r="X696" s="18"/>
    </row>
    <row r="697" spans="7:24" ht="13.2">
      <c r="G697" s="18"/>
      <c r="K697" s="18"/>
      <c r="L697" s="18"/>
      <c r="M697" s="18"/>
      <c r="O697" s="18"/>
      <c r="P697" s="18"/>
      <c r="Q697" s="18"/>
      <c r="X697" s="18"/>
    </row>
    <row r="698" spans="7:24" ht="13.2">
      <c r="G698" s="18"/>
      <c r="K698" s="18"/>
      <c r="L698" s="18"/>
      <c r="M698" s="18"/>
      <c r="O698" s="18"/>
      <c r="P698" s="18"/>
      <c r="Q698" s="18"/>
      <c r="X698" s="18"/>
    </row>
    <row r="699" spans="7:24" ht="13.2">
      <c r="G699" s="18"/>
      <c r="K699" s="18"/>
      <c r="L699" s="18"/>
      <c r="M699" s="18"/>
      <c r="O699" s="18"/>
      <c r="P699" s="18"/>
      <c r="Q699" s="18"/>
      <c r="X699" s="18"/>
    </row>
    <row r="700" spans="7:24" ht="13.2">
      <c r="G700" s="18"/>
      <c r="K700" s="18"/>
      <c r="L700" s="18"/>
      <c r="M700" s="18"/>
      <c r="O700" s="18"/>
      <c r="P700" s="18"/>
      <c r="Q700" s="18"/>
      <c r="X700" s="18"/>
    </row>
    <row r="701" spans="7:24" ht="13.2">
      <c r="G701" s="18"/>
      <c r="K701" s="18"/>
      <c r="L701" s="18"/>
      <c r="M701" s="18"/>
      <c r="O701" s="18"/>
      <c r="P701" s="18"/>
      <c r="Q701" s="18"/>
      <c r="X701" s="18"/>
    </row>
    <row r="702" spans="7:24" ht="13.2">
      <c r="G702" s="18"/>
      <c r="K702" s="18"/>
      <c r="L702" s="18"/>
      <c r="M702" s="18"/>
      <c r="O702" s="18"/>
      <c r="P702" s="18"/>
      <c r="Q702" s="18"/>
      <c r="X702" s="18"/>
    </row>
    <row r="703" spans="7:24" ht="13.2">
      <c r="G703" s="18"/>
      <c r="K703" s="18"/>
      <c r="L703" s="18"/>
      <c r="M703" s="18"/>
      <c r="O703" s="18"/>
      <c r="P703" s="18"/>
      <c r="Q703" s="18"/>
      <c r="X703" s="18"/>
    </row>
    <row r="704" spans="7:24" ht="13.2">
      <c r="G704" s="18"/>
      <c r="K704" s="18"/>
      <c r="L704" s="18"/>
      <c r="M704" s="18"/>
      <c r="O704" s="18"/>
      <c r="P704" s="18"/>
      <c r="Q704" s="18"/>
      <c r="X704" s="18"/>
    </row>
    <row r="705" spans="7:24" ht="13.2">
      <c r="G705" s="18"/>
      <c r="K705" s="18"/>
      <c r="L705" s="18"/>
      <c r="M705" s="18"/>
      <c r="O705" s="18"/>
      <c r="P705" s="18"/>
      <c r="Q705" s="18"/>
      <c r="X705" s="18"/>
    </row>
    <row r="706" spans="7:24" ht="13.2">
      <c r="G706" s="18"/>
      <c r="K706" s="18"/>
      <c r="L706" s="18"/>
      <c r="M706" s="18"/>
      <c r="O706" s="18"/>
      <c r="P706" s="18"/>
      <c r="Q706" s="18"/>
      <c r="X706" s="18"/>
    </row>
    <row r="707" spans="7:24" ht="13.2">
      <c r="G707" s="18"/>
      <c r="K707" s="18"/>
      <c r="L707" s="18"/>
      <c r="M707" s="18"/>
      <c r="O707" s="18"/>
      <c r="P707" s="18"/>
      <c r="Q707" s="18"/>
      <c r="X707" s="18"/>
    </row>
    <row r="708" spans="7:24" ht="13.2">
      <c r="G708" s="18"/>
      <c r="K708" s="18"/>
      <c r="L708" s="18"/>
      <c r="M708" s="18"/>
      <c r="O708" s="18"/>
      <c r="P708" s="18"/>
      <c r="Q708" s="18"/>
      <c r="X708" s="18"/>
    </row>
    <row r="709" spans="7:24" ht="13.2">
      <c r="G709" s="18"/>
      <c r="K709" s="18"/>
      <c r="L709" s="18"/>
      <c r="M709" s="18"/>
      <c r="O709" s="18"/>
      <c r="P709" s="18"/>
      <c r="Q709" s="18"/>
      <c r="X709" s="18"/>
    </row>
    <row r="710" spans="7:24" ht="13.2">
      <c r="G710" s="18"/>
      <c r="K710" s="18"/>
      <c r="L710" s="18"/>
      <c r="M710" s="18"/>
      <c r="O710" s="18"/>
      <c r="P710" s="18"/>
      <c r="Q710" s="18"/>
      <c r="X710" s="18"/>
    </row>
    <row r="711" spans="7:24" ht="13.2">
      <c r="G711" s="18"/>
      <c r="K711" s="18"/>
      <c r="L711" s="18"/>
      <c r="M711" s="18"/>
      <c r="O711" s="18"/>
      <c r="P711" s="18"/>
      <c r="Q711" s="18"/>
      <c r="X711" s="18"/>
    </row>
    <row r="712" spans="7:24" ht="13.2">
      <c r="G712" s="18"/>
      <c r="K712" s="18"/>
      <c r="L712" s="18"/>
      <c r="M712" s="18"/>
      <c r="O712" s="18"/>
      <c r="P712" s="18"/>
      <c r="Q712" s="18"/>
      <c r="X712" s="18"/>
    </row>
    <row r="713" spans="7:24" ht="13.2">
      <c r="G713" s="18"/>
      <c r="K713" s="18"/>
      <c r="L713" s="18"/>
      <c r="M713" s="18"/>
      <c r="O713" s="18"/>
      <c r="P713" s="18"/>
      <c r="Q713" s="18"/>
      <c r="X713" s="18"/>
    </row>
    <row r="714" spans="7:24" ht="13.2">
      <c r="G714" s="18"/>
      <c r="K714" s="18"/>
      <c r="L714" s="18"/>
      <c r="M714" s="18"/>
      <c r="O714" s="18"/>
      <c r="P714" s="18"/>
      <c r="Q714" s="18"/>
      <c r="X714" s="18"/>
    </row>
    <row r="715" spans="7:24" ht="13.2">
      <c r="G715" s="18"/>
      <c r="K715" s="18"/>
      <c r="L715" s="18"/>
      <c r="M715" s="18"/>
      <c r="O715" s="18"/>
      <c r="P715" s="18"/>
      <c r="Q715" s="18"/>
      <c r="X715" s="18"/>
    </row>
    <row r="716" spans="7:24" ht="13.2">
      <c r="G716" s="18"/>
      <c r="K716" s="18"/>
      <c r="L716" s="18"/>
      <c r="M716" s="18"/>
      <c r="O716" s="18"/>
      <c r="P716" s="18"/>
      <c r="Q716" s="18"/>
      <c r="X716" s="18"/>
    </row>
    <row r="717" spans="7:24" ht="13.2">
      <c r="G717" s="18"/>
      <c r="K717" s="18"/>
      <c r="L717" s="18"/>
      <c r="M717" s="18"/>
      <c r="O717" s="18"/>
      <c r="P717" s="18"/>
      <c r="Q717" s="18"/>
      <c r="X717" s="18"/>
    </row>
    <row r="718" spans="7:24" ht="13.2">
      <c r="G718" s="18"/>
      <c r="K718" s="18"/>
      <c r="L718" s="18"/>
      <c r="M718" s="18"/>
      <c r="O718" s="18"/>
      <c r="P718" s="18"/>
      <c r="Q718" s="18"/>
      <c r="X718" s="18"/>
    </row>
    <row r="719" spans="7:24" ht="13.2">
      <c r="G719" s="18"/>
      <c r="K719" s="18"/>
      <c r="L719" s="18"/>
      <c r="M719" s="18"/>
      <c r="O719" s="18"/>
      <c r="P719" s="18"/>
      <c r="Q719" s="18"/>
      <c r="X719" s="18"/>
    </row>
    <row r="720" spans="7:24" ht="13.2">
      <c r="G720" s="18"/>
      <c r="K720" s="18"/>
      <c r="L720" s="18"/>
      <c r="M720" s="18"/>
      <c r="O720" s="18"/>
      <c r="P720" s="18"/>
      <c r="Q720" s="18"/>
      <c r="X720" s="18"/>
    </row>
    <row r="721" spans="7:24" ht="13.2">
      <c r="G721" s="18"/>
      <c r="K721" s="18"/>
      <c r="L721" s="18"/>
      <c r="M721" s="18"/>
      <c r="O721" s="18"/>
      <c r="P721" s="18"/>
      <c r="Q721" s="18"/>
      <c r="X721" s="18"/>
    </row>
    <row r="722" spans="7:24" ht="13.2">
      <c r="G722" s="18"/>
      <c r="K722" s="18"/>
      <c r="L722" s="18"/>
      <c r="M722" s="18"/>
      <c r="O722" s="18"/>
      <c r="P722" s="18"/>
      <c r="Q722" s="18"/>
      <c r="X722" s="18"/>
    </row>
    <row r="723" spans="7:24" ht="13.2">
      <c r="G723" s="18"/>
      <c r="K723" s="18"/>
      <c r="L723" s="18"/>
      <c r="M723" s="18"/>
      <c r="O723" s="18"/>
      <c r="P723" s="18"/>
      <c r="Q723" s="18"/>
      <c r="X723" s="18"/>
    </row>
    <row r="724" spans="7:24" ht="13.2">
      <c r="G724" s="18"/>
      <c r="K724" s="18"/>
      <c r="L724" s="18"/>
      <c r="M724" s="18"/>
      <c r="O724" s="18"/>
      <c r="P724" s="18"/>
      <c r="Q724" s="18"/>
      <c r="X724" s="18"/>
    </row>
    <row r="725" spans="7:24" ht="13.2">
      <c r="G725" s="18"/>
      <c r="K725" s="18"/>
      <c r="L725" s="18"/>
      <c r="M725" s="18"/>
      <c r="O725" s="18"/>
      <c r="P725" s="18"/>
      <c r="Q725" s="18"/>
      <c r="X725" s="18"/>
    </row>
    <row r="726" spans="7:24" ht="13.2">
      <c r="G726" s="18"/>
      <c r="K726" s="18"/>
      <c r="L726" s="18"/>
      <c r="M726" s="18"/>
      <c r="O726" s="18"/>
      <c r="P726" s="18"/>
      <c r="Q726" s="18"/>
      <c r="X726" s="18"/>
    </row>
    <row r="727" spans="7:24" ht="13.2">
      <c r="G727" s="18"/>
      <c r="K727" s="18"/>
      <c r="L727" s="18"/>
      <c r="M727" s="18"/>
      <c r="O727" s="18"/>
      <c r="P727" s="18"/>
      <c r="Q727" s="18"/>
      <c r="X727" s="18"/>
    </row>
    <row r="728" spans="7:24" ht="13.2">
      <c r="G728" s="18"/>
      <c r="K728" s="18"/>
      <c r="L728" s="18"/>
      <c r="M728" s="18"/>
      <c r="O728" s="18"/>
      <c r="P728" s="18"/>
      <c r="Q728" s="18"/>
      <c r="X728" s="18"/>
    </row>
    <row r="729" spans="7:24" ht="13.2">
      <c r="G729" s="18"/>
      <c r="K729" s="18"/>
      <c r="L729" s="18"/>
      <c r="M729" s="18"/>
      <c r="O729" s="18"/>
      <c r="P729" s="18"/>
      <c r="Q729" s="18"/>
      <c r="X729" s="18"/>
    </row>
    <row r="730" spans="7:24" ht="13.2">
      <c r="G730" s="18"/>
      <c r="K730" s="18"/>
      <c r="L730" s="18"/>
      <c r="M730" s="18"/>
      <c r="O730" s="18"/>
      <c r="P730" s="18"/>
      <c r="Q730" s="18"/>
      <c r="X730" s="18"/>
    </row>
    <row r="731" spans="7:24" ht="13.2">
      <c r="G731" s="18"/>
      <c r="K731" s="18"/>
      <c r="L731" s="18"/>
      <c r="M731" s="18"/>
      <c r="O731" s="18"/>
      <c r="P731" s="18"/>
      <c r="Q731" s="18"/>
      <c r="X731" s="18"/>
    </row>
    <row r="732" spans="7:24" ht="13.2">
      <c r="G732" s="18"/>
      <c r="K732" s="18"/>
      <c r="L732" s="18"/>
      <c r="M732" s="18"/>
      <c r="O732" s="18"/>
      <c r="P732" s="18"/>
      <c r="Q732" s="18"/>
      <c r="X732" s="18"/>
    </row>
    <row r="733" spans="7:24" ht="13.2">
      <c r="G733" s="18"/>
      <c r="K733" s="18"/>
      <c r="L733" s="18"/>
      <c r="M733" s="18"/>
      <c r="O733" s="18"/>
      <c r="P733" s="18"/>
      <c r="Q733" s="18"/>
      <c r="X733" s="18"/>
    </row>
    <row r="734" spans="7:24" ht="13.2">
      <c r="G734" s="18"/>
      <c r="K734" s="18"/>
      <c r="L734" s="18"/>
      <c r="M734" s="18"/>
      <c r="O734" s="18"/>
      <c r="P734" s="18"/>
      <c r="Q734" s="18"/>
      <c r="X734" s="18"/>
    </row>
    <row r="735" spans="7:24" ht="13.2">
      <c r="G735" s="18"/>
      <c r="K735" s="18"/>
      <c r="L735" s="18"/>
      <c r="M735" s="18"/>
      <c r="O735" s="18"/>
      <c r="P735" s="18"/>
      <c r="Q735" s="18"/>
      <c r="X735" s="18"/>
    </row>
    <row r="736" spans="7:24" ht="13.2">
      <c r="G736" s="18"/>
      <c r="K736" s="18"/>
      <c r="L736" s="18"/>
      <c r="M736" s="18"/>
      <c r="O736" s="18"/>
      <c r="P736" s="18"/>
      <c r="Q736" s="18"/>
      <c r="X736" s="18"/>
    </row>
    <row r="737" spans="7:24" ht="13.2">
      <c r="G737" s="18"/>
      <c r="K737" s="18"/>
      <c r="L737" s="18"/>
      <c r="M737" s="18"/>
      <c r="O737" s="18"/>
      <c r="P737" s="18"/>
      <c r="Q737" s="18"/>
      <c r="X737" s="18"/>
    </row>
    <row r="738" spans="7:24" ht="13.2">
      <c r="G738" s="18"/>
      <c r="K738" s="18"/>
      <c r="L738" s="18"/>
      <c r="M738" s="18"/>
      <c r="O738" s="18"/>
      <c r="P738" s="18"/>
      <c r="Q738" s="18"/>
      <c r="X738" s="18"/>
    </row>
    <row r="739" spans="7:24" ht="13.2">
      <c r="G739" s="18"/>
      <c r="K739" s="18"/>
      <c r="L739" s="18"/>
      <c r="M739" s="18"/>
      <c r="O739" s="18"/>
      <c r="P739" s="18"/>
      <c r="Q739" s="18"/>
      <c r="X739" s="18"/>
    </row>
    <row r="740" spans="7:24" ht="13.2">
      <c r="G740" s="18"/>
      <c r="K740" s="18"/>
      <c r="L740" s="18"/>
      <c r="M740" s="18"/>
      <c r="O740" s="18"/>
      <c r="P740" s="18"/>
      <c r="Q740" s="18"/>
      <c r="X740" s="18"/>
    </row>
    <row r="741" spans="7:24" ht="13.2">
      <c r="G741" s="18"/>
      <c r="K741" s="18"/>
      <c r="L741" s="18"/>
      <c r="M741" s="18"/>
      <c r="O741" s="18"/>
      <c r="P741" s="18"/>
      <c r="Q741" s="18"/>
      <c r="X741" s="18"/>
    </row>
    <row r="742" spans="7:24" ht="13.2">
      <c r="G742" s="18"/>
      <c r="K742" s="18"/>
      <c r="L742" s="18"/>
      <c r="M742" s="18"/>
      <c r="O742" s="18"/>
      <c r="P742" s="18"/>
      <c r="Q742" s="18"/>
      <c r="X742" s="18"/>
    </row>
    <row r="743" spans="7:24" ht="13.2">
      <c r="G743" s="18"/>
      <c r="K743" s="18"/>
      <c r="L743" s="18"/>
      <c r="M743" s="18"/>
      <c r="O743" s="18"/>
      <c r="P743" s="18"/>
      <c r="Q743" s="18"/>
      <c r="X743" s="18"/>
    </row>
    <row r="744" spans="7:24" ht="13.2">
      <c r="G744" s="18"/>
      <c r="K744" s="18"/>
      <c r="L744" s="18"/>
      <c r="M744" s="18"/>
      <c r="O744" s="18"/>
      <c r="P744" s="18"/>
      <c r="Q744" s="18"/>
      <c r="X744" s="18"/>
    </row>
    <row r="745" spans="7:24" ht="13.2">
      <c r="G745" s="18"/>
      <c r="K745" s="18"/>
      <c r="L745" s="18"/>
      <c r="M745" s="18"/>
      <c r="O745" s="18"/>
      <c r="P745" s="18"/>
      <c r="Q745" s="18"/>
      <c r="X745" s="18"/>
    </row>
    <row r="746" spans="7:24" ht="13.2">
      <c r="G746" s="18"/>
      <c r="K746" s="18"/>
      <c r="L746" s="18"/>
      <c r="M746" s="18"/>
      <c r="O746" s="18"/>
      <c r="P746" s="18"/>
      <c r="Q746" s="18"/>
      <c r="X746" s="18"/>
    </row>
    <row r="747" spans="7:24" ht="13.2">
      <c r="G747" s="18"/>
      <c r="K747" s="18"/>
      <c r="L747" s="18"/>
      <c r="M747" s="18"/>
      <c r="O747" s="18"/>
      <c r="P747" s="18"/>
      <c r="Q747" s="18"/>
      <c r="X747" s="18"/>
    </row>
    <row r="748" spans="7:24" ht="13.2">
      <c r="G748" s="18"/>
      <c r="K748" s="18"/>
      <c r="L748" s="18"/>
      <c r="M748" s="18"/>
      <c r="O748" s="18"/>
      <c r="P748" s="18"/>
      <c r="Q748" s="18"/>
      <c r="X748" s="18"/>
    </row>
    <row r="749" spans="7:24" ht="13.2">
      <c r="G749" s="18"/>
      <c r="K749" s="18"/>
      <c r="L749" s="18"/>
      <c r="M749" s="18"/>
      <c r="O749" s="18"/>
      <c r="P749" s="18"/>
      <c r="Q749" s="18"/>
      <c r="X749" s="18"/>
    </row>
    <row r="750" spans="7:24" ht="13.2">
      <c r="G750" s="18"/>
      <c r="K750" s="18"/>
      <c r="L750" s="18"/>
      <c r="M750" s="18"/>
      <c r="O750" s="18"/>
      <c r="P750" s="18"/>
      <c r="Q750" s="18"/>
      <c r="X750" s="18"/>
    </row>
    <row r="751" spans="7:24" ht="13.2">
      <c r="G751" s="18"/>
      <c r="K751" s="18"/>
      <c r="L751" s="18"/>
      <c r="M751" s="18"/>
      <c r="O751" s="18"/>
      <c r="P751" s="18"/>
      <c r="Q751" s="18"/>
      <c r="X751" s="18"/>
    </row>
    <row r="752" spans="7:24" ht="13.2">
      <c r="G752" s="18"/>
      <c r="K752" s="18"/>
      <c r="L752" s="18"/>
      <c r="M752" s="18"/>
      <c r="O752" s="18"/>
      <c r="P752" s="18"/>
      <c r="Q752" s="18"/>
      <c r="X752" s="18"/>
    </row>
    <row r="753" spans="7:24" ht="13.2">
      <c r="G753" s="18"/>
      <c r="K753" s="18"/>
      <c r="L753" s="18"/>
      <c r="M753" s="18"/>
      <c r="O753" s="18"/>
      <c r="P753" s="18"/>
      <c r="Q753" s="18"/>
      <c r="X753" s="18"/>
    </row>
    <row r="754" spans="7:24" ht="13.2">
      <c r="G754" s="18"/>
      <c r="K754" s="18"/>
      <c r="L754" s="18"/>
      <c r="M754" s="18"/>
      <c r="O754" s="18"/>
      <c r="P754" s="18"/>
      <c r="Q754" s="18"/>
      <c r="X754" s="18"/>
    </row>
    <row r="755" spans="7:24" ht="13.2">
      <c r="G755" s="18"/>
      <c r="K755" s="18"/>
      <c r="L755" s="18"/>
      <c r="M755" s="18"/>
      <c r="O755" s="18"/>
      <c r="P755" s="18"/>
      <c r="Q755" s="18"/>
      <c r="X755" s="18"/>
    </row>
    <row r="756" spans="7:24" ht="13.2">
      <c r="G756" s="18"/>
      <c r="K756" s="18"/>
      <c r="L756" s="18"/>
      <c r="M756" s="18"/>
      <c r="O756" s="18"/>
      <c r="P756" s="18"/>
      <c r="Q756" s="18"/>
      <c r="X756" s="18"/>
    </row>
    <row r="757" spans="7:24" ht="13.2">
      <c r="G757" s="18"/>
      <c r="K757" s="18"/>
      <c r="L757" s="18"/>
      <c r="M757" s="18"/>
      <c r="O757" s="18"/>
      <c r="P757" s="18"/>
      <c r="Q757" s="18"/>
      <c r="X757" s="18"/>
    </row>
    <row r="758" spans="7:24" ht="13.2">
      <c r="G758" s="18"/>
      <c r="K758" s="18"/>
      <c r="L758" s="18"/>
      <c r="M758" s="18"/>
      <c r="O758" s="18"/>
      <c r="P758" s="18"/>
      <c r="Q758" s="18"/>
      <c r="X758" s="18"/>
    </row>
    <row r="759" spans="7:24" ht="13.2">
      <c r="G759" s="18"/>
      <c r="K759" s="18"/>
      <c r="L759" s="18"/>
      <c r="M759" s="18"/>
      <c r="O759" s="18"/>
      <c r="P759" s="18"/>
      <c r="Q759" s="18"/>
      <c r="X759" s="18"/>
    </row>
    <row r="760" spans="7:24" ht="13.2">
      <c r="G760" s="18"/>
      <c r="K760" s="18"/>
      <c r="L760" s="18"/>
      <c r="M760" s="18"/>
      <c r="O760" s="18"/>
      <c r="P760" s="18"/>
      <c r="Q760" s="18"/>
      <c r="X760" s="18"/>
    </row>
    <row r="761" spans="7:24" ht="13.2">
      <c r="G761" s="18"/>
      <c r="K761" s="18"/>
      <c r="L761" s="18"/>
      <c r="M761" s="18"/>
      <c r="O761" s="18"/>
      <c r="P761" s="18"/>
      <c r="Q761" s="18"/>
      <c r="X761" s="18"/>
    </row>
    <row r="762" spans="7:24" ht="13.2">
      <c r="G762" s="18"/>
      <c r="K762" s="18"/>
      <c r="L762" s="18"/>
      <c r="M762" s="18"/>
      <c r="O762" s="18"/>
      <c r="P762" s="18"/>
      <c r="Q762" s="18"/>
      <c r="X762" s="18"/>
    </row>
    <row r="763" spans="7:24" ht="13.2">
      <c r="G763" s="18"/>
      <c r="K763" s="18"/>
      <c r="L763" s="18"/>
      <c r="M763" s="18"/>
      <c r="O763" s="18"/>
      <c r="P763" s="18"/>
      <c r="Q763" s="18"/>
      <c r="X763" s="18"/>
    </row>
    <row r="764" spans="7:24" ht="13.2">
      <c r="G764" s="18"/>
      <c r="K764" s="18"/>
      <c r="L764" s="18"/>
      <c r="M764" s="18"/>
      <c r="O764" s="18"/>
      <c r="P764" s="18"/>
      <c r="Q764" s="18"/>
      <c r="X764" s="18"/>
    </row>
    <row r="765" spans="7:24" ht="13.2">
      <c r="G765" s="18"/>
      <c r="K765" s="18"/>
      <c r="L765" s="18"/>
      <c r="M765" s="18"/>
      <c r="O765" s="18"/>
      <c r="P765" s="18"/>
      <c r="Q765" s="18"/>
      <c r="X765" s="18"/>
    </row>
    <row r="766" spans="7:24" ht="13.2">
      <c r="G766" s="18"/>
      <c r="K766" s="18"/>
      <c r="L766" s="18"/>
      <c r="M766" s="18"/>
      <c r="O766" s="18"/>
      <c r="P766" s="18"/>
      <c r="Q766" s="18"/>
      <c r="X766" s="18"/>
    </row>
    <row r="767" spans="7:24" ht="13.2">
      <c r="G767" s="18"/>
      <c r="K767" s="18"/>
      <c r="L767" s="18"/>
      <c r="M767" s="18"/>
      <c r="O767" s="18"/>
      <c r="P767" s="18"/>
      <c r="Q767" s="18"/>
      <c r="X767" s="18"/>
    </row>
    <row r="768" spans="7:24" ht="13.2">
      <c r="G768" s="18"/>
      <c r="K768" s="18"/>
      <c r="L768" s="18"/>
      <c r="M768" s="18"/>
      <c r="O768" s="18"/>
      <c r="P768" s="18"/>
      <c r="Q768" s="18"/>
      <c r="X768" s="18"/>
    </row>
    <row r="769" spans="7:24" ht="13.2">
      <c r="G769" s="18"/>
      <c r="K769" s="18"/>
      <c r="L769" s="18"/>
      <c r="M769" s="18"/>
      <c r="O769" s="18"/>
      <c r="P769" s="18"/>
      <c r="Q769" s="18"/>
      <c r="X769" s="18"/>
    </row>
    <row r="770" spans="7:24" ht="13.2">
      <c r="G770" s="18"/>
      <c r="K770" s="18"/>
      <c r="L770" s="18"/>
      <c r="M770" s="18"/>
      <c r="O770" s="18"/>
      <c r="P770" s="18"/>
      <c r="Q770" s="18"/>
      <c r="X770" s="18"/>
    </row>
    <row r="771" spans="7:24" ht="13.2">
      <c r="G771" s="18"/>
      <c r="K771" s="18"/>
      <c r="L771" s="18"/>
      <c r="M771" s="18"/>
      <c r="O771" s="18"/>
      <c r="P771" s="18"/>
      <c r="Q771" s="18"/>
      <c r="X771" s="18"/>
    </row>
    <row r="772" spans="7:24" ht="13.2">
      <c r="G772" s="18"/>
      <c r="K772" s="18"/>
      <c r="L772" s="18"/>
      <c r="M772" s="18"/>
      <c r="O772" s="18"/>
      <c r="P772" s="18"/>
      <c r="Q772" s="18"/>
      <c r="X772" s="18"/>
    </row>
    <row r="773" spans="7:24" ht="13.2">
      <c r="G773" s="18"/>
      <c r="K773" s="18"/>
      <c r="L773" s="18"/>
      <c r="M773" s="18"/>
      <c r="O773" s="18"/>
      <c r="P773" s="18"/>
      <c r="Q773" s="18"/>
      <c r="X773" s="18"/>
    </row>
    <row r="774" spans="7:24" ht="13.2">
      <c r="G774" s="18"/>
      <c r="K774" s="18"/>
      <c r="L774" s="18"/>
      <c r="M774" s="18"/>
      <c r="O774" s="18"/>
      <c r="P774" s="18"/>
      <c r="Q774" s="18"/>
      <c r="X774" s="18"/>
    </row>
    <row r="775" spans="7:24" ht="13.2">
      <c r="G775" s="18"/>
      <c r="K775" s="18"/>
      <c r="L775" s="18"/>
      <c r="M775" s="18"/>
      <c r="O775" s="18"/>
      <c r="P775" s="18"/>
      <c r="Q775" s="18"/>
      <c r="X775" s="18"/>
    </row>
    <row r="776" spans="7:24" ht="13.2">
      <c r="G776" s="18"/>
      <c r="K776" s="18"/>
      <c r="L776" s="18"/>
      <c r="M776" s="18"/>
      <c r="O776" s="18"/>
      <c r="P776" s="18"/>
      <c r="Q776" s="18"/>
      <c r="X776" s="18"/>
    </row>
    <row r="777" spans="7:24" ht="13.2">
      <c r="G777" s="18"/>
      <c r="K777" s="18"/>
      <c r="L777" s="18"/>
      <c r="M777" s="18"/>
      <c r="O777" s="18"/>
      <c r="P777" s="18"/>
      <c r="Q777" s="18"/>
      <c r="X777" s="18"/>
    </row>
    <row r="778" spans="7:24" ht="13.2">
      <c r="G778" s="18"/>
      <c r="K778" s="18"/>
      <c r="L778" s="18"/>
      <c r="M778" s="18"/>
      <c r="O778" s="18"/>
      <c r="P778" s="18"/>
      <c r="Q778" s="18"/>
      <c r="X778" s="18"/>
    </row>
    <row r="779" spans="7:24" ht="13.2">
      <c r="G779" s="18"/>
      <c r="K779" s="18"/>
      <c r="L779" s="18"/>
      <c r="M779" s="18"/>
      <c r="O779" s="18"/>
      <c r="P779" s="18"/>
      <c r="Q779" s="18"/>
      <c r="X779" s="18"/>
    </row>
    <row r="780" spans="7:24" ht="13.2">
      <c r="G780" s="18"/>
      <c r="K780" s="18"/>
      <c r="L780" s="18"/>
      <c r="M780" s="18"/>
      <c r="O780" s="18"/>
      <c r="P780" s="18"/>
      <c r="Q780" s="18"/>
      <c r="X780" s="18"/>
    </row>
    <row r="781" spans="7:24" ht="13.2">
      <c r="G781" s="18"/>
      <c r="K781" s="18"/>
      <c r="L781" s="18"/>
      <c r="M781" s="18"/>
      <c r="O781" s="18"/>
      <c r="P781" s="18"/>
      <c r="Q781" s="18"/>
      <c r="X781" s="18"/>
    </row>
    <row r="782" spans="7:24" ht="13.2">
      <c r="G782" s="18"/>
      <c r="K782" s="18"/>
      <c r="L782" s="18"/>
      <c r="M782" s="18"/>
      <c r="O782" s="18"/>
      <c r="P782" s="18"/>
      <c r="Q782" s="18"/>
      <c r="X782" s="18"/>
    </row>
    <row r="783" spans="7:24" ht="13.2">
      <c r="G783" s="18"/>
      <c r="K783" s="18"/>
      <c r="L783" s="18"/>
      <c r="M783" s="18"/>
      <c r="O783" s="18"/>
      <c r="P783" s="18"/>
      <c r="Q783" s="18"/>
      <c r="X783" s="18"/>
    </row>
    <row r="784" spans="7:24" ht="13.2">
      <c r="G784" s="18"/>
      <c r="K784" s="18"/>
      <c r="L784" s="18"/>
      <c r="M784" s="18"/>
      <c r="O784" s="18"/>
      <c r="P784" s="18"/>
      <c r="Q784" s="18"/>
      <c r="X784" s="18"/>
    </row>
    <row r="785" spans="7:24" ht="13.2">
      <c r="G785" s="18"/>
      <c r="K785" s="18"/>
      <c r="L785" s="18"/>
      <c r="M785" s="18"/>
      <c r="O785" s="18"/>
      <c r="P785" s="18"/>
      <c r="Q785" s="18"/>
      <c r="X785" s="18"/>
    </row>
    <row r="786" spans="7:24" ht="13.2">
      <c r="G786" s="18"/>
      <c r="K786" s="18"/>
      <c r="L786" s="18"/>
      <c r="M786" s="18"/>
      <c r="O786" s="18"/>
      <c r="P786" s="18"/>
      <c r="Q786" s="18"/>
      <c r="X786" s="18"/>
    </row>
    <row r="787" spans="7:24" ht="13.2">
      <c r="G787" s="18"/>
      <c r="K787" s="18"/>
      <c r="L787" s="18"/>
      <c r="M787" s="18"/>
      <c r="O787" s="18"/>
      <c r="P787" s="18"/>
      <c r="Q787" s="18"/>
      <c r="X787" s="18"/>
    </row>
    <row r="788" spans="7:24" ht="13.2">
      <c r="G788" s="18"/>
      <c r="K788" s="18"/>
      <c r="L788" s="18"/>
      <c r="M788" s="18"/>
      <c r="O788" s="18"/>
      <c r="P788" s="18"/>
      <c r="Q788" s="18"/>
      <c r="X788" s="18"/>
    </row>
    <row r="789" spans="7:24" ht="13.2">
      <c r="G789" s="18"/>
      <c r="K789" s="18"/>
      <c r="L789" s="18"/>
      <c r="M789" s="18"/>
      <c r="O789" s="18"/>
      <c r="P789" s="18"/>
      <c r="Q789" s="18"/>
      <c r="X789" s="18"/>
    </row>
    <row r="790" spans="7:24" ht="13.2">
      <c r="G790" s="18"/>
      <c r="K790" s="18"/>
      <c r="L790" s="18"/>
      <c r="M790" s="18"/>
      <c r="O790" s="18"/>
      <c r="P790" s="18"/>
      <c r="Q790" s="18"/>
      <c r="X790" s="18"/>
    </row>
    <row r="791" spans="7:24" ht="13.2">
      <c r="G791" s="18"/>
      <c r="K791" s="18"/>
      <c r="L791" s="18"/>
      <c r="M791" s="18"/>
      <c r="O791" s="18"/>
      <c r="P791" s="18"/>
      <c r="Q791" s="18"/>
      <c r="X791" s="18"/>
    </row>
    <row r="792" spans="7:24" ht="13.2">
      <c r="G792" s="18"/>
      <c r="K792" s="18"/>
      <c r="L792" s="18"/>
      <c r="M792" s="18"/>
      <c r="O792" s="18"/>
      <c r="P792" s="18"/>
      <c r="Q792" s="18"/>
      <c r="X792" s="18"/>
    </row>
    <row r="793" spans="7:24" ht="13.2">
      <c r="G793" s="18"/>
      <c r="K793" s="18"/>
      <c r="L793" s="18"/>
      <c r="M793" s="18"/>
      <c r="O793" s="18"/>
      <c r="P793" s="18"/>
      <c r="Q793" s="18"/>
      <c r="X793" s="18"/>
    </row>
    <row r="794" spans="7:24" ht="13.2">
      <c r="G794" s="18"/>
      <c r="K794" s="18"/>
      <c r="L794" s="18"/>
      <c r="M794" s="18"/>
      <c r="O794" s="18"/>
      <c r="P794" s="18"/>
      <c r="Q794" s="18"/>
      <c r="X794" s="18"/>
    </row>
    <row r="795" spans="7:24" ht="13.2">
      <c r="G795" s="18"/>
      <c r="K795" s="18"/>
      <c r="L795" s="18"/>
      <c r="M795" s="18"/>
      <c r="O795" s="18"/>
      <c r="P795" s="18"/>
      <c r="Q795" s="18"/>
      <c r="X795" s="18"/>
    </row>
    <row r="796" spans="7:24" ht="13.2">
      <c r="G796" s="18"/>
      <c r="K796" s="18"/>
      <c r="L796" s="18"/>
      <c r="M796" s="18"/>
      <c r="O796" s="18"/>
      <c r="P796" s="18"/>
      <c r="Q796" s="18"/>
      <c r="X796" s="18"/>
    </row>
    <row r="797" spans="7:24" ht="13.2">
      <c r="G797" s="18"/>
      <c r="K797" s="18"/>
      <c r="L797" s="18"/>
      <c r="M797" s="18"/>
      <c r="O797" s="18"/>
      <c r="P797" s="18"/>
      <c r="Q797" s="18"/>
      <c r="X797" s="18"/>
    </row>
    <row r="798" spans="7:24" ht="13.2">
      <c r="G798" s="18"/>
      <c r="K798" s="18"/>
      <c r="L798" s="18"/>
      <c r="M798" s="18"/>
      <c r="O798" s="18"/>
      <c r="P798" s="18"/>
      <c r="Q798" s="18"/>
      <c r="X798" s="18"/>
    </row>
    <row r="799" spans="7:24" ht="13.2">
      <c r="G799" s="18"/>
      <c r="K799" s="18"/>
      <c r="L799" s="18"/>
      <c r="M799" s="18"/>
      <c r="O799" s="18"/>
      <c r="P799" s="18"/>
      <c r="Q799" s="18"/>
      <c r="X799" s="18"/>
    </row>
    <row r="800" spans="7:24" ht="13.2">
      <c r="G800" s="18"/>
      <c r="K800" s="18"/>
      <c r="L800" s="18"/>
      <c r="M800" s="18"/>
      <c r="O800" s="18"/>
      <c r="P800" s="18"/>
      <c r="Q800" s="18"/>
      <c r="X800" s="18"/>
    </row>
    <row r="801" spans="7:24" ht="13.2">
      <c r="G801" s="18"/>
      <c r="K801" s="18"/>
      <c r="L801" s="18"/>
      <c r="M801" s="18"/>
      <c r="O801" s="18"/>
      <c r="P801" s="18"/>
      <c r="Q801" s="18"/>
      <c r="X801" s="18"/>
    </row>
    <row r="802" spans="7:24" ht="13.2">
      <c r="G802" s="18"/>
      <c r="K802" s="18"/>
      <c r="L802" s="18"/>
      <c r="M802" s="18"/>
      <c r="O802" s="18"/>
      <c r="P802" s="18"/>
      <c r="Q802" s="18"/>
      <c r="X802" s="18"/>
    </row>
    <row r="803" spans="7:24" ht="13.2">
      <c r="G803" s="18"/>
      <c r="K803" s="18"/>
      <c r="L803" s="18"/>
      <c r="M803" s="18"/>
      <c r="O803" s="18"/>
      <c r="P803" s="18"/>
      <c r="Q803" s="18"/>
      <c r="X803" s="18"/>
    </row>
    <row r="804" spans="7:24" ht="13.2">
      <c r="G804" s="18"/>
      <c r="K804" s="18"/>
      <c r="L804" s="18"/>
      <c r="M804" s="18"/>
      <c r="O804" s="18"/>
      <c r="P804" s="18"/>
      <c r="Q804" s="18"/>
      <c r="X804" s="18"/>
    </row>
    <row r="805" spans="7:24" ht="13.2">
      <c r="G805" s="18"/>
      <c r="K805" s="18"/>
      <c r="L805" s="18"/>
      <c r="M805" s="18"/>
      <c r="O805" s="18"/>
      <c r="P805" s="18"/>
      <c r="Q805" s="18"/>
      <c r="X805" s="18"/>
    </row>
    <row r="806" spans="7:24" ht="13.2">
      <c r="G806" s="18"/>
      <c r="K806" s="18"/>
      <c r="L806" s="18"/>
      <c r="M806" s="18"/>
      <c r="O806" s="18"/>
      <c r="P806" s="18"/>
      <c r="Q806" s="18"/>
      <c r="X806" s="18"/>
    </row>
    <row r="807" spans="7:24" ht="13.2">
      <c r="G807" s="18"/>
      <c r="K807" s="18"/>
      <c r="L807" s="18"/>
      <c r="M807" s="18"/>
      <c r="O807" s="18"/>
      <c r="P807" s="18"/>
      <c r="Q807" s="18"/>
      <c r="X807" s="18"/>
    </row>
    <row r="808" spans="7:24" ht="13.2">
      <c r="G808" s="18"/>
      <c r="K808" s="18"/>
      <c r="L808" s="18"/>
      <c r="M808" s="18"/>
      <c r="O808" s="18"/>
      <c r="P808" s="18"/>
      <c r="Q808" s="18"/>
      <c r="X808" s="18"/>
    </row>
    <row r="809" spans="7:24" ht="13.2">
      <c r="G809" s="18"/>
      <c r="K809" s="18"/>
      <c r="L809" s="18"/>
      <c r="M809" s="18"/>
      <c r="O809" s="18"/>
      <c r="P809" s="18"/>
      <c r="Q809" s="18"/>
      <c r="X809" s="18"/>
    </row>
    <row r="810" spans="7:24" ht="13.2">
      <c r="G810" s="18"/>
      <c r="K810" s="18"/>
      <c r="L810" s="18"/>
      <c r="M810" s="18"/>
      <c r="O810" s="18"/>
      <c r="P810" s="18"/>
      <c r="Q810" s="18"/>
      <c r="X810" s="18"/>
    </row>
    <row r="811" spans="7:24" ht="13.2">
      <c r="G811" s="18"/>
      <c r="K811" s="18"/>
      <c r="L811" s="18"/>
      <c r="M811" s="18"/>
      <c r="O811" s="18"/>
      <c r="P811" s="18"/>
      <c r="Q811" s="18"/>
      <c r="X811" s="18"/>
    </row>
    <row r="812" spans="7:24" ht="13.2">
      <c r="G812" s="18"/>
      <c r="K812" s="18"/>
      <c r="L812" s="18"/>
      <c r="M812" s="18"/>
      <c r="O812" s="18"/>
      <c r="P812" s="18"/>
      <c r="Q812" s="18"/>
      <c r="X812" s="18"/>
    </row>
    <row r="813" spans="7:24" ht="13.2">
      <c r="G813" s="18"/>
      <c r="K813" s="18"/>
      <c r="L813" s="18"/>
      <c r="M813" s="18"/>
      <c r="O813" s="18"/>
      <c r="P813" s="18"/>
      <c r="Q813" s="18"/>
      <c r="X813" s="18"/>
    </row>
    <row r="814" spans="7:24" ht="13.2">
      <c r="G814" s="18"/>
      <c r="K814" s="18"/>
      <c r="L814" s="18"/>
      <c r="M814" s="18"/>
      <c r="O814" s="18"/>
      <c r="P814" s="18"/>
      <c r="Q814" s="18"/>
      <c r="X814" s="18"/>
    </row>
    <row r="815" spans="7:24" ht="13.2">
      <c r="G815" s="18"/>
      <c r="K815" s="18"/>
      <c r="L815" s="18"/>
      <c r="M815" s="18"/>
      <c r="O815" s="18"/>
      <c r="P815" s="18"/>
      <c r="Q815" s="18"/>
      <c r="X815" s="18"/>
    </row>
    <row r="816" spans="7:24" ht="13.2">
      <c r="G816" s="18"/>
      <c r="K816" s="18"/>
      <c r="L816" s="18"/>
      <c r="M816" s="18"/>
      <c r="O816" s="18"/>
      <c r="P816" s="18"/>
      <c r="Q816" s="18"/>
      <c r="X816" s="18"/>
    </row>
    <row r="817" spans="7:24" ht="13.2">
      <c r="G817" s="18"/>
      <c r="K817" s="18"/>
      <c r="L817" s="18"/>
      <c r="M817" s="18"/>
      <c r="O817" s="18"/>
      <c r="P817" s="18"/>
      <c r="Q817" s="18"/>
      <c r="X817" s="18"/>
    </row>
    <row r="818" spans="7:24" ht="13.2">
      <c r="G818" s="18"/>
      <c r="K818" s="18"/>
      <c r="L818" s="18"/>
      <c r="M818" s="18"/>
      <c r="O818" s="18"/>
      <c r="P818" s="18"/>
      <c r="Q818" s="18"/>
      <c r="X818" s="18"/>
    </row>
    <row r="819" spans="7:24" ht="13.2">
      <c r="G819" s="18"/>
      <c r="K819" s="18"/>
      <c r="L819" s="18"/>
      <c r="M819" s="18"/>
      <c r="O819" s="18"/>
      <c r="P819" s="18"/>
      <c r="Q819" s="18"/>
      <c r="X819" s="18"/>
    </row>
    <row r="820" spans="7:24" ht="13.2">
      <c r="G820" s="18"/>
      <c r="K820" s="18"/>
      <c r="L820" s="18"/>
      <c r="M820" s="18"/>
      <c r="O820" s="18"/>
      <c r="P820" s="18"/>
      <c r="Q820" s="18"/>
      <c r="X820" s="18"/>
    </row>
    <row r="821" spans="7:24" ht="13.2">
      <c r="G821" s="18"/>
      <c r="K821" s="18"/>
      <c r="L821" s="18"/>
      <c r="M821" s="18"/>
      <c r="O821" s="18"/>
      <c r="P821" s="18"/>
      <c r="Q821" s="18"/>
      <c r="X821" s="18"/>
    </row>
    <row r="822" spans="7:24" ht="13.2">
      <c r="G822" s="18"/>
      <c r="K822" s="18"/>
      <c r="L822" s="18"/>
      <c r="M822" s="18"/>
      <c r="O822" s="18"/>
      <c r="P822" s="18"/>
      <c r="Q822" s="18"/>
      <c r="X822" s="18"/>
    </row>
    <row r="823" spans="7:24" ht="13.2">
      <c r="G823" s="18"/>
      <c r="K823" s="18"/>
      <c r="L823" s="18"/>
      <c r="M823" s="18"/>
      <c r="O823" s="18"/>
      <c r="P823" s="18"/>
      <c r="Q823" s="18"/>
      <c r="X823" s="18"/>
    </row>
    <row r="824" spans="7:24" ht="13.2">
      <c r="G824" s="18"/>
      <c r="K824" s="18"/>
      <c r="L824" s="18"/>
      <c r="M824" s="18"/>
      <c r="O824" s="18"/>
      <c r="P824" s="18"/>
      <c r="Q824" s="18"/>
      <c r="X824" s="18"/>
    </row>
    <row r="825" spans="7:24" ht="13.2">
      <c r="G825" s="18"/>
      <c r="K825" s="18"/>
      <c r="L825" s="18"/>
      <c r="M825" s="18"/>
      <c r="O825" s="18"/>
      <c r="P825" s="18"/>
      <c r="Q825" s="18"/>
      <c r="X825" s="18"/>
    </row>
    <row r="826" spans="7:24" ht="13.2">
      <c r="G826" s="18"/>
      <c r="K826" s="18"/>
      <c r="L826" s="18"/>
      <c r="M826" s="18"/>
      <c r="O826" s="18"/>
      <c r="P826" s="18"/>
      <c r="Q826" s="18"/>
      <c r="X826" s="18"/>
    </row>
    <row r="827" spans="7:24" ht="13.2">
      <c r="G827" s="18"/>
      <c r="K827" s="18"/>
      <c r="L827" s="18"/>
      <c r="M827" s="18"/>
      <c r="O827" s="18"/>
      <c r="P827" s="18"/>
      <c r="Q827" s="18"/>
      <c r="X827" s="18"/>
    </row>
    <row r="828" spans="7:24" ht="13.2">
      <c r="G828" s="18"/>
      <c r="K828" s="18"/>
      <c r="L828" s="18"/>
      <c r="M828" s="18"/>
      <c r="O828" s="18"/>
      <c r="P828" s="18"/>
      <c r="Q828" s="18"/>
      <c r="X828" s="18"/>
    </row>
    <row r="829" spans="7:24" ht="13.2">
      <c r="G829" s="18"/>
      <c r="K829" s="18"/>
      <c r="L829" s="18"/>
      <c r="M829" s="18"/>
      <c r="O829" s="18"/>
      <c r="P829" s="18"/>
      <c r="Q829" s="18"/>
      <c r="X829" s="18"/>
    </row>
    <row r="830" spans="7:24" ht="13.2">
      <c r="G830" s="18"/>
      <c r="K830" s="18"/>
      <c r="L830" s="18"/>
      <c r="M830" s="18"/>
      <c r="O830" s="18"/>
      <c r="P830" s="18"/>
      <c r="Q830" s="18"/>
      <c r="X830" s="18"/>
    </row>
    <row r="831" spans="7:24" ht="13.2">
      <c r="G831" s="18"/>
      <c r="K831" s="18"/>
      <c r="L831" s="18"/>
      <c r="M831" s="18"/>
      <c r="O831" s="18"/>
      <c r="P831" s="18"/>
      <c r="Q831" s="18"/>
      <c r="X831" s="18"/>
    </row>
    <row r="832" spans="7:24" ht="13.2">
      <c r="G832" s="18"/>
      <c r="K832" s="18"/>
      <c r="L832" s="18"/>
      <c r="M832" s="18"/>
      <c r="O832" s="18"/>
      <c r="P832" s="18"/>
      <c r="Q832" s="18"/>
      <c r="X832" s="18"/>
    </row>
    <row r="833" spans="7:24" ht="13.2">
      <c r="G833" s="18"/>
      <c r="K833" s="18"/>
      <c r="L833" s="18"/>
      <c r="M833" s="18"/>
      <c r="O833" s="18"/>
      <c r="P833" s="18"/>
      <c r="Q833" s="18"/>
      <c r="X833" s="18"/>
    </row>
    <row r="834" spans="7:24" ht="13.2">
      <c r="G834" s="18"/>
      <c r="K834" s="18"/>
      <c r="L834" s="18"/>
      <c r="M834" s="18"/>
      <c r="O834" s="18"/>
      <c r="P834" s="18"/>
      <c r="Q834" s="18"/>
      <c r="X834" s="18"/>
    </row>
    <row r="835" spans="7:24" ht="13.2">
      <c r="G835" s="18"/>
      <c r="K835" s="18"/>
      <c r="L835" s="18"/>
      <c r="M835" s="18"/>
      <c r="O835" s="18"/>
      <c r="P835" s="18"/>
      <c r="Q835" s="18"/>
      <c r="X835" s="18"/>
    </row>
    <row r="836" spans="7:24" ht="13.2">
      <c r="G836" s="18"/>
      <c r="K836" s="18"/>
      <c r="L836" s="18"/>
      <c r="M836" s="18"/>
      <c r="O836" s="18"/>
      <c r="P836" s="18"/>
      <c r="Q836" s="18"/>
      <c r="X836" s="18"/>
    </row>
    <row r="837" spans="7:24" ht="13.2">
      <c r="G837" s="18"/>
      <c r="K837" s="18"/>
      <c r="L837" s="18"/>
      <c r="M837" s="18"/>
      <c r="O837" s="18"/>
      <c r="P837" s="18"/>
      <c r="Q837" s="18"/>
      <c r="X837" s="18"/>
    </row>
    <row r="838" spans="7:24" ht="13.2">
      <c r="G838" s="18"/>
      <c r="K838" s="18"/>
      <c r="L838" s="18"/>
      <c r="M838" s="18"/>
      <c r="O838" s="18"/>
      <c r="P838" s="18"/>
      <c r="Q838" s="18"/>
      <c r="X838" s="18"/>
    </row>
    <row r="839" spans="7:24" ht="13.2">
      <c r="G839" s="18"/>
      <c r="K839" s="18"/>
      <c r="L839" s="18"/>
      <c r="M839" s="18"/>
      <c r="O839" s="18"/>
      <c r="P839" s="18"/>
      <c r="Q839" s="18"/>
      <c r="X839" s="18"/>
    </row>
    <row r="840" spans="7:24" ht="13.2">
      <c r="G840" s="18"/>
      <c r="K840" s="18"/>
      <c r="L840" s="18"/>
      <c r="M840" s="18"/>
      <c r="O840" s="18"/>
      <c r="P840" s="18"/>
      <c r="Q840" s="18"/>
      <c r="X840" s="18"/>
    </row>
    <row r="841" spans="7:24" ht="13.2">
      <c r="G841" s="18"/>
      <c r="K841" s="18"/>
      <c r="L841" s="18"/>
      <c r="M841" s="18"/>
      <c r="O841" s="18"/>
      <c r="P841" s="18"/>
      <c r="Q841" s="18"/>
      <c r="X841" s="18"/>
    </row>
    <row r="842" spans="7:24" ht="13.2">
      <c r="G842" s="18"/>
      <c r="K842" s="18"/>
      <c r="L842" s="18"/>
      <c r="M842" s="18"/>
      <c r="O842" s="18"/>
      <c r="P842" s="18"/>
      <c r="Q842" s="18"/>
      <c r="X842" s="18"/>
    </row>
    <row r="843" spans="7:24" ht="13.2">
      <c r="G843" s="18"/>
      <c r="K843" s="18"/>
      <c r="L843" s="18"/>
      <c r="M843" s="18"/>
      <c r="O843" s="18"/>
      <c r="P843" s="18"/>
      <c r="Q843" s="18"/>
      <c r="X843" s="18"/>
    </row>
    <row r="844" spans="7:24" ht="13.2">
      <c r="G844" s="18"/>
      <c r="K844" s="18"/>
      <c r="L844" s="18"/>
      <c r="M844" s="18"/>
      <c r="O844" s="18"/>
      <c r="P844" s="18"/>
      <c r="Q844" s="18"/>
      <c r="X844" s="18"/>
    </row>
    <row r="845" spans="7:24" ht="13.2">
      <c r="G845" s="18"/>
      <c r="K845" s="18"/>
      <c r="L845" s="18"/>
      <c r="M845" s="18"/>
      <c r="O845" s="18"/>
      <c r="P845" s="18"/>
      <c r="Q845" s="18"/>
      <c r="X845" s="18"/>
    </row>
    <row r="846" spans="7:24" ht="13.2">
      <c r="G846" s="18"/>
      <c r="K846" s="18"/>
      <c r="L846" s="18"/>
      <c r="M846" s="18"/>
      <c r="O846" s="18"/>
      <c r="P846" s="18"/>
      <c r="Q846" s="18"/>
      <c r="X846" s="18"/>
    </row>
    <row r="847" spans="7:24" ht="13.2">
      <c r="G847" s="18"/>
      <c r="K847" s="18"/>
      <c r="L847" s="18"/>
      <c r="M847" s="18"/>
      <c r="O847" s="18"/>
      <c r="P847" s="18"/>
      <c r="Q847" s="18"/>
      <c r="X847" s="18"/>
    </row>
    <row r="848" spans="7:24" ht="13.2">
      <c r="G848" s="18"/>
      <c r="K848" s="18"/>
      <c r="L848" s="18"/>
      <c r="M848" s="18"/>
      <c r="O848" s="18"/>
      <c r="P848" s="18"/>
      <c r="Q848" s="18"/>
      <c r="X848" s="18"/>
    </row>
    <row r="849" spans="7:24" ht="13.2">
      <c r="G849" s="18"/>
      <c r="K849" s="18"/>
      <c r="L849" s="18"/>
      <c r="M849" s="18"/>
      <c r="O849" s="18"/>
      <c r="P849" s="18"/>
      <c r="Q849" s="18"/>
      <c r="X849" s="18"/>
    </row>
    <row r="850" spans="7:24" ht="13.2">
      <c r="G850" s="18"/>
      <c r="K850" s="18"/>
      <c r="L850" s="18"/>
      <c r="M850" s="18"/>
      <c r="O850" s="18"/>
      <c r="P850" s="18"/>
      <c r="Q850" s="18"/>
      <c r="X850" s="18"/>
    </row>
    <row r="851" spans="7:24" ht="13.2">
      <c r="G851" s="18"/>
      <c r="K851" s="18"/>
      <c r="L851" s="18"/>
      <c r="M851" s="18"/>
      <c r="O851" s="18"/>
      <c r="P851" s="18"/>
      <c r="Q851" s="18"/>
      <c r="X851" s="18"/>
    </row>
    <row r="852" spans="7:24" ht="13.2">
      <c r="G852" s="18"/>
      <c r="K852" s="18"/>
      <c r="L852" s="18"/>
      <c r="M852" s="18"/>
      <c r="O852" s="18"/>
      <c r="P852" s="18"/>
      <c r="Q852" s="18"/>
      <c r="X852" s="18"/>
    </row>
    <row r="853" spans="7:24" ht="13.2">
      <c r="G853" s="18"/>
      <c r="K853" s="18"/>
      <c r="L853" s="18"/>
      <c r="M853" s="18"/>
      <c r="O853" s="18"/>
      <c r="P853" s="18"/>
      <c r="Q853" s="18"/>
      <c r="X853" s="18"/>
    </row>
    <row r="854" spans="7:24" ht="13.2">
      <c r="G854" s="18"/>
      <c r="K854" s="18"/>
      <c r="L854" s="18"/>
      <c r="M854" s="18"/>
      <c r="O854" s="18"/>
      <c r="P854" s="18"/>
      <c r="Q854" s="18"/>
      <c r="X854" s="18"/>
    </row>
    <row r="855" spans="7:24" ht="13.2">
      <c r="G855" s="18"/>
      <c r="K855" s="18"/>
      <c r="L855" s="18"/>
      <c r="M855" s="18"/>
      <c r="O855" s="18"/>
      <c r="P855" s="18"/>
      <c r="Q855" s="18"/>
      <c r="X855" s="18"/>
    </row>
    <row r="856" spans="7:24" ht="13.2">
      <c r="G856" s="18"/>
      <c r="K856" s="18"/>
      <c r="L856" s="18"/>
      <c r="M856" s="18"/>
      <c r="O856" s="18"/>
      <c r="P856" s="18"/>
      <c r="Q856" s="18"/>
      <c r="X856" s="18"/>
    </row>
    <row r="857" spans="7:24" ht="13.2">
      <c r="G857" s="18"/>
      <c r="K857" s="18"/>
      <c r="L857" s="18"/>
      <c r="M857" s="18"/>
      <c r="O857" s="18"/>
      <c r="P857" s="18"/>
      <c r="Q857" s="18"/>
      <c r="X857" s="18"/>
    </row>
    <row r="858" spans="7:24" ht="13.2">
      <c r="G858" s="18"/>
      <c r="K858" s="18"/>
      <c r="L858" s="18"/>
      <c r="M858" s="18"/>
      <c r="O858" s="18"/>
      <c r="P858" s="18"/>
      <c r="Q858" s="18"/>
      <c r="X858" s="18"/>
    </row>
    <row r="859" spans="7:24" ht="13.2">
      <c r="G859" s="18"/>
      <c r="K859" s="18"/>
      <c r="L859" s="18"/>
      <c r="M859" s="18"/>
      <c r="O859" s="18"/>
      <c r="P859" s="18"/>
      <c r="Q859" s="18"/>
      <c r="X859" s="18"/>
    </row>
    <row r="860" spans="7:24" ht="13.2">
      <c r="G860" s="18"/>
      <c r="K860" s="18"/>
      <c r="L860" s="18"/>
      <c r="M860" s="18"/>
      <c r="O860" s="18"/>
      <c r="P860" s="18"/>
      <c r="Q860" s="18"/>
      <c r="X860" s="18"/>
    </row>
    <row r="861" spans="7:24" ht="13.2">
      <c r="G861" s="18"/>
      <c r="K861" s="18"/>
      <c r="L861" s="18"/>
      <c r="M861" s="18"/>
      <c r="O861" s="18"/>
      <c r="P861" s="18"/>
      <c r="Q861" s="18"/>
      <c r="X861" s="18"/>
    </row>
    <row r="862" spans="7:24" ht="13.2">
      <c r="G862" s="18"/>
      <c r="K862" s="18"/>
      <c r="L862" s="18"/>
      <c r="M862" s="18"/>
      <c r="O862" s="18"/>
      <c r="P862" s="18"/>
      <c r="Q862" s="18"/>
      <c r="X862" s="18"/>
    </row>
    <row r="863" spans="7:24" ht="13.2">
      <c r="G863" s="18"/>
      <c r="K863" s="18"/>
      <c r="L863" s="18"/>
      <c r="M863" s="18"/>
      <c r="O863" s="18"/>
      <c r="P863" s="18"/>
      <c r="Q863" s="18"/>
      <c r="X863" s="18"/>
    </row>
    <row r="864" spans="7:24" ht="13.2">
      <c r="G864" s="18"/>
      <c r="K864" s="18"/>
      <c r="L864" s="18"/>
      <c r="M864" s="18"/>
      <c r="O864" s="18"/>
      <c r="P864" s="18"/>
      <c r="Q864" s="18"/>
      <c r="X864" s="18"/>
    </row>
    <row r="865" spans="7:24" ht="13.2">
      <c r="G865" s="18"/>
      <c r="K865" s="18"/>
      <c r="L865" s="18"/>
      <c r="M865" s="18"/>
      <c r="O865" s="18"/>
      <c r="P865" s="18"/>
      <c r="Q865" s="18"/>
      <c r="X865" s="18"/>
    </row>
    <row r="866" spans="7:24" ht="13.2">
      <c r="G866" s="18"/>
      <c r="K866" s="18"/>
      <c r="L866" s="18"/>
      <c r="M866" s="18"/>
      <c r="O866" s="18"/>
      <c r="P866" s="18"/>
      <c r="Q866" s="18"/>
      <c r="X866" s="18"/>
    </row>
    <row r="867" spans="7:24" ht="13.2">
      <c r="G867" s="18"/>
      <c r="K867" s="18"/>
      <c r="L867" s="18"/>
      <c r="M867" s="18"/>
      <c r="O867" s="18"/>
      <c r="P867" s="18"/>
      <c r="Q867" s="18"/>
      <c r="X867" s="18"/>
    </row>
    <row r="868" spans="7:24" ht="13.2">
      <c r="G868" s="18"/>
      <c r="K868" s="18"/>
      <c r="L868" s="18"/>
      <c r="M868" s="18"/>
      <c r="O868" s="18"/>
      <c r="P868" s="18"/>
      <c r="Q868" s="18"/>
      <c r="X868" s="18"/>
    </row>
    <row r="869" spans="7:24" ht="13.2">
      <c r="G869" s="18"/>
      <c r="K869" s="18"/>
      <c r="L869" s="18"/>
      <c r="M869" s="18"/>
      <c r="O869" s="18"/>
      <c r="P869" s="18"/>
      <c r="Q869" s="18"/>
      <c r="X869" s="18"/>
    </row>
    <row r="870" spans="7:24" ht="13.2">
      <c r="G870" s="18"/>
      <c r="K870" s="18"/>
      <c r="L870" s="18"/>
      <c r="M870" s="18"/>
      <c r="O870" s="18"/>
      <c r="P870" s="18"/>
      <c r="Q870" s="18"/>
      <c r="X870" s="18"/>
    </row>
    <row r="871" spans="7:24" ht="13.2">
      <c r="G871" s="18"/>
      <c r="K871" s="18"/>
      <c r="L871" s="18"/>
      <c r="M871" s="18"/>
      <c r="O871" s="18"/>
      <c r="P871" s="18"/>
      <c r="Q871" s="18"/>
      <c r="X871" s="18"/>
    </row>
    <row r="872" spans="7:24" ht="13.2">
      <c r="G872" s="18"/>
      <c r="K872" s="18"/>
      <c r="L872" s="18"/>
      <c r="M872" s="18"/>
      <c r="O872" s="18"/>
      <c r="P872" s="18"/>
      <c r="Q872" s="18"/>
      <c r="X872" s="18"/>
    </row>
    <row r="873" spans="7:24" ht="13.2">
      <c r="G873" s="18"/>
      <c r="K873" s="18"/>
      <c r="L873" s="18"/>
      <c r="M873" s="18"/>
      <c r="O873" s="18"/>
      <c r="P873" s="18"/>
      <c r="Q873" s="18"/>
      <c r="X873" s="18"/>
    </row>
    <row r="874" spans="7:24" ht="13.2">
      <c r="G874" s="18"/>
      <c r="K874" s="18"/>
      <c r="L874" s="18"/>
      <c r="M874" s="18"/>
      <c r="O874" s="18"/>
      <c r="P874" s="18"/>
      <c r="Q874" s="18"/>
      <c r="X874" s="18"/>
    </row>
    <row r="875" spans="7:24" ht="13.2">
      <c r="G875" s="18"/>
      <c r="K875" s="18"/>
      <c r="L875" s="18"/>
      <c r="M875" s="18"/>
      <c r="O875" s="18"/>
      <c r="P875" s="18"/>
      <c r="Q875" s="18"/>
      <c r="X875" s="18"/>
    </row>
    <row r="876" spans="7:24" ht="13.2">
      <c r="G876" s="18"/>
      <c r="K876" s="18"/>
      <c r="L876" s="18"/>
      <c r="M876" s="18"/>
      <c r="O876" s="18"/>
      <c r="P876" s="18"/>
      <c r="Q876" s="18"/>
      <c r="X876" s="18"/>
    </row>
    <row r="877" spans="7:24" ht="13.2">
      <c r="G877" s="18"/>
      <c r="K877" s="18"/>
      <c r="L877" s="18"/>
      <c r="M877" s="18"/>
      <c r="O877" s="18"/>
      <c r="P877" s="18"/>
      <c r="Q877" s="18"/>
      <c r="X877" s="18"/>
    </row>
    <row r="878" spans="7:24" ht="13.2">
      <c r="G878" s="18"/>
      <c r="K878" s="18"/>
      <c r="L878" s="18"/>
      <c r="M878" s="18"/>
      <c r="O878" s="18"/>
      <c r="P878" s="18"/>
      <c r="Q878" s="18"/>
      <c r="X878" s="18"/>
    </row>
    <row r="879" spans="7:24" ht="13.2">
      <c r="G879" s="18"/>
      <c r="K879" s="18"/>
      <c r="L879" s="18"/>
      <c r="M879" s="18"/>
      <c r="O879" s="18"/>
      <c r="P879" s="18"/>
      <c r="Q879" s="18"/>
      <c r="X879" s="18"/>
    </row>
    <row r="880" spans="7:24" ht="13.2">
      <c r="G880" s="18"/>
      <c r="K880" s="18"/>
      <c r="L880" s="18"/>
      <c r="M880" s="18"/>
      <c r="O880" s="18"/>
      <c r="P880" s="18"/>
      <c r="Q880" s="18"/>
      <c r="X880" s="18"/>
    </row>
    <row r="881" spans="7:24" ht="13.2">
      <c r="G881" s="18"/>
      <c r="K881" s="18"/>
      <c r="L881" s="18"/>
      <c r="M881" s="18"/>
      <c r="O881" s="18"/>
      <c r="P881" s="18"/>
      <c r="Q881" s="18"/>
      <c r="X881" s="18"/>
    </row>
    <row r="882" spans="7:24" ht="13.2">
      <c r="G882" s="18"/>
      <c r="K882" s="18"/>
      <c r="L882" s="18"/>
      <c r="M882" s="18"/>
      <c r="O882" s="18"/>
      <c r="P882" s="18"/>
      <c r="Q882" s="18"/>
      <c r="X882" s="18"/>
    </row>
    <row r="883" spans="7:24" ht="13.2">
      <c r="G883" s="18"/>
      <c r="K883" s="18"/>
      <c r="L883" s="18"/>
      <c r="M883" s="18"/>
      <c r="O883" s="18"/>
      <c r="P883" s="18"/>
      <c r="Q883" s="18"/>
      <c r="X883" s="18"/>
    </row>
    <row r="884" spans="7:24" ht="13.2">
      <c r="G884" s="18"/>
      <c r="K884" s="18"/>
      <c r="L884" s="18"/>
      <c r="M884" s="18"/>
      <c r="O884" s="18"/>
      <c r="P884" s="18"/>
      <c r="Q884" s="18"/>
      <c r="X884" s="18"/>
    </row>
    <row r="885" spans="7:24" ht="13.2">
      <c r="G885" s="18"/>
      <c r="K885" s="18"/>
      <c r="L885" s="18"/>
      <c r="M885" s="18"/>
      <c r="O885" s="18"/>
      <c r="P885" s="18"/>
      <c r="Q885" s="18"/>
      <c r="X885" s="18"/>
    </row>
    <row r="886" spans="7:24" ht="13.2">
      <c r="G886" s="18"/>
      <c r="K886" s="18"/>
      <c r="L886" s="18"/>
      <c r="M886" s="18"/>
      <c r="O886" s="18"/>
      <c r="P886" s="18"/>
      <c r="Q886" s="18"/>
      <c r="X886" s="18"/>
    </row>
    <row r="887" spans="7:24" ht="13.2">
      <c r="G887" s="18"/>
      <c r="K887" s="18"/>
      <c r="L887" s="18"/>
      <c r="M887" s="18"/>
      <c r="O887" s="18"/>
      <c r="P887" s="18"/>
      <c r="Q887" s="18"/>
      <c r="X887" s="18"/>
    </row>
    <row r="888" spans="7:24" ht="13.2">
      <c r="G888" s="18"/>
      <c r="K888" s="18"/>
      <c r="L888" s="18"/>
      <c r="M888" s="18"/>
      <c r="O888" s="18"/>
      <c r="P888" s="18"/>
      <c r="Q888" s="18"/>
      <c r="X888" s="18"/>
    </row>
    <row r="889" spans="7:24" ht="13.2">
      <c r="G889" s="18"/>
      <c r="K889" s="18"/>
      <c r="L889" s="18"/>
      <c r="M889" s="18"/>
      <c r="O889" s="18"/>
      <c r="P889" s="18"/>
      <c r="Q889" s="18"/>
      <c r="X889" s="18"/>
    </row>
    <row r="890" spans="7:24" ht="13.2">
      <c r="G890" s="18"/>
      <c r="K890" s="18"/>
      <c r="L890" s="18"/>
      <c r="M890" s="18"/>
      <c r="O890" s="18"/>
      <c r="P890" s="18"/>
      <c r="Q890" s="18"/>
      <c r="X890" s="18"/>
    </row>
    <row r="891" spans="7:24" ht="13.2">
      <c r="G891" s="18"/>
      <c r="K891" s="18"/>
      <c r="L891" s="18"/>
      <c r="M891" s="18"/>
      <c r="O891" s="18"/>
      <c r="P891" s="18"/>
      <c r="Q891" s="18"/>
      <c r="X891" s="18"/>
    </row>
    <row r="892" spans="7:24" ht="13.2">
      <c r="G892" s="18"/>
      <c r="K892" s="18"/>
      <c r="L892" s="18"/>
      <c r="M892" s="18"/>
      <c r="O892" s="18"/>
      <c r="P892" s="18"/>
      <c r="Q892" s="18"/>
      <c r="X892" s="18"/>
    </row>
    <row r="893" spans="7:24" ht="13.2">
      <c r="G893" s="18"/>
      <c r="K893" s="18"/>
      <c r="L893" s="18"/>
      <c r="M893" s="18"/>
      <c r="O893" s="18"/>
      <c r="P893" s="18"/>
      <c r="Q893" s="18"/>
      <c r="X893" s="18"/>
    </row>
    <row r="894" spans="7:24" ht="13.2">
      <c r="G894" s="18"/>
      <c r="K894" s="18"/>
      <c r="L894" s="18"/>
      <c r="M894" s="18"/>
      <c r="O894" s="18"/>
      <c r="P894" s="18"/>
      <c r="Q894" s="18"/>
      <c r="X894" s="18"/>
    </row>
    <row r="895" spans="7:24" ht="13.2">
      <c r="G895" s="18"/>
      <c r="K895" s="18"/>
      <c r="L895" s="18"/>
      <c r="M895" s="18"/>
      <c r="O895" s="18"/>
      <c r="P895" s="18"/>
      <c r="Q895" s="18"/>
      <c r="X895" s="18"/>
    </row>
    <row r="896" spans="7:24" ht="13.2">
      <c r="G896" s="18"/>
      <c r="K896" s="18"/>
      <c r="L896" s="18"/>
      <c r="M896" s="18"/>
      <c r="O896" s="18"/>
      <c r="P896" s="18"/>
      <c r="Q896" s="18"/>
      <c r="X896" s="18"/>
    </row>
    <row r="897" spans="7:24" ht="13.2">
      <c r="G897" s="18"/>
      <c r="K897" s="18"/>
      <c r="L897" s="18"/>
      <c r="M897" s="18"/>
      <c r="O897" s="18"/>
      <c r="P897" s="18"/>
      <c r="Q897" s="18"/>
      <c r="X897" s="18"/>
    </row>
    <row r="898" spans="7:24" ht="13.2">
      <c r="G898" s="18"/>
      <c r="K898" s="18"/>
      <c r="L898" s="18"/>
      <c r="M898" s="18"/>
      <c r="O898" s="18"/>
      <c r="P898" s="18"/>
      <c r="Q898" s="18"/>
      <c r="X898" s="18"/>
    </row>
    <row r="899" spans="7:24" ht="13.2">
      <c r="G899" s="18"/>
      <c r="K899" s="18"/>
      <c r="L899" s="18"/>
      <c r="M899" s="18"/>
      <c r="O899" s="18"/>
      <c r="P899" s="18"/>
      <c r="Q899" s="18"/>
      <c r="X899" s="18"/>
    </row>
    <row r="900" spans="7:24" ht="13.2">
      <c r="G900" s="18"/>
      <c r="K900" s="18"/>
      <c r="L900" s="18"/>
      <c r="M900" s="18"/>
      <c r="O900" s="18"/>
      <c r="P900" s="18"/>
      <c r="Q900" s="18"/>
      <c r="X900" s="18"/>
    </row>
    <row r="901" spans="7:24" ht="13.2">
      <c r="G901" s="18"/>
      <c r="K901" s="18"/>
      <c r="L901" s="18"/>
      <c r="M901" s="18"/>
      <c r="O901" s="18"/>
      <c r="P901" s="18"/>
      <c r="Q901" s="18"/>
      <c r="X901" s="18"/>
    </row>
    <row r="902" spans="7:24" ht="13.2">
      <c r="G902" s="18"/>
      <c r="K902" s="18"/>
      <c r="L902" s="18"/>
      <c r="M902" s="18"/>
      <c r="O902" s="18"/>
      <c r="P902" s="18"/>
      <c r="Q902" s="18"/>
      <c r="X902" s="18"/>
    </row>
    <row r="903" spans="7:24" ht="13.2">
      <c r="G903" s="18"/>
      <c r="K903" s="18"/>
      <c r="L903" s="18"/>
      <c r="M903" s="18"/>
      <c r="O903" s="18"/>
      <c r="P903" s="18"/>
      <c r="Q903" s="18"/>
      <c r="X903" s="18"/>
    </row>
    <row r="904" spans="7:24" ht="13.2">
      <c r="G904" s="18"/>
      <c r="K904" s="18"/>
      <c r="L904" s="18"/>
      <c r="M904" s="18"/>
      <c r="O904" s="18"/>
      <c r="P904" s="18"/>
      <c r="Q904" s="18"/>
      <c r="X904" s="18"/>
    </row>
    <row r="905" spans="7:24" ht="13.2">
      <c r="G905" s="18"/>
      <c r="K905" s="18"/>
      <c r="L905" s="18"/>
      <c r="M905" s="18"/>
      <c r="O905" s="18"/>
      <c r="P905" s="18"/>
      <c r="Q905" s="18"/>
      <c r="X905" s="18"/>
    </row>
    <row r="906" spans="7:24" ht="13.2">
      <c r="G906" s="18"/>
      <c r="K906" s="18"/>
      <c r="L906" s="18"/>
      <c r="M906" s="18"/>
      <c r="O906" s="18"/>
      <c r="P906" s="18"/>
      <c r="Q906" s="18"/>
      <c r="X906" s="18"/>
    </row>
    <row r="907" spans="7:24" ht="13.2">
      <c r="G907" s="18"/>
      <c r="K907" s="18"/>
      <c r="L907" s="18"/>
      <c r="M907" s="18"/>
      <c r="O907" s="18"/>
      <c r="P907" s="18"/>
      <c r="Q907" s="18"/>
      <c r="X907" s="18"/>
    </row>
    <row r="908" spans="7:24" ht="13.2">
      <c r="G908" s="18"/>
      <c r="K908" s="18"/>
      <c r="L908" s="18"/>
      <c r="M908" s="18"/>
      <c r="O908" s="18"/>
      <c r="P908" s="18"/>
      <c r="Q908" s="18"/>
      <c r="X908" s="18"/>
    </row>
    <row r="909" spans="7:24" ht="13.2">
      <c r="G909" s="18"/>
      <c r="K909" s="18"/>
      <c r="L909" s="18"/>
      <c r="M909" s="18"/>
      <c r="O909" s="18"/>
      <c r="P909" s="18"/>
      <c r="Q909" s="18"/>
      <c r="X909" s="18"/>
    </row>
    <row r="910" spans="7:24" ht="13.2">
      <c r="G910" s="18"/>
      <c r="K910" s="18"/>
      <c r="L910" s="18"/>
      <c r="M910" s="18"/>
      <c r="O910" s="18"/>
      <c r="P910" s="18"/>
      <c r="Q910" s="18"/>
      <c r="X910" s="18"/>
    </row>
    <row r="911" spans="7:24" ht="13.2">
      <c r="G911" s="18"/>
      <c r="K911" s="18"/>
      <c r="L911" s="18"/>
      <c r="M911" s="18"/>
      <c r="O911" s="18"/>
      <c r="P911" s="18"/>
      <c r="Q911" s="18"/>
      <c r="X911" s="18"/>
    </row>
    <row r="912" spans="7:24" ht="13.2">
      <c r="G912" s="18"/>
      <c r="K912" s="18"/>
      <c r="L912" s="18"/>
      <c r="M912" s="18"/>
      <c r="O912" s="18"/>
      <c r="P912" s="18"/>
      <c r="Q912" s="18"/>
      <c r="X912" s="18"/>
    </row>
    <row r="913" spans="7:24" ht="13.2">
      <c r="G913" s="18"/>
      <c r="K913" s="18"/>
      <c r="L913" s="18"/>
      <c r="M913" s="18"/>
      <c r="O913" s="18"/>
      <c r="P913" s="18"/>
      <c r="Q913" s="18"/>
      <c r="X913" s="18"/>
    </row>
    <row r="914" spans="7:24" ht="13.2">
      <c r="G914" s="18"/>
      <c r="K914" s="18"/>
      <c r="L914" s="18"/>
      <c r="M914" s="18"/>
      <c r="O914" s="18"/>
      <c r="P914" s="18"/>
      <c r="Q914" s="18"/>
      <c r="X914" s="18"/>
    </row>
    <row r="915" spans="7:24" ht="13.2">
      <c r="G915" s="18"/>
      <c r="K915" s="18"/>
      <c r="L915" s="18"/>
      <c r="M915" s="18"/>
      <c r="O915" s="18"/>
      <c r="P915" s="18"/>
      <c r="Q915" s="18"/>
      <c r="X915" s="18"/>
    </row>
    <row r="916" spans="7:24" ht="13.2">
      <c r="G916" s="18"/>
      <c r="K916" s="18"/>
      <c r="L916" s="18"/>
      <c r="M916" s="18"/>
      <c r="O916" s="18"/>
      <c r="P916" s="18"/>
      <c r="Q916" s="18"/>
      <c r="X916" s="18"/>
    </row>
    <row r="917" spans="7:24" ht="13.2">
      <c r="G917" s="18"/>
      <c r="K917" s="18"/>
      <c r="L917" s="18"/>
      <c r="M917" s="18"/>
      <c r="O917" s="18"/>
      <c r="P917" s="18"/>
      <c r="Q917" s="18"/>
      <c r="X917" s="18"/>
    </row>
    <row r="918" spans="7:24" ht="13.2">
      <c r="G918" s="18"/>
      <c r="K918" s="18"/>
      <c r="L918" s="18"/>
      <c r="M918" s="18"/>
      <c r="O918" s="18"/>
      <c r="P918" s="18"/>
      <c r="Q918" s="18"/>
      <c r="X918" s="18"/>
    </row>
    <row r="919" spans="7:24" ht="13.2">
      <c r="G919" s="18"/>
      <c r="K919" s="18"/>
      <c r="L919" s="18"/>
      <c r="M919" s="18"/>
      <c r="O919" s="18"/>
      <c r="P919" s="18"/>
      <c r="Q919" s="18"/>
      <c r="X919" s="18"/>
    </row>
    <row r="920" spans="7:24" ht="13.2">
      <c r="G920" s="18"/>
      <c r="K920" s="18"/>
      <c r="L920" s="18"/>
      <c r="M920" s="18"/>
      <c r="O920" s="18"/>
      <c r="P920" s="18"/>
      <c r="Q920" s="18"/>
      <c r="X920" s="18"/>
    </row>
    <row r="921" spans="7:24" ht="13.2">
      <c r="G921" s="18"/>
      <c r="K921" s="18"/>
      <c r="L921" s="18"/>
      <c r="M921" s="18"/>
      <c r="O921" s="18"/>
      <c r="P921" s="18"/>
      <c r="Q921" s="18"/>
      <c r="X921" s="18"/>
    </row>
    <row r="922" spans="7:24" ht="13.2">
      <c r="G922" s="18"/>
      <c r="K922" s="18"/>
      <c r="L922" s="18"/>
      <c r="M922" s="18"/>
      <c r="O922" s="18"/>
      <c r="P922" s="18"/>
      <c r="Q922" s="18"/>
      <c r="X922" s="18"/>
    </row>
    <row r="923" spans="7:24" ht="13.2">
      <c r="G923" s="18"/>
      <c r="K923" s="18"/>
      <c r="L923" s="18"/>
      <c r="M923" s="18"/>
      <c r="O923" s="18"/>
      <c r="P923" s="18"/>
      <c r="Q923" s="18"/>
      <c r="X923" s="18"/>
    </row>
    <row r="924" spans="7:24" ht="13.2">
      <c r="G924" s="18"/>
      <c r="K924" s="18"/>
      <c r="L924" s="18"/>
      <c r="M924" s="18"/>
      <c r="O924" s="18"/>
      <c r="P924" s="18"/>
      <c r="Q924" s="18"/>
      <c r="X924" s="18"/>
    </row>
    <row r="925" spans="7:24" ht="13.2">
      <c r="G925" s="18"/>
      <c r="K925" s="18"/>
      <c r="L925" s="18"/>
      <c r="M925" s="18"/>
      <c r="O925" s="18"/>
      <c r="P925" s="18"/>
      <c r="Q925" s="18"/>
      <c r="X925" s="18"/>
    </row>
    <row r="926" spans="7:24" ht="13.2">
      <c r="G926" s="18"/>
      <c r="K926" s="18"/>
      <c r="L926" s="18"/>
      <c r="M926" s="18"/>
      <c r="O926" s="18"/>
      <c r="P926" s="18"/>
      <c r="Q926" s="18"/>
      <c r="X926" s="18"/>
    </row>
    <row r="927" spans="7:24" ht="13.2">
      <c r="G927" s="18"/>
      <c r="K927" s="18"/>
      <c r="L927" s="18"/>
      <c r="M927" s="18"/>
      <c r="O927" s="18"/>
      <c r="P927" s="18"/>
      <c r="Q927" s="18"/>
      <c r="X927" s="18"/>
    </row>
    <row r="928" spans="7:24" ht="13.2">
      <c r="G928" s="18"/>
      <c r="K928" s="18"/>
      <c r="L928" s="18"/>
      <c r="M928" s="18"/>
      <c r="O928" s="18"/>
      <c r="P928" s="18"/>
      <c r="Q928" s="18"/>
      <c r="X928" s="18"/>
    </row>
    <row r="929" spans="7:24" ht="13.2">
      <c r="G929" s="18"/>
      <c r="K929" s="18"/>
      <c r="L929" s="18"/>
      <c r="M929" s="18"/>
      <c r="O929" s="18"/>
      <c r="P929" s="18"/>
      <c r="Q929" s="18"/>
      <c r="X929" s="18"/>
    </row>
    <row r="930" spans="7:24" ht="13.2">
      <c r="G930" s="18"/>
      <c r="K930" s="18"/>
      <c r="L930" s="18"/>
      <c r="M930" s="18"/>
      <c r="O930" s="18"/>
      <c r="P930" s="18"/>
      <c r="Q930" s="18"/>
      <c r="X930" s="18"/>
    </row>
    <row r="931" spans="7:24" ht="13.2">
      <c r="G931" s="18"/>
      <c r="K931" s="18"/>
      <c r="L931" s="18"/>
      <c r="M931" s="18"/>
      <c r="O931" s="18"/>
      <c r="P931" s="18"/>
      <c r="Q931" s="18"/>
      <c r="X931" s="18"/>
    </row>
    <row r="932" spans="7:24" ht="13.2">
      <c r="G932" s="18"/>
      <c r="K932" s="18"/>
      <c r="L932" s="18"/>
      <c r="M932" s="18"/>
      <c r="O932" s="18"/>
      <c r="P932" s="18"/>
      <c r="Q932" s="18"/>
      <c r="X932" s="18"/>
    </row>
    <row r="933" spans="7:24" ht="13.2">
      <c r="G933" s="18"/>
      <c r="K933" s="18"/>
      <c r="L933" s="18"/>
      <c r="M933" s="18"/>
      <c r="O933" s="18"/>
      <c r="P933" s="18"/>
      <c r="Q933" s="18"/>
      <c r="X933" s="18"/>
    </row>
    <row r="934" spans="7:24" ht="13.2">
      <c r="G934" s="18"/>
      <c r="K934" s="18"/>
      <c r="L934" s="18"/>
      <c r="M934" s="18"/>
      <c r="O934" s="18"/>
      <c r="P934" s="18"/>
      <c r="Q934" s="18"/>
      <c r="X934" s="18"/>
    </row>
    <row r="935" spans="7:24" ht="13.2">
      <c r="G935" s="18"/>
      <c r="K935" s="18"/>
      <c r="L935" s="18"/>
      <c r="M935" s="18"/>
      <c r="O935" s="18"/>
      <c r="P935" s="18"/>
      <c r="Q935" s="18"/>
      <c r="X935" s="18"/>
    </row>
    <row r="936" spans="7:24" ht="13.2">
      <c r="G936" s="18"/>
      <c r="K936" s="18"/>
      <c r="L936" s="18"/>
      <c r="M936" s="18"/>
      <c r="O936" s="18"/>
      <c r="P936" s="18"/>
      <c r="Q936" s="18"/>
      <c r="X936" s="18"/>
    </row>
    <row r="937" spans="7:24" ht="13.2">
      <c r="G937" s="18"/>
      <c r="K937" s="18"/>
      <c r="L937" s="18"/>
      <c r="M937" s="18"/>
      <c r="O937" s="18"/>
      <c r="P937" s="18"/>
      <c r="Q937" s="18"/>
      <c r="X937" s="18"/>
    </row>
    <row r="938" spans="7:24" ht="13.2">
      <c r="G938" s="18"/>
      <c r="K938" s="18"/>
      <c r="L938" s="18"/>
      <c r="M938" s="18"/>
      <c r="O938" s="18"/>
      <c r="P938" s="18"/>
      <c r="Q938" s="18"/>
      <c r="X938" s="18"/>
    </row>
    <row r="939" spans="7:24" ht="13.2">
      <c r="G939" s="18"/>
      <c r="K939" s="18"/>
      <c r="L939" s="18"/>
      <c r="M939" s="18"/>
      <c r="O939" s="18"/>
      <c r="P939" s="18"/>
      <c r="Q939" s="18"/>
      <c r="X939" s="18"/>
    </row>
    <row r="940" spans="7:24" ht="13.2">
      <c r="G940" s="18"/>
      <c r="K940" s="18"/>
      <c r="L940" s="18"/>
      <c r="M940" s="18"/>
      <c r="O940" s="18"/>
      <c r="P940" s="18"/>
      <c r="Q940" s="18"/>
      <c r="X940" s="18"/>
    </row>
    <row r="941" spans="7:24" ht="13.2">
      <c r="G941" s="18"/>
      <c r="K941" s="18"/>
      <c r="L941" s="18"/>
      <c r="M941" s="18"/>
      <c r="O941" s="18"/>
      <c r="P941" s="18"/>
      <c r="Q941" s="18"/>
      <c r="X941" s="18"/>
    </row>
    <row r="942" spans="7:24" ht="13.2">
      <c r="G942" s="18"/>
      <c r="K942" s="18"/>
      <c r="L942" s="18"/>
      <c r="M942" s="18"/>
      <c r="O942" s="18"/>
      <c r="P942" s="18"/>
      <c r="Q942" s="18"/>
      <c r="X942" s="18"/>
    </row>
    <row r="943" spans="7:24" ht="13.2">
      <c r="G943" s="18"/>
      <c r="K943" s="18"/>
      <c r="L943" s="18"/>
      <c r="M943" s="18"/>
      <c r="O943" s="18"/>
      <c r="P943" s="18"/>
      <c r="Q943" s="18"/>
      <c r="X943" s="18"/>
    </row>
    <row r="944" spans="7:24" ht="13.2">
      <c r="G944" s="18"/>
      <c r="K944" s="18"/>
      <c r="L944" s="18"/>
      <c r="M944" s="18"/>
      <c r="O944" s="18"/>
      <c r="P944" s="18"/>
      <c r="Q944" s="18"/>
      <c r="X944" s="18"/>
    </row>
    <row r="945" spans="7:24" ht="13.2">
      <c r="G945" s="18"/>
      <c r="K945" s="18"/>
      <c r="L945" s="18"/>
      <c r="M945" s="18"/>
      <c r="O945" s="18"/>
      <c r="P945" s="18"/>
      <c r="Q945" s="18"/>
      <c r="X945" s="18"/>
    </row>
    <row r="946" spans="7:24" ht="13.2">
      <c r="G946" s="18"/>
      <c r="K946" s="18"/>
      <c r="L946" s="18"/>
      <c r="M946" s="18"/>
      <c r="O946" s="18"/>
      <c r="P946" s="18"/>
      <c r="Q946" s="18"/>
      <c r="X946" s="18"/>
    </row>
    <row r="947" spans="7:24" ht="13.2">
      <c r="G947" s="18"/>
      <c r="K947" s="18"/>
      <c r="L947" s="18"/>
      <c r="M947" s="18"/>
      <c r="O947" s="18"/>
      <c r="P947" s="18"/>
      <c r="Q947" s="18"/>
      <c r="X947" s="18"/>
    </row>
    <row r="948" spans="7:24" ht="13.2">
      <c r="G948" s="18"/>
      <c r="K948" s="18"/>
      <c r="L948" s="18"/>
      <c r="M948" s="18"/>
      <c r="O948" s="18"/>
      <c r="P948" s="18"/>
      <c r="Q948" s="18"/>
      <c r="X948" s="18"/>
    </row>
    <row r="949" spans="7:24" ht="13.2">
      <c r="G949" s="18"/>
      <c r="K949" s="18"/>
      <c r="L949" s="18"/>
      <c r="M949" s="18"/>
      <c r="O949" s="18"/>
      <c r="P949" s="18"/>
      <c r="Q949" s="18"/>
      <c r="X949" s="18"/>
    </row>
    <row r="950" spans="7:24" ht="13.2">
      <c r="G950" s="18"/>
      <c r="K950" s="18"/>
      <c r="L950" s="18"/>
      <c r="M950" s="18"/>
      <c r="O950" s="18"/>
      <c r="P950" s="18"/>
      <c r="Q950" s="18"/>
      <c r="X950" s="18"/>
    </row>
    <row r="951" spans="7:24" ht="13.2">
      <c r="G951" s="18"/>
      <c r="K951" s="18"/>
      <c r="L951" s="18"/>
      <c r="M951" s="18"/>
      <c r="O951" s="18"/>
      <c r="P951" s="18"/>
      <c r="Q951" s="18"/>
      <c r="X951" s="18"/>
    </row>
    <row r="952" spans="7:24" ht="13.2">
      <c r="G952" s="18"/>
      <c r="K952" s="18"/>
      <c r="L952" s="18"/>
      <c r="M952" s="18"/>
      <c r="O952" s="18"/>
      <c r="P952" s="18"/>
      <c r="Q952" s="18"/>
      <c r="X952" s="18"/>
    </row>
    <row r="953" spans="7:24" ht="13.2">
      <c r="G953" s="18"/>
      <c r="K953" s="18"/>
      <c r="L953" s="18"/>
      <c r="M953" s="18"/>
      <c r="O953" s="18"/>
      <c r="P953" s="18"/>
      <c r="Q953" s="18"/>
      <c r="X953" s="18"/>
    </row>
    <row r="954" spans="7:24" ht="13.2">
      <c r="G954" s="18"/>
      <c r="K954" s="18"/>
      <c r="L954" s="18"/>
      <c r="M954" s="18"/>
      <c r="O954" s="18"/>
      <c r="P954" s="18"/>
      <c r="Q954" s="18"/>
      <c r="X954" s="18"/>
    </row>
    <row r="955" spans="7:24" ht="13.2">
      <c r="G955" s="18"/>
      <c r="K955" s="18"/>
      <c r="L955" s="18"/>
      <c r="M955" s="18"/>
      <c r="O955" s="18"/>
      <c r="P955" s="18"/>
      <c r="Q955" s="18"/>
      <c r="X955" s="18"/>
    </row>
    <row r="956" spans="7:24" ht="13.2">
      <c r="G956" s="18"/>
      <c r="K956" s="18"/>
      <c r="L956" s="18"/>
      <c r="M956" s="18"/>
      <c r="O956" s="18"/>
      <c r="P956" s="18"/>
      <c r="Q956" s="18"/>
      <c r="X956" s="18"/>
    </row>
    <row r="957" spans="7:24" ht="13.2">
      <c r="G957" s="18"/>
      <c r="K957" s="18"/>
      <c r="L957" s="18"/>
      <c r="M957" s="18"/>
      <c r="O957" s="18"/>
      <c r="P957" s="18"/>
      <c r="Q957" s="18"/>
      <c r="X957" s="18"/>
    </row>
    <row r="958" spans="7:24" ht="13.2">
      <c r="G958" s="18"/>
      <c r="K958" s="18"/>
      <c r="L958" s="18"/>
      <c r="M958" s="18"/>
      <c r="O958" s="18"/>
      <c r="P958" s="18"/>
      <c r="Q958" s="18"/>
      <c r="X958" s="18"/>
    </row>
    <row r="959" spans="7:24" ht="13.2">
      <c r="G959" s="18"/>
      <c r="K959" s="18"/>
      <c r="L959" s="18"/>
      <c r="M959" s="18"/>
      <c r="O959" s="18"/>
      <c r="P959" s="18"/>
      <c r="Q959" s="18"/>
      <c r="X959" s="18"/>
    </row>
    <row r="960" spans="7:24" ht="13.2">
      <c r="G960" s="18"/>
      <c r="K960" s="18"/>
      <c r="L960" s="18"/>
      <c r="M960" s="18"/>
      <c r="O960" s="18"/>
      <c r="P960" s="18"/>
      <c r="Q960" s="18"/>
      <c r="X960" s="18"/>
    </row>
    <row r="961" spans="7:24" ht="13.2">
      <c r="G961" s="18"/>
      <c r="K961" s="18"/>
      <c r="L961" s="18"/>
      <c r="M961" s="18"/>
      <c r="O961" s="18"/>
      <c r="P961" s="18"/>
      <c r="Q961" s="18"/>
      <c r="X961" s="18"/>
    </row>
    <row r="962" spans="7:24" ht="13.2">
      <c r="G962" s="18"/>
      <c r="K962" s="18"/>
      <c r="L962" s="18"/>
      <c r="M962" s="18"/>
      <c r="O962" s="18"/>
      <c r="P962" s="18"/>
      <c r="Q962" s="18"/>
      <c r="X962" s="18"/>
    </row>
    <row r="963" spans="7:24" ht="13.2">
      <c r="G963" s="18"/>
      <c r="K963" s="18"/>
      <c r="L963" s="18"/>
      <c r="M963" s="18"/>
      <c r="O963" s="18"/>
      <c r="P963" s="18"/>
      <c r="Q963" s="18"/>
      <c r="X963" s="18"/>
    </row>
    <row r="964" spans="7:24" ht="13.2">
      <c r="G964" s="18"/>
      <c r="K964" s="18"/>
      <c r="L964" s="18"/>
      <c r="M964" s="18"/>
      <c r="O964" s="18"/>
      <c r="P964" s="18"/>
      <c r="Q964" s="18"/>
      <c r="X964" s="18"/>
    </row>
    <row r="965" spans="7:24" ht="13.2">
      <c r="G965" s="18"/>
      <c r="K965" s="18"/>
      <c r="L965" s="18"/>
      <c r="M965" s="18"/>
      <c r="O965" s="18"/>
      <c r="P965" s="18"/>
      <c r="Q965" s="18"/>
      <c r="X965" s="18"/>
    </row>
    <row r="966" spans="7:24" ht="13.2">
      <c r="G966" s="18"/>
      <c r="K966" s="18"/>
      <c r="L966" s="18"/>
      <c r="M966" s="18"/>
      <c r="O966" s="18"/>
      <c r="P966" s="18"/>
      <c r="Q966" s="18"/>
      <c r="X966" s="18"/>
    </row>
    <row r="967" spans="7:24" ht="13.2">
      <c r="G967" s="18"/>
      <c r="K967" s="18"/>
      <c r="L967" s="18"/>
      <c r="M967" s="18"/>
      <c r="O967" s="18"/>
      <c r="P967" s="18"/>
      <c r="Q967" s="18"/>
      <c r="X967" s="18"/>
    </row>
    <row r="968" spans="7:24" ht="13.2">
      <c r="G968" s="18"/>
      <c r="K968" s="18"/>
      <c r="L968" s="18"/>
      <c r="M968" s="18"/>
      <c r="O968" s="18"/>
      <c r="P968" s="18"/>
      <c r="Q968" s="18"/>
      <c r="X968" s="18"/>
    </row>
    <row r="969" spans="7:24" ht="13.2">
      <c r="G969" s="18"/>
      <c r="K969" s="18"/>
      <c r="L969" s="18"/>
      <c r="M969" s="18"/>
      <c r="O969" s="18"/>
      <c r="P969" s="18"/>
      <c r="Q969" s="18"/>
      <c r="X969" s="18"/>
    </row>
    <row r="970" spans="7:24" ht="13.2">
      <c r="G970" s="18"/>
      <c r="K970" s="18"/>
      <c r="L970" s="18"/>
      <c r="M970" s="18"/>
      <c r="O970" s="18"/>
      <c r="P970" s="18"/>
      <c r="Q970" s="18"/>
      <c r="X970" s="18"/>
    </row>
    <row r="971" spans="7:24" ht="13.2">
      <c r="G971" s="18"/>
      <c r="K971" s="18"/>
      <c r="L971" s="18"/>
      <c r="M971" s="18"/>
      <c r="O971" s="18"/>
      <c r="P971" s="18"/>
      <c r="Q971" s="18"/>
      <c r="X971" s="18"/>
    </row>
    <row r="972" spans="7:24" ht="13.2">
      <c r="G972" s="18"/>
      <c r="K972" s="18"/>
      <c r="L972" s="18"/>
      <c r="M972" s="18"/>
      <c r="O972" s="18"/>
      <c r="P972" s="18"/>
      <c r="Q972" s="18"/>
      <c r="X972" s="18"/>
    </row>
    <row r="973" spans="7:24" ht="13.2">
      <c r="G973" s="18"/>
      <c r="K973" s="18"/>
      <c r="L973" s="18"/>
      <c r="M973" s="18"/>
      <c r="O973" s="18"/>
      <c r="P973" s="18"/>
      <c r="Q973" s="18"/>
      <c r="X973" s="18"/>
    </row>
    <row r="974" spans="7:24" ht="13.2">
      <c r="G974" s="18"/>
      <c r="K974" s="18"/>
      <c r="L974" s="18"/>
      <c r="M974" s="18"/>
      <c r="O974" s="18"/>
      <c r="P974" s="18"/>
      <c r="Q974" s="18"/>
      <c r="X974" s="18"/>
    </row>
    <row r="975" spans="7:24" ht="13.2">
      <c r="G975" s="18"/>
      <c r="K975" s="18"/>
      <c r="L975" s="18"/>
      <c r="M975" s="18"/>
      <c r="O975" s="18"/>
      <c r="P975" s="18"/>
      <c r="Q975" s="18"/>
      <c r="X975" s="18"/>
    </row>
    <row r="976" spans="7:24" ht="13.2">
      <c r="G976" s="18"/>
      <c r="K976" s="18"/>
      <c r="L976" s="18"/>
      <c r="M976" s="18"/>
      <c r="O976" s="18"/>
      <c r="P976" s="18"/>
      <c r="Q976" s="18"/>
      <c r="X976" s="18"/>
    </row>
    <row r="977" spans="7:24" ht="13.2">
      <c r="G977" s="18"/>
      <c r="K977" s="18"/>
      <c r="L977" s="18"/>
      <c r="M977" s="18"/>
      <c r="O977" s="18"/>
      <c r="P977" s="18"/>
      <c r="Q977" s="18"/>
      <c r="X977" s="18"/>
    </row>
    <row r="978" spans="7:24" ht="13.2">
      <c r="G978" s="18"/>
      <c r="K978" s="18"/>
      <c r="L978" s="18"/>
      <c r="M978" s="18"/>
      <c r="O978" s="18"/>
      <c r="P978" s="18"/>
      <c r="Q978" s="18"/>
      <c r="X978" s="18"/>
    </row>
    <row r="979" spans="7:24" ht="13.2">
      <c r="G979" s="18"/>
      <c r="K979" s="18"/>
      <c r="L979" s="18"/>
      <c r="M979" s="18"/>
      <c r="O979" s="18"/>
      <c r="P979" s="18"/>
      <c r="Q979" s="18"/>
      <c r="X979" s="18"/>
    </row>
    <row r="980" spans="7:24" ht="13.2">
      <c r="G980" s="18"/>
      <c r="K980" s="18"/>
      <c r="L980" s="18"/>
      <c r="M980" s="18"/>
      <c r="O980" s="18"/>
      <c r="P980" s="18"/>
      <c r="Q980" s="18"/>
      <c r="X980" s="18"/>
    </row>
    <row r="981" spans="7:24" ht="13.2">
      <c r="G981" s="18"/>
      <c r="K981" s="18"/>
      <c r="L981" s="18"/>
      <c r="M981" s="18"/>
      <c r="O981" s="18"/>
      <c r="P981" s="18"/>
      <c r="Q981" s="18"/>
      <c r="X981" s="18"/>
    </row>
    <row r="982" spans="7:24" ht="13.2">
      <c r="G982" s="18"/>
      <c r="K982" s="18"/>
      <c r="L982" s="18"/>
      <c r="M982" s="18"/>
      <c r="O982" s="18"/>
      <c r="P982" s="18"/>
      <c r="Q982" s="18"/>
      <c r="X982" s="18"/>
    </row>
    <row r="983" spans="7:24" ht="13.2">
      <c r="G983" s="18"/>
      <c r="K983" s="18"/>
      <c r="L983" s="18"/>
      <c r="M983" s="18"/>
      <c r="O983" s="18"/>
      <c r="P983" s="18"/>
      <c r="Q983" s="18"/>
      <c r="X983" s="18"/>
    </row>
    <row r="984" spans="7:24" ht="13.2">
      <c r="G984" s="18"/>
      <c r="K984" s="18"/>
      <c r="L984" s="18"/>
      <c r="M984" s="18"/>
      <c r="O984" s="18"/>
      <c r="P984" s="18"/>
      <c r="Q984" s="18"/>
      <c r="X984" s="18"/>
    </row>
    <row r="985" spans="7:24" ht="13.2">
      <c r="G985" s="18"/>
      <c r="K985" s="18"/>
      <c r="L985" s="18"/>
      <c r="M985" s="18"/>
      <c r="O985" s="18"/>
      <c r="P985" s="18"/>
      <c r="Q985" s="18"/>
      <c r="X985" s="18"/>
    </row>
    <row r="986" spans="7:24" ht="13.2">
      <c r="G986" s="18"/>
      <c r="K986" s="18"/>
      <c r="L986" s="18"/>
      <c r="M986" s="18"/>
      <c r="O986" s="18"/>
      <c r="P986" s="18"/>
      <c r="Q986" s="18"/>
      <c r="X986" s="18"/>
    </row>
    <row r="987" spans="7:24" ht="13.2">
      <c r="G987" s="18"/>
      <c r="K987" s="18"/>
      <c r="L987" s="18"/>
      <c r="M987" s="18"/>
      <c r="O987" s="18"/>
      <c r="P987" s="18"/>
      <c r="Q987" s="18"/>
      <c r="X987" s="18"/>
    </row>
    <row r="988" spans="7:24" ht="13.2">
      <c r="G988" s="18"/>
      <c r="K988" s="18"/>
      <c r="L988" s="18"/>
      <c r="M988" s="18"/>
      <c r="O988" s="18"/>
      <c r="P988" s="18"/>
      <c r="Q988" s="18"/>
      <c r="X988" s="18"/>
    </row>
    <row r="989" spans="7:24" ht="13.2">
      <c r="G989" s="18"/>
      <c r="K989" s="18"/>
      <c r="L989" s="18"/>
      <c r="M989" s="18"/>
      <c r="O989" s="18"/>
      <c r="P989" s="18"/>
      <c r="Q989" s="18"/>
      <c r="X989" s="18"/>
    </row>
    <row r="990" spans="7:24" ht="13.2">
      <c r="G990" s="18"/>
      <c r="K990" s="18"/>
      <c r="L990" s="18"/>
      <c r="M990" s="18"/>
      <c r="O990" s="18"/>
      <c r="P990" s="18"/>
      <c r="Q990" s="18"/>
      <c r="X990" s="18"/>
    </row>
    <row r="991" spans="7:24" ht="13.2">
      <c r="G991" s="18"/>
      <c r="K991" s="18"/>
      <c r="L991" s="18"/>
      <c r="M991" s="18"/>
      <c r="O991" s="18"/>
      <c r="P991" s="18"/>
      <c r="Q991" s="18"/>
      <c r="X991" s="18"/>
    </row>
    <row r="992" spans="7:24" ht="13.2">
      <c r="G992" s="18"/>
      <c r="K992" s="18"/>
      <c r="L992" s="18"/>
      <c r="M992" s="18"/>
      <c r="O992" s="18"/>
      <c r="P992" s="18"/>
      <c r="Q992" s="18"/>
      <c r="X992" s="18"/>
    </row>
    <row r="993" spans="7:24" ht="13.2">
      <c r="G993" s="18"/>
      <c r="K993" s="18"/>
      <c r="L993" s="18"/>
      <c r="M993" s="18"/>
      <c r="O993" s="18"/>
      <c r="P993" s="18"/>
      <c r="Q993" s="18"/>
      <c r="X993" s="18"/>
    </row>
    <row r="994" spans="7:24" ht="13.2">
      <c r="G994" s="18"/>
      <c r="K994" s="18"/>
      <c r="L994" s="18"/>
      <c r="M994" s="18"/>
      <c r="O994" s="18"/>
      <c r="P994" s="18"/>
      <c r="Q994" s="18"/>
      <c r="X994" s="18"/>
    </row>
    <row r="995" spans="7:24" ht="13.2">
      <c r="G995" s="18"/>
      <c r="K995" s="18"/>
      <c r="L995" s="18"/>
      <c r="M995" s="18"/>
      <c r="O995" s="18"/>
      <c r="P995" s="18"/>
      <c r="Q995" s="18"/>
      <c r="X995" s="18"/>
    </row>
    <row r="996" spans="7:24" ht="13.2">
      <c r="G996" s="18"/>
      <c r="K996" s="18"/>
      <c r="L996" s="18"/>
      <c r="M996" s="18"/>
      <c r="O996" s="18"/>
      <c r="P996" s="18"/>
      <c r="Q996" s="18"/>
      <c r="X996" s="18"/>
    </row>
    <row r="997" spans="7:24" ht="13.2">
      <c r="G997" s="18"/>
      <c r="K997" s="18"/>
      <c r="L997" s="18"/>
      <c r="M997" s="18"/>
      <c r="O997" s="18"/>
      <c r="P997" s="18"/>
      <c r="Q997" s="18"/>
      <c r="X997" s="18"/>
    </row>
    <row r="998" spans="7:24" ht="13.2">
      <c r="G998" s="18"/>
      <c r="K998" s="18"/>
      <c r="L998" s="18"/>
      <c r="M998" s="18"/>
      <c r="O998" s="18"/>
      <c r="P998" s="18"/>
      <c r="Q998" s="18"/>
      <c r="X998" s="18"/>
    </row>
    <row r="999" spans="7:24" ht="13.2">
      <c r="G999" s="18"/>
      <c r="K999" s="18"/>
      <c r="L999" s="18"/>
      <c r="M999" s="18"/>
      <c r="O999" s="18"/>
      <c r="P999" s="18"/>
      <c r="Q999" s="18"/>
      <c r="X999" s="18"/>
    </row>
    <row r="1000" spans="7:24" ht="13.2">
      <c r="G1000" s="18"/>
      <c r="K1000" s="18"/>
      <c r="L1000" s="18"/>
      <c r="M1000" s="18"/>
      <c r="O1000" s="18"/>
      <c r="P1000" s="18"/>
      <c r="Q1000" s="18"/>
      <c r="X1000" s="18"/>
    </row>
    <row r="1001" spans="7:24" ht="13.2">
      <c r="G1001" s="18"/>
      <c r="K1001" s="18"/>
      <c r="L1001" s="18"/>
      <c r="M1001" s="18"/>
      <c r="O1001" s="18"/>
      <c r="P1001" s="18"/>
      <c r="Q1001" s="18"/>
      <c r="X1001" s="18"/>
    </row>
    <row r="1002" spans="7:24" ht="13.2">
      <c r="G1002" s="18"/>
      <c r="K1002" s="18"/>
      <c r="L1002" s="18"/>
      <c r="M1002" s="18"/>
      <c r="O1002" s="18"/>
      <c r="P1002" s="18"/>
      <c r="Q1002" s="18"/>
      <c r="X1002" s="18"/>
    </row>
    <row r="1003" spans="7:24" ht="13.2">
      <c r="G1003" s="18"/>
      <c r="K1003" s="18"/>
      <c r="L1003" s="18"/>
      <c r="M1003" s="18"/>
      <c r="O1003" s="18"/>
      <c r="P1003" s="18"/>
      <c r="Q1003" s="18"/>
      <c r="X1003" s="18"/>
    </row>
    <row r="1004" spans="7:24" ht="13.2">
      <c r="G1004" s="18"/>
      <c r="K1004" s="18"/>
      <c r="L1004" s="18"/>
      <c r="M1004" s="18"/>
      <c r="O1004" s="18"/>
      <c r="P1004" s="18"/>
      <c r="Q1004" s="18"/>
      <c r="X1004" s="18"/>
    </row>
    <row r="1005" spans="7:24" ht="13.2">
      <c r="G1005" s="18"/>
      <c r="K1005" s="18"/>
      <c r="L1005" s="18"/>
      <c r="M1005" s="18"/>
      <c r="O1005" s="18"/>
      <c r="P1005" s="18"/>
      <c r="Q1005" s="18"/>
      <c r="X1005" s="18"/>
    </row>
    <row r="1006" spans="7:24" ht="13.2">
      <c r="G1006" s="18"/>
      <c r="K1006" s="18"/>
      <c r="L1006" s="18"/>
      <c r="M1006" s="18"/>
      <c r="O1006" s="18"/>
      <c r="P1006" s="18"/>
      <c r="Q1006" s="18"/>
      <c r="X1006" s="18"/>
    </row>
    <row r="1007" spans="7:24" ht="13.2">
      <c r="G1007" s="18"/>
      <c r="K1007" s="18"/>
      <c r="L1007" s="18"/>
      <c r="M1007" s="18"/>
      <c r="O1007" s="18"/>
      <c r="P1007" s="18"/>
      <c r="Q1007" s="18"/>
      <c r="X1007" s="18"/>
    </row>
    <row r="1008" spans="7:24" ht="13.2">
      <c r="G1008" s="18"/>
      <c r="K1008" s="18"/>
      <c r="L1008" s="18"/>
      <c r="M1008" s="18"/>
      <c r="O1008" s="18"/>
      <c r="P1008" s="18"/>
      <c r="Q1008" s="18"/>
      <c r="X1008" s="18"/>
    </row>
    <row r="1009" spans="7:24" ht="13.2">
      <c r="G1009" s="18"/>
      <c r="K1009" s="18"/>
      <c r="L1009" s="18"/>
      <c r="M1009" s="18"/>
      <c r="O1009" s="18"/>
      <c r="P1009" s="18"/>
      <c r="Q1009" s="18"/>
      <c r="X1009" s="18"/>
    </row>
    <row r="1010" spans="7:24" ht="13.2">
      <c r="G1010" s="18"/>
      <c r="K1010" s="18"/>
      <c r="L1010" s="18"/>
      <c r="M1010" s="18"/>
      <c r="O1010" s="18"/>
      <c r="P1010" s="18"/>
      <c r="Q1010" s="18"/>
      <c r="X1010" s="18"/>
    </row>
    <row r="1011" spans="7:24" ht="13.2">
      <c r="G1011" s="18"/>
      <c r="K1011" s="18"/>
      <c r="L1011" s="18"/>
      <c r="M1011" s="18"/>
      <c r="O1011" s="18"/>
      <c r="P1011" s="18"/>
      <c r="Q1011" s="18"/>
      <c r="X1011" s="18"/>
    </row>
    <row r="1012" spans="7:24" ht="13.2">
      <c r="G1012" s="18"/>
      <c r="K1012" s="18"/>
      <c r="L1012" s="18"/>
      <c r="M1012" s="18"/>
      <c r="O1012" s="18"/>
      <c r="P1012" s="18"/>
      <c r="Q1012" s="18"/>
      <c r="X1012" s="18"/>
    </row>
    <row r="1013" spans="7:24" ht="13.2">
      <c r="G1013" s="18"/>
      <c r="K1013" s="18"/>
      <c r="L1013" s="18"/>
      <c r="M1013" s="18"/>
      <c r="O1013" s="18"/>
      <c r="P1013" s="18"/>
      <c r="Q1013" s="18"/>
      <c r="X1013" s="18"/>
    </row>
    <row r="1014" spans="7:24" ht="13.2">
      <c r="G1014" s="18"/>
      <c r="K1014" s="18"/>
      <c r="L1014" s="18"/>
      <c r="M1014" s="18"/>
      <c r="O1014" s="18"/>
      <c r="P1014" s="18"/>
      <c r="Q1014" s="18"/>
      <c r="X1014" s="18"/>
    </row>
    <row r="1015" spans="7:24" ht="13.2">
      <c r="G1015" s="18"/>
      <c r="K1015" s="18"/>
      <c r="L1015" s="18"/>
      <c r="M1015" s="18"/>
      <c r="O1015" s="18"/>
      <c r="P1015" s="18"/>
      <c r="Q1015" s="18"/>
      <c r="X1015" s="18"/>
    </row>
    <row r="1016" spans="7:24" ht="13.2">
      <c r="G1016" s="18"/>
      <c r="K1016" s="18"/>
      <c r="L1016" s="18"/>
      <c r="M1016" s="18"/>
      <c r="O1016" s="18"/>
      <c r="P1016" s="18"/>
      <c r="Q1016" s="18"/>
      <c r="X1016" s="18"/>
    </row>
    <row r="1017" spans="7:24" ht="13.2">
      <c r="G1017" s="18"/>
      <c r="K1017" s="18"/>
      <c r="L1017" s="18"/>
      <c r="M1017" s="18"/>
      <c r="O1017" s="18"/>
      <c r="P1017" s="18"/>
      <c r="Q1017" s="18"/>
      <c r="X1017" s="18"/>
    </row>
    <row r="1018" spans="7:24" ht="13.2">
      <c r="G1018" s="18"/>
      <c r="K1018" s="18"/>
      <c r="L1018" s="18"/>
      <c r="M1018" s="18"/>
      <c r="O1018" s="18"/>
      <c r="P1018" s="18"/>
      <c r="Q1018" s="18"/>
      <c r="X1018" s="18"/>
    </row>
    <row r="1019" spans="7:24" ht="13.2">
      <c r="G1019" s="18"/>
      <c r="K1019" s="18"/>
      <c r="L1019" s="18"/>
      <c r="M1019" s="18"/>
      <c r="O1019" s="18"/>
      <c r="P1019" s="18"/>
      <c r="Q1019" s="18"/>
      <c r="X1019" s="18"/>
    </row>
    <row r="1020" spans="7:24" ht="13.2">
      <c r="G1020" s="18"/>
      <c r="K1020" s="18"/>
      <c r="L1020" s="18"/>
      <c r="M1020" s="18"/>
      <c r="O1020" s="18"/>
      <c r="P1020" s="18"/>
      <c r="Q1020" s="18"/>
      <c r="X1020" s="18"/>
    </row>
    <row r="1021" spans="7:24" ht="13.2">
      <c r="G1021" s="18"/>
      <c r="K1021" s="18"/>
      <c r="L1021" s="18"/>
      <c r="M1021" s="18"/>
      <c r="O1021" s="18"/>
      <c r="P1021" s="18"/>
      <c r="Q1021" s="18"/>
      <c r="X1021" s="18"/>
    </row>
    <row r="1022" spans="7:24" ht="13.2">
      <c r="G1022" s="18"/>
      <c r="K1022" s="18"/>
      <c r="L1022" s="18"/>
      <c r="M1022" s="18"/>
      <c r="O1022" s="18"/>
      <c r="P1022" s="18"/>
      <c r="Q1022" s="18"/>
      <c r="X1022" s="18"/>
    </row>
    <row r="1023" spans="7:24" ht="13.2">
      <c r="G1023" s="18"/>
      <c r="K1023" s="18"/>
      <c r="L1023" s="18"/>
      <c r="M1023" s="18"/>
      <c r="O1023" s="18"/>
      <c r="P1023" s="18"/>
      <c r="Q1023" s="18"/>
      <c r="X1023" s="18"/>
    </row>
    <row r="1024" spans="7:24" ht="13.2">
      <c r="G1024" s="18"/>
      <c r="K1024" s="18"/>
      <c r="L1024" s="18"/>
      <c r="M1024" s="18"/>
      <c r="O1024" s="18"/>
      <c r="P1024" s="18"/>
      <c r="Q1024" s="18"/>
      <c r="X1024" s="18"/>
    </row>
    <row r="1025" spans="7:24" ht="13.2">
      <c r="G1025" s="18"/>
      <c r="K1025" s="18"/>
      <c r="L1025" s="18"/>
      <c r="M1025" s="18"/>
      <c r="O1025" s="18"/>
      <c r="P1025" s="18"/>
      <c r="Q1025" s="18"/>
      <c r="X1025" s="18"/>
    </row>
    <row r="1026" spans="7:24" ht="13.2">
      <c r="G1026" s="18"/>
      <c r="K1026" s="18"/>
      <c r="L1026" s="18"/>
      <c r="M1026" s="18"/>
      <c r="O1026" s="18"/>
      <c r="P1026" s="18"/>
      <c r="Q1026" s="18"/>
      <c r="X1026" s="18"/>
    </row>
    <row r="1027" spans="7:24" ht="13.2">
      <c r="G1027" s="18"/>
      <c r="K1027" s="18"/>
      <c r="L1027" s="18"/>
      <c r="M1027" s="18"/>
      <c r="O1027" s="18"/>
      <c r="P1027" s="18"/>
      <c r="Q1027" s="18"/>
      <c r="X1027" s="18"/>
    </row>
    <row r="1028" spans="7:24" ht="13.2">
      <c r="G1028" s="18"/>
      <c r="K1028" s="18"/>
      <c r="L1028" s="18"/>
      <c r="M1028" s="18"/>
      <c r="O1028" s="18"/>
      <c r="P1028" s="18"/>
      <c r="Q1028" s="18"/>
      <c r="X1028" s="18"/>
    </row>
    <row r="1029" spans="7:24" ht="13.2">
      <c r="G1029" s="18"/>
      <c r="K1029" s="18"/>
      <c r="L1029" s="18"/>
      <c r="M1029" s="18"/>
      <c r="O1029" s="18"/>
      <c r="P1029" s="18"/>
      <c r="Q1029" s="18"/>
      <c r="X1029" s="18"/>
    </row>
    <row r="1030" spans="7:24" ht="13.2">
      <c r="G1030" s="18"/>
      <c r="K1030" s="18"/>
      <c r="L1030" s="18"/>
      <c r="M1030" s="18"/>
      <c r="O1030" s="18"/>
      <c r="P1030" s="18"/>
      <c r="Q1030" s="18"/>
      <c r="X1030" s="18"/>
    </row>
    <row r="1031" spans="7:24" ht="13.2">
      <c r="G1031" s="18"/>
      <c r="K1031" s="18"/>
      <c r="L1031" s="18"/>
      <c r="M1031" s="18"/>
      <c r="O1031" s="18"/>
      <c r="P1031" s="18"/>
      <c r="Q1031" s="18"/>
      <c r="X1031" s="18"/>
    </row>
    <row r="1032" spans="7:24" ht="13.2">
      <c r="G1032" s="18"/>
      <c r="K1032" s="18"/>
      <c r="L1032" s="18"/>
      <c r="M1032" s="18"/>
      <c r="O1032" s="18"/>
      <c r="P1032" s="18"/>
      <c r="Q1032" s="18"/>
      <c r="X1032" s="18"/>
    </row>
    <row r="1033" spans="7:24" ht="13.2">
      <c r="G1033" s="18"/>
      <c r="K1033" s="18"/>
      <c r="L1033" s="18"/>
      <c r="M1033" s="18"/>
      <c r="O1033" s="18"/>
      <c r="P1033" s="18"/>
      <c r="Q1033" s="18"/>
      <c r="X1033" s="18"/>
    </row>
    <row r="1034" spans="7:24" ht="13.2">
      <c r="G1034" s="18"/>
      <c r="K1034" s="18"/>
      <c r="L1034" s="18"/>
      <c r="M1034" s="18"/>
      <c r="O1034" s="18"/>
      <c r="P1034" s="18"/>
      <c r="Q1034" s="18"/>
      <c r="X1034" s="18"/>
    </row>
    <row r="1035" spans="7:24" ht="13.2">
      <c r="G1035" s="18"/>
      <c r="K1035" s="18"/>
      <c r="L1035" s="18"/>
      <c r="M1035" s="18"/>
      <c r="O1035" s="18"/>
      <c r="P1035" s="18"/>
      <c r="Q1035" s="18"/>
      <c r="X1035" s="18"/>
    </row>
    <row r="1036" spans="7:24" ht="13.2">
      <c r="G1036" s="18"/>
      <c r="K1036" s="18"/>
      <c r="L1036" s="18"/>
      <c r="M1036" s="18"/>
      <c r="O1036" s="18"/>
      <c r="P1036" s="18"/>
      <c r="Q1036" s="18"/>
      <c r="X1036" s="18"/>
    </row>
    <row r="1037" spans="7:24" ht="13.2">
      <c r="G1037" s="18"/>
      <c r="K1037" s="18"/>
      <c r="L1037" s="18"/>
      <c r="M1037" s="18"/>
      <c r="O1037" s="18"/>
      <c r="P1037" s="18"/>
      <c r="Q1037" s="18"/>
      <c r="X1037" s="18"/>
    </row>
    <row r="1038" spans="7:24" ht="13.2">
      <c r="G1038" s="18"/>
      <c r="K1038" s="18"/>
      <c r="L1038" s="18"/>
      <c r="M1038" s="18"/>
      <c r="O1038" s="18"/>
      <c r="P1038" s="18"/>
      <c r="Q1038" s="18"/>
      <c r="X1038" s="18"/>
    </row>
    <row r="1039" spans="7:24" ht="13.2">
      <c r="G1039" s="18"/>
      <c r="K1039" s="18"/>
      <c r="L1039" s="18"/>
      <c r="M1039" s="18"/>
      <c r="O1039" s="18"/>
      <c r="P1039" s="18"/>
      <c r="Q1039" s="18"/>
      <c r="X1039" s="18"/>
    </row>
    <row r="1040" spans="7:24" ht="13.2">
      <c r="G1040" s="18"/>
      <c r="K1040" s="18"/>
      <c r="L1040" s="18"/>
      <c r="M1040" s="18"/>
      <c r="O1040" s="18"/>
      <c r="P1040" s="18"/>
      <c r="Q1040" s="18"/>
      <c r="X1040" s="18"/>
    </row>
    <row r="1041" spans="7:24" ht="13.2">
      <c r="G1041" s="18"/>
      <c r="K1041" s="18"/>
      <c r="L1041" s="18"/>
      <c r="M1041" s="18"/>
      <c r="O1041" s="18"/>
      <c r="P1041" s="18"/>
      <c r="Q1041" s="18"/>
      <c r="X1041" s="18"/>
    </row>
  </sheetData>
  <mergeCells count="2">
    <mergeCell ref="C2:X2"/>
    <mergeCell ref="Z2:A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40"/>
  <sheetViews>
    <sheetView topLeftCell="A21" workbookViewId="0">
      <selection activeCell="J48" sqref="J48"/>
    </sheetView>
  </sheetViews>
  <sheetFormatPr defaultColWidth="12.5546875" defaultRowHeight="15.75" customHeight="1"/>
  <cols>
    <col min="1" max="1" width="3.44140625" customWidth="1"/>
    <col min="2" max="2" width="5.88671875" customWidth="1"/>
    <col min="3" max="4" width="12.5546875" customWidth="1"/>
  </cols>
  <sheetData>
    <row r="1" spans="2:7" ht="14.4">
      <c r="C1" s="14"/>
      <c r="D1" s="14"/>
    </row>
    <row r="2" spans="2:7" ht="18">
      <c r="B2" s="208" t="s">
        <v>94</v>
      </c>
      <c r="C2" s="208"/>
      <c r="D2" s="208"/>
      <c r="E2" s="208"/>
      <c r="F2" s="208"/>
      <c r="G2" s="208"/>
    </row>
    <row r="3" spans="2:7" ht="18">
      <c r="B3" s="95"/>
      <c r="C3" s="95"/>
      <c r="D3" s="95"/>
      <c r="E3" s="95"/>
      <c r="F3" s="95"/>
      <c r="G3" s="95"/>
    </row>
    <row r="4" spans="2:7" s="25" customFormat="1" ht="14.4">
      <c r="C4" s="28" t="s">
        <v>88</v>
      </c>
      <c r="D4" s="29"/>
    </row>
    <row r="5" spans="2:7" s="25" customFormat="1" ht="43.2">
      <c r="B5" s="34" t="s">
        <v>154</v>
      </c>
      <c r="C5" s="34" t="s">
        <v>7</v>
      </c>
      <c r="D5" s="34" t="s">
        <v>95</v>
      </c>
      <c r="E5" s="34" t="s">
        <v>99</v>
      </c>
      <c r="F5" s="34" t="s">
        <v>100</v>
      </c>
      <c r="G5" s="34" t="s">
        <v>101</v>
      </c>
    </row>
    <row r="6" spans="2:7" s="25" customFormat="1" ht="14.4">
      <c r="B6" s="99">
        <v>1</v>
      </c>
      <c r="C6" s="186" t="s">
        <v>13</v>
      </c>
      <c r="D6" s="187">
        <v>15674</v>
      </c>
      <c r="E6" s="46">
        <f>D6/1000</f>
        <v>15.673999999999999</v>
      </c>
      <c r="F6" s="46">
        <f>'4. Agricultural GDP'!E6</f>
        <v>202.947</v>
      </c>
      <c r="G6" s="47">
        <f>E6/F6</f>
        <v>7.723198667632436E-2</v>
      </c>
    </row>
    <row r="7" spans="2:7" s="25" customFormat="1" ht="14.4">
      <c r="B7" s="99">
        <f>B6+1</f>
        <v>2</v>
      </c>
      <c r="C7" s="186" t="s">
        <v>14</v>
      </c>
      <c r="D7" s="187">
        <v>22373</v>
      </c>
      <c r="E7" s="46">
        <f t="shared" ref="E7:E35" si="0">D7/1000</f>
        <v>22.373000000000001</v>
      </c>
      <c r="F7" s="46">
        <f>'4. Agricultural GDP'!E7</f>
        <v>249.99100000000001</v>
      </c>
      <c r="G7" s="47">
        <f t="shared" ref="G7:G35" si="1">E7/F7</f>
        <v>8.9495221827985805E-2</v>
      </c>
    </row>
    <row r="8" spans="2:7" s="25" customFormat="1" ht="14.4">
      <c r="B8" s="99">
        <f t="shared" ref="B8:B35" si="2">B7+1</f>
        <v>3</v>
      </c>
      <c r="C8" s="186" t="s">
        <v>15</v>
      </c>
      <c r="D8" s="187">
        <v>19187</v>
      </c>
      <c r="E8" s="46">
        <f t="shared" si="0"/>
        <v>19.187000000000001</v>
      </c>
      <c r="F8" s="46">
        <f>'4. Agricultural GDP'!E8</f>
        <v>277.911</v>
      </c>
      <c r="G8" s="47">
        <f t="shared" si="1"/>
        <v>6.9040088373616013E-2</v>
      </c>
    </row>
    <row r="9" spans="2:7" s="25" customFormat="1" ht="14.4">
      <c r="B9" s="99">
        <f t="shared" si="2"/>
        <v>4</v>
      </c>
      <c r="C9" s="186" t="s">
        <v>16</v>
      </c>
      <c r="D9" s="187">
        <v>19548</v>
      </c>
      <c r="E9" s="46">
        <f t="shared" si="0"/>
        <v>19.547999999999998</v>
      </c>
      <c r="F9" s="46">
        <f>'4. Agricultural GDP'!E9</f>
        <v>302.16800000000001</v>
      </c>
      <c r="G9" s="47">
        <f t="shared" si="1"/>
        <v>6.4692488946546278E-2</v>
      </c>
    </row>
    <row r="10" spans="2:7" s="25" customFormat="1" ht="14.4">
      <c r="B10" s="99">
        <f t="shared" si="2"/>
        <v>5</v>
      </c>
      <c r="C10" s="186" t="s">
        <v>17</v>
      </c>
      <c r="D10" s="187">
        <v>33392</v>
      </c>
      <c r="E10" s="46">
        <f t="shared" si="0"/>
        <v>33.392000000000003</v>
      </c>
      <c r="F10" s="46">
        <f>'4. Agricultural GDP'!E10</f>
        <v>366.80700000000002</v>
      </c>
      <c r="G10" s="47">
        <f t="shared" si="1"/>
        <v>9.1034249619009452E-2</v>
      </c>
    </row>
    <row r="11" spans="2:7" s="25" customFormat="1" ht="14.4">
      <c r="B11" s="99">
        <f t="shared" si="2"/>
        <v>6</v>
      </c>
      <c r="C11" s="186" t="s">
        <v>18</v>
      </c>
      <c r="D11" s="187">
        <v>42852</v>
      </c>
      <c r="E11" s="46">
        <f t="shared" si="0"/>
        <v>42.851999999999997</v>
      </c>
      <c r="F11" s="46">
        <f>'4. Agricultural GDP'!E11</f>
        <v>403.05500000000001</v>
      </c>
      <c r="G11" s="47">
        <f t="shared" si="1"/>
        <v>0.10631799630323405</v>
      </c>
    </row>
    <row r="12" spans="2:7" s="25" customFormat="1" ht="14.4">
      <c r="B12" s="99">
        <f t="shared" si="2"/>
        <v>7</v>
      </c>
      <c r="C12" s="186" t="s">
        <v>19</v>
      </c>
      <c r="D12" s="187">
        <v>39688</v>
      </c>
      <c r="E12" s="46">
        <f t="shared" si="0"/>
        <v>39.688000000000002</v>
      </c>
      <c r="F12" s="46">
        <f>'4. Agricultural GDP'!E12</f>
        <v>632.03599999999994</v>
      </c>
      <c r="G12" s="47">
        <f t="shared" si="1"/>
        <v>6.2793891487193776E-2</v>
      </c>
    </row>
    <row r="13" spans="2:7" s="25" customFormat="1" ht="14.4">
      <c r="B13" s="99">
        <f t="shared" si="2"/>
        <v>8</v>
      </c>
      <c r="C13" s="188">
        <v>36526</v>
      </c>
      <c r="D13" s="187">
        <v>44790</v>
      </c>
      <c r="E13" s="46">
        <f t="shared" si="0"/>
        <v>44.79</v>
      </c>
      <c r="F13" s="46">
        <f>'4. Agricultural GDP'!E13</f>
        <v>627.399</v>
      </c>
      <c r="G13" s="47">
        <f t="shared" si="1"/>
        <v>7.1389976713383346E-2</v>
      </c>
    </row>
    <row r="14" spans="2:7" s="25" customFormat="1" ht="14.4">
      <c r="B14" s="99">
        <f t="shared" si="2"/>
        <v>9</v>
      </c>
      <c r="C14" s="188">
        <v>36923</v>
      </c>
      <c r="D14" s="187">
        <v>52314</v>
      </c>
      <c r="E14" s="46">
        <f t="shared" si="0"/>
        <v>52.314</v>
      </c>
      <c r="F14" s="46">
        <f>'4. Agricultural GDP'!E14</f>
        <v>597.447</v>
      </c>
      <c r="G14" s="47">
        <f t="shared" si="1"/>
        <v>8.7562578772677743E-2</v>
      </c>
    </row>
    <row r="15" spans="2:7" s="25" customFormat="1" ht="14.4">
      <c r="B15" s="99">
        <f t="shared" si="2"/>
        <v>10</v>
      </c>
      <c r="C15" s="188">
        <v>37316</v>
      </c>
      <c r="D15" s="187">
        <v>58915</v>
      </c>
      <c r="E15" s="46">
        <f t="shared" si="0"/>
        <v>58.914999999999999</v>
      </c>
      <c r="F15" s="46">
        <f>'4. Agricultural GDP'!E15</f>
        <v>635.9</v>
      </c>
      <c r="G15" s="47">
        <f t="shared" si="1"/>
        <v>9.2648215128164804E-2</v>
      </c>
    </row>
    <row r="16" spans="2:7" s="25" customFormat="1" ht="14.4">
      <c r="B16" s="99">
        <f t="shared" si="2"/>
        <v>11</v>
      </c>
      <c r="C16" s="188">
        <v>37712</v>
      </c>
      <c r="D16" s="187">
        <v>73446</v>
      </c>
      <c r="E16" s="46">
        <f t="shared" si="0"/>
        <v>73.445999999999998</v>
      </c>
      <c r="F16" s="46">
        <f>'4. Agricultural GDP'!E16</f>
        <v>747.92899999999997</v>
      </c>
      <c r="G16" s="47">
        <f t="shared" si="1"/>
        <v>9.8199160615512968E-2</v>
      </c>
    </row>
    <row r="17" spans="2:7" s="25" customFormat="1" ht="14.4">
      <c r="B17" s="99">
        <f t="shared" si="2"/>
        <v>12</v>
      </c>
      <c r="C17" s="188">
        <v>38108</v>
      </c>
      <c r="D17" s="187">
        <v>108733</v>
      </c>
      <c r="E17" s="46">
        <f t="shared" si="0"/>
        <v>108.733</v>
      </c>
      <c r="F17" s="46">
        <f>'4. Agricultural GDP'!E17</f>
        <v>820.38099999999997</v>
      </c>
      <c r="G17" s="47">
        <f t="shared" si="1"/>
        <v>0.13253963707106819</v>
      </c>
    </row>
    <row r="18" spans="2:7" s="25" customFormat="1" ht="14.4">
      <c r="B18" s="99">
        <f t="shared" si="2"/>
        <v>13</v>
      </c>
      <c r="C18" s="188">
        <v>38504</v>
      </c>
      <c r="D18" s="187">
        <v>137474</v>
      </c>
      <c r="E18" s="46">
        <f t="shared" si="0"/>
        <v>137.47399999999999</v>
      </c>
      <c r="F18" s="46">
        <f>'4. Agricultural GDP'!E18</f>
        <v>829.57600000000002</v>
      </c>
      <c r="G18" s="47">
        <f t="shared" si="1"/>
        <v>0.16571598021157793</v>
      </c>
    </row>
    <row r="19" spans="2:7" s="25" customFormat="1" ht="14.4">
      <c r="B19" s="99">
        <f t="shared" si="2"/>
        <v>14</v>
      </c>
      <c r="C19" s="188">
        <v>38899</v>
      </c>
      <c r="D19" s="187">
        <v>168830</v>
      </c>
      <c r="E19" s="46">
        <f t="shared" si="0"/>
        <v>168.83</v>
      </c>
      <c r="F19" s="46">
        <f>'4. Agricultural GDP'!E19</f>
        <v>963.92399999999998</v>
      </c>
      <c r="G19" s="47">
        <f t="shared" si="1"/>
        <v>0.17514866317261529</v>
      </c>
    </row>
    <row r="20" spans="2:7" s="25" customFormat="1" ht="14.4">
      <c r="B20" s="99">
        <f t="shared" si="2"/>
        <v>15</v>
      </c>
      <c r="C20" s="188">
        <v>39295</v>
      </c>
      <c r="D20" s="187">
        <v>211561</v>
      </c>
      <c r="E20" s="46">
        <f t="shared" si="0"/>
        <v>211.56100000000001</v>
      </c>
      <c r="F20" s="46">
        <f>'4. Agricultural GDP'!E20</f>
        <v>1155.5830000000001</v>
      </c>
      <c r="G20" s="47">
        <f t="shared" si="1"/>
        <v>0.18307728652982952</v>
      </c>
    </row>
    <row r="21" spans="2:7" s="25" customFormat="1" ht="14.4">
      <c r="B21" s="99">
        <f t="shared" si="2"/>
        <v>16</v>
      </c>
      <c r="C21" s="188">
        <v>39692</v>
      </c>
      <c r="D21" s="187">
        <v>233010</v>
      </c>
      <c r="E21" s="46">
        <f t="shared" si="0"/>
        <v>233.01</v>
      </c>
      <c r="F21" s="46">
        <f>'4. Agricultural GDP'!E21</f>
        <v>1517.297</v>
      </c>
      <c r="G21" s="47">
        <f t="shared" si="1"/>
        <v>0.15356914302209784</v>
      </c>
    </row>
    <row r="22" spans="2:7" s="25" customFormat="1" ht="14.4">
      <c r="B22" s="99">
        <f t="shared" si="2"/>
        <v>17</v>
      </c>
      <c r="C22" s="189">
        <v>40087</v>
      </c>
      <c r="D22" s="187">
        <v>248120</v>
      </c>
      <c r="E22" s="46">
        <f t="shared" si="0"/>
        <v>248.12</v>
      </c>
      <c r="F22" s="46">
        <f>'4. Agricultural GDP'!E22</f>
        <v>1706.0039999999999</v>
      </c>
      <c r="G22" s="47">
        <f t="shared" si="1"/>
        <v>0.14543928384693119</v>
      </c>
    </row>
    <row r="23" spans="2:7" s="25" customFormat="1" ht="14.4">
      <c r="B23" s="99">
        <f t="shared" si="2"/>
        <v>18</v>
      </c>
      <c r="C23" s="189">
        <v>40483</v>
      </c>
      <c r="D23" s="187">
        <v>263022</v>
      </c>
      <c r="E23" s="46">
        <f t="shared" si="0"/>
        <v>263.02199999999999</v>
      </c>
      <c r="F23" s="46">
        <f>'4. Agricultural GDP'!E23</f>
        <v>2195.4380000000001</v>
      </c>
      <c r="G23" s="47">
        <f t="shared" si="1"/>
        <v>0.11980388423631183</v>
      </c>
    </row>
    <row r="24" spans="2:7" s="25" customFormat="1" ht="14.4">
      <c r="B24" s="99">
        <f t="shared" si="2"/>
        <v>19</v>
      </c>
      <c r="C24" s="189">
        <v>40878</v>
      </c>
      <c r="D24" s="187">
        <v>293850</v>
      </c>
      <c r="E24" s="46">
        <f t="shared" si="0"/>
        <v>293.85000000000002</v>
      </c>
      <c r="F24" s="46">
        <f>'4. Agricultural GDP'!E24</f>
        <v>2051.2260000000001</v>
      </c>
      <c r="G24" s="47">
        <f t="shared" si="1"/>
        <v>0.14325578946444711</v>
      </c>
    </row>
    <row r="25" spans="2:7" s="25" customFormat="1" ht="14.4">
      <c r="B25" s="99">
        <f t="shared" si="2"/>
        <v>20</v>
      </c>
      <c r="C25" s="186" t="s">
        <v>20</v>
      </c>
      <c r="D25" s="187">
        <v>336247</v>
      </c>
      <c r="E25" s="46">
        <f t="shared" si="0"/>
        <v>336.24700000000001</v>
      </c>
      <c r="F25" s="46">
        <f>'4. Agricultural GDP'!E25</f>
        <v>2290.0410000000002</v>
      </c>
      <c r="G25" s="47">
        <f t="shared" si="1"/>
        <v>0.14683012225545305</v>
      </c>
    </row>
    <row r="26" spans="2:7" s="25" customFormat="1" ht="14.4">
      <c r="B26" s="99">
        <f t="shared" si="2"/>
        <v>21</v>
      </c>
      <c r="C26" s="186" t="s">
        <v>21</v>
      </c>
      <c r="D26" s="187">
        <v>391353</v>
      </c>
      <c r="E26" s="46">
        <f t="shared" si="0"/>
        <v>391.35300000000001</v>
      </c>
      <c r="F26" s="46">
        <f>'4. Agricultural GDP'!E26</f>
        <v>2633.471</v>
      </c>
      <c r="G26" s="47">
        <f t="shared" si="1"/>
        <v>0.1486072943275244</v>
      </c>
    </row>
    <row r="27" spans="2:7" s="25" customFormat="1" ht="14.4">
      <c r="B27" s="99">
        <f t="shared" si="2"/>
        <v>22</v>
      </c>
      <c r="C27" s="186" t="s">
        <v>22</v>
      </c>
      <c r="D27" s="187">
        <v>515875</v>
      </c>
      <c r="E27" s="46">
        <f t="shared" si="0"/>
        <v>515.875</v>
      </c>
      <c r="F27" s="46">
        <f>'4. Agricultural GDP'!E27</f>
        <v>2547.7310000000002</v>
      </c>
      <c r="G27" s="47">
        <f t="shared" si="1"/>
        <v>0.20248409270837461</v>
      </c>
    </row>
    <row r="28" spans="2:7" s="25" customFormat="1" ht="14.4">
      <c r="B28" s="99">
        <f t="shared" si="2"/>
        <v>23</v>
      </c>
      <c r="C28" s="186" t="s">
        <v>23</v>
      </c>
      <c r="D28" s="187">
        <v>598287</v>
      </c>
      <c r="E28" s="46">
        <f t="shared" si="0"/>
        <v>598.28700000000003</v>
      </c>
      <c r="F28" s="46">
        <f>'4. Agricultural GDP'!E28</f>
        <v>2497.1529999999998</v>
      </c>
      <c r="G28" s="47">
        <f t="shared" si="1"/>
        <v>0.23958764240717331</v>
      </c>
    </row>
    <row r="29" spans="2:7" s="25" customFormat="1" ht="14.4">
      <c r="B29" s="99">
        <f t="shared" si="2"/>
        <v>24</v>
      </c>
      <c r="C29" s="186" t="s">
        <v>24</v>
      </c>
      <c r="D29" s="187">
        <v>704488</v>
      </c>
      <c r="E29" s="46">
        <f t="shared" si="0"/>
        <v>704.48800000000006</v>
      </c>
      <c r="F29" s="46">
        <f>'4. Agricultural GDP'!E29</f>
        <v>2814.8240000000001</v>
      </c>
      <c r="G29" s="47">
        <f t="shared" si="1"/>
        <v>0.25027781488291989</v>
      </c>
    </row>
    <row r="30" spans="2:7" s="25" customFormat="1" ht="14.4">
      <c r="B30" s="99">
        <f t="shared" si="2"/>
        <v>25</v>
      </c>
      <c r="C30" s="186" t="s">
        <v>25</v>
      </c>
      <c r="D30" s="187">
        <v>972606</v>
      </c>
      <c r="E30" s="46">
        <f t="shared" si="0"/>
        <v>972.60599999999999</v>
      </c>
      <c r="F30" s="46">
        <f>'4. Agricultural GDP'!E30</f>
        <v>2997.6729999999998</v>
      </c>
      <c r="G30" s="47">
        <f t="shared" si="1"/>
        <v>0.32445366789506397</v>
      </c>
    </row>
    <row r="31" spans="2:7" s="25" customFormat="1" ht="14.4">
      <c r="B31" s="99">
        <f t="shared" si="2"/>
        <v>26</v>
      </c>
      <c r="C31" s="186" t="s">
        <v>26</v>
      </c>
      <c r="D31" s="187">
        <v>1173990</v>
      </c>
      <c r="E31" s="46">
        <f t="shared" si="0"/>
        <v>1173.99</v>
      </c>
      <c r="F31" s="46">
        <f>'4. Agricultural GDP'!E31</f>
        <v>3026.4090000000001</v>
      </c>
      <c r="G31" s="47">
        <f t="shared" si="1"/>
        <v>0.38791518264715708</v>
      </c>
    </row>
    <row r="32" spans="2:7" s="25" customFormat="1" ht="14.4">
      <c r="B32" s="99">
        <f t="shared" si="2"/>
        <v>27</v>
      </c>
      <c r="C32" s="186" t="s">
        <v>27</v>
      </c>
      <c r="D32" s="187">
        <v>1214684</v>
      </c>
      <c r="E32" s="46">
        <f t="shared" si="0"/>
        <v>1214.684</v>
      </c>
      <c r="F32" s="46">
        <f>'4. Agricultural GDP'!E32</f>
        <v>3704.2559999999999</v>
      </c>
      <c r="G32" s="47">
        <f t="shared" si="1"/>
        <v>0.32791578119870768</v>
      </c>
    </row>
    <row r="33" spans="1:7" s="25" customFormat="1" ht="14.4">
      <c r="B33" s="99">
        <f t="shared" si="2"/>
        <v>28</v>
      </c>
      <c r="C33" s="186" t="s">
        <v>28</v>
      </c>
      <c r="D33" s="187">
        <v>1365870</v>
      </c>
      <c r="E33" s="46">
        <f t="shared" si="0"/>
        <v>1365.87</v>
      </c>
      <c r="F33" s="46">
        <f>'4. Agricultural GDP'!E33</f>
        <v>4720.7290000000003</v>
      </c>
      <c r="G33" s="47">
        <f t="shared" si="1"/>
        <v>0.28933454981211587</v>
      </c>
    </row>
    <row r="34" spans="1:7" s="25" customFormat="1" ht="14.4">
      <c r="B34" s="99">
        <f t="shared" si="2"/>
        <v>29</v>
      </c>
      <c r="C34" s="186" t="s">
        <v>29</v>
      </c>
      <c r="D34" s="187">
        <v>1418906</v>
      </c>
      <c r="E34" s="46">
        <f t="shared" si="0"/>
        <v>1418.9059999999999</v>
      </c>
      <c r="F34" s="46">
        <f>'4. Agricultural GDP'!E34</f>
        <v>5791.4120000000003</v>
      </c>
      <c r="G34" s="47">
        <f t="shared" si="1"/>
        <v>0.24500173705479766</v>
      </c>
    </row>
    <row r="35" spans="1:7" ht="15.75" customHeight="1">
      <c r="B35" s="99">
        <f t="shared" si="2"/>
        <v>30</v>
      </c>
      <c r="C35" s="186" t="s">
        <v>153</v>
      </c>
      <c r="D35" s="190">
        <v>1775956</v>
      </c>
      <c r="E35" s="191">
        <f t="shared" si="0"/>
        <v>1775.9559999999999</v>
      </c>
      <c r="F35" s="46">
        <f>'4. Agricultural GDP'!E35</f>
        <v>7728.433</v>
      </c>
      <c r="G35" s="47">
        <f t="shared" si="1"/>
        <v>0.22979509559052913</v>
      </c>
    </row>
    <row r="38" spans="1:7" ht="15.75" customHeight="1">
      <c r="A38" s="51"/>
      <c r="B38" s="51"/>
      <c r="C38" s="50" t="s">
        <v>107</v>
      </c>
      <c r="D38" s="51"/>
      <c r="E38" s="51"/>
    </row>
    <row r="39" spans="1:7" ht="15.75" customHeight="1">
      <c r="A39" s="51"/>
      <c r="B39" s="51">
        <v>1</v>
      </c>
      <c r="C39" s="51" t="s">
        <v>108</v>
      </c>
      <c r="D39" s="51"/>
      <c r="E39" s="51"/>
    </row>
    <row r="40" spans="1:7" ht="15.75" customHeight="1">
      <c r="A40" s="51"/>
      <c r="B40" s="51">
        <v>2</v>
      </c>
      <c r="C40" s="51" t="s">
        <v>109</v>
      </c>
      <c r="D40" s="51"/>
      <c r="E40" s="51"/>
    </row>
  </sheetData>
  <mergeCells count="1">
    <mergeCell ref="B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E40"/>
  <sheetViews>
    <sheetView topLeftCell="A15" workbookViewId="0">
      <selection activeCell="J42" sqref="J42"/>
    </sheetView>
  </sheetViews>
  <sheetFormatPr defaultColWidth="12.5546875" defaultRowHeight="15.75" customHeight="1"/>
  <cols>
    <col min="1" max="1" width="3.6640625" customWidth="1"/>
    <col min="2" max="2" width="5.33203125" bestFit="1" customWidth="1"/>
    <col min="3" max="4" width="12.5546875" customWidth="1"/>
    <col min="5" max="5" width="14.44140625" customWidth="1"/>
  </cols>
  <sheetData>
    <row r="1" spans="1:5" ht="14.4">
      <c r="C1" s="14"/>
      <c r="D1" s="14"/>
    </row>
    <row r="2" spans="1:5" ht="18">
      <c r="A2" s="208" t="s">
        <v>96</v>
      </c>
      <c r="B2" s="208"/>
      <c r="C2" s="208"/>
      <c r="D2" s="208"/>
      <c r="E2" s="208"/>
    </row>
    <row r="3" spans="1:5" s="25" customFormat="1" ht="14.4">
      <c r="C3" s="28" t="s">
        <v>89</v>
      </c>
      <c r="D3" s="29"/>
    </row>
    <row r="4" spans="1:5" s="25" customFormat="1" ht="43.2">
      <c r="B4" s="34" t="s">
        <v>154</v>
      </c>
      <c r="C4" s="61" t="s">
        <v>7</v>
      </c>
      <c r="D4" s="19" t="s">
        <v>9</v>
      </c>
    </row>
    <row r="5" spans="1:5" s="25" customFormat="1" ht="15.75" customHeight="1">
      <c r="B5" s="99">
        <v>1</v>
      </c>
      <c r="C5" s="133" t="s">
        <v>13</v>
      </c>
      <c r="D5" s="24">
        <v>128.01</v>
      </c>
    </row>
    <row r="6" spans="1:5" s="25" customFormat="1" ht="15.75" customHeight="1">
      <c r="B6" s="99">
        <f>B5+1</f>
        <v>2</v>
      </c>
      <c r="C6" s="133" t="s">
        <v>14</v>
      </c>
      <c r="D6" s="24">
        <v>129.65</v>
      </c>
    </row>
    <row r="7" spans="1:5" s="25" customFormat="1" ht="15.75" customHeight="1">
      <c r="B7" s="99">
        <f t="shared" ref="B7:B34" si="0">B6+1</f>
        <v>3</v>
      </c>
      <c r="C7" s="133" t="s">
        <v>15</v>
      </c>
      <c r="D7" s="24">
        <v>130.85</v>
      </c>
    </row>
    <row r="8" spans="1:5" s="25" customFormat="1" ht="15.75" customHeight="1">
      <c r="B8" s="99">
        <f t="shared" si="0"/>
        <v>4</v>
      </c>
      <c r="C8" s="133" t="s">
        <v>16</v>
      </c>
      <c r="D8" s="24">
        <v>132.05000000000001</v>
      </c>
    </row>
    <row r="9" spans="1:5" s="25" customFormat="1" ht="15.75" customHeight="1">
      <c r="B9" s="99">
        <f t="shared" si="0"/>
        <v>5</v>
      </c>
      <c r="C9" s="133" t="s">
        <v>17</v>
      </c>
      <c r="D9" s="24">
        <v>122.15</v>
      </c>
    </row>
    <row r="10" spans="1:5" s="25" customFormat="1" ht="15.75" customHeight="1">
      <c r="B10" s="99">
        <f t="shared" si="0"/>
        <v>6</v>
      </c>
      <c r="C10" s="133" t="s">
        <v>18</v>
      </c>
      <c r="D10" s="24">
        <v>133.78</v>
      </c>
    </row>
    <row r="11" spans="1:5" s="25" customFormat="1" ht="15.75" customHeight="1">
      <c r="B11" s="99">
        <f t="shared" si="0"/>
        <v>7</v>
      </c>
      <c r="C11" s="133" t="s">
        <v>19</v>
      </c>
      <c r="D11" s="24">
        <v>133.28</v>
      </c>
    </row>
    <row r="12" spans="1:5" s="25" customFormat="1" ht="15.75" customHeight="1">
      <c r="B12" s="99">
        <f t="shared" si="0"/>
        <v>8</v>
      </c>
      <c r="C12" s="134">
        <v>36526</v>
      </c>
      <c r="D12" s="24">
        <v>134.77000000000001</v>
      </c>
    </row>
    <row r="13" spans="1:5" s="25" customFormat="1" ht="15.75" customHeight="1">
      <c r="B13" s="99">
        <f t="shared" si="0"/>
        <v>9</v>
      </c>
      <c r="C13" s="134">
        <v>36923</v>
      </c>
      <c r="D13" s="24">
        <v>134.63</v>
      </c>
    </row>
    <row r="14" spans="1:5" s="25" customFormat="1" ht="15.75" customHeight="1">
      <c r="B14" s="99">
        <f t="shared" si="0"/>
        <v>10</v>
      </c>
      <c r="C14" s="134">
        <v>37316</v>
      </c>
      <c r="D14" s="24">
        <v>134.47999999999999</v>
      </c>
    </row>
    <row r="15" spans="1:5" s="25" customFormat="1" ht="15.75" customHeight="1">
      <c r="B15" s="99">
        <f t="shared" si="0"/>
        <v>11</v>
      </c>
      <c r="C15" s="134">
        <v>37712</v>
      </c>
      <c r="D15" s="24">
        <v>134.78</v>
      </c>
    </row>
    <row r="16" spans="1:5" s="25" customFormat="1" ht="15.75" customHeight="1">
      <c r="B16" s="99">
        <f t="shared" si="0"/>
        <v>12</v>
      </c>
      <c r="C16" s="134">
        <v>38108</v>
      </c>
      <c r="D16" s="24">
        <v>135.68</v>
      </c>
    </row>
    <row r="17" spans="2:4" s="25" customFormat="1" ht="15.75" customHeight="1">
      <c r="B17" s="99">
        <f t="shared" si="0"/>
        <v>13</v>
      </c>
      <c r="C17" s="134">
        <v>38504</v>
      </c>
      <c r="D17" s="24">
        <v>137.78</v>
      </c>
    </row>
    <row r="18" spans="2:4" s="25" customFormat="1" ht="15.75" customHeight="1">
      <c r="B18" s="99">
        <f t="shared" si="0"/>
        <v>14</v>
      </c>
      <c r="C18" s="134">
        <v>38899</v>
      </c>
      <c r="D18" s="24">
        <v>137.80000000000001</v>
      </c>
    </row>
    <row r="19" spans="2:4" s="25" customFormat="1" ht="15.75" customHeight="1">
      <c r="B19" s="99">
        <f t="shared" si="0"/>
        <v>15</v>
      </c>
      <c r="C19" s="134">
        <v>39295</v>
      </c>
      <c r="D19" s="24">
        <v>142.44</v>
      </c>
    </row>
    <row r="20" spans="2:4" s="25" customFormat="1" ht="15.75" customHeight="1">
      <c r="B20" s="99">
        <f t="shared" si="0"/>
        <v>16</v>
      </c>
      <c r="C20" s="134">
        <v>39692</v>
      </c>
      <c r="D20" s="24">
        <v>142.86000000000001</v>
      </c>
    </row>
    <row r="21" spans="2:4" s="25" customFormat="1" ht="15.75" customHeight="1">
      <c r="B21" s="99">
        <f t="shared" si="0"/>
        <v>17</v>
      </c>
      <c r="C21" s="135">
        <v>40087</v>
      </c>
      <c r="D21" s="24">
        <v>133.69999999999999</v>
      </c>
    </row>
    <row r="22" spans="2:4" s="25" customFormat="1" ht="14.4">
      <c r="B22" s="99">
        <f t="shared" si="0"/>
        <v>18</v>
      </c>
      <c r="C22" s="135">
        <v>40483</v>
      </c>
      <c r="D22" s="24">
        <v>137.16</v>
      </c>
    </row>
    <row r="23" spans="2:4" s="25" customFormat="1" ht="14.4">
      <c r="B23" s="99">
        <f t="shared" si="0"/>
        <v>19</v>
      </c>
      <c r="C23" s="135">
        <v>40878</v>
      </c>
      <c r="D23" s="24">
        <v>135.86000000000001</v>
      </c>
    </row>
    <row r="24" spans="2:4" s="25" customFormat="1" ht="14.4">
      <c r="B24" s="99">
        <f t="shared" si="0"/>
        <v>20</v>
      </c>
      <c r="C24" s="133" t="s">
        <v>20</v>
      </c>
      <c r="D24" s="24">
        <v>137.51</v>
      </c>
    </row>
    <row r="25" spans="2:4" s="25" customFormat="1" ht="14.4">
      <c r="B25" s="99">
        <f t="shared" si="0"/>
        <v>21</v>
      </c>
      <c r="C25" s="133" t="s">
        <v>21</v>
      </c>
      <c r="D25" s="24">
        <v>137.51</v>
      </c>
    </row>
    <row r="26" spans="2:4" s="25" customFormat="1" ht="14.4">
      <c r="B26" s="99">
        <f t="shared" si="0"/>
        <v>22</v>
      </c>
      <c r="C26" s="133" t="s">
        <v>22</v>
      </c>
      <c r="D26" s="24">
        <v>138.59</v>
      </c>
    </row>
    <row r="27" spans="2:4" s="25" customFormat="1" ht="14.4">
      <c r="B27" s="99">
        <f t="shared" si="0"/>
        <v>23</v>
      </c>
      <c r="C27" s="133" t="s">
        <v>23</v>
      </c>
      <c r="D27" s="24">
        <v>133</v>
      </c>
    </row>
    <row r="28" spans="2:4" s="25" customFormat="1" ht="14.4">
      <c r="B28" s="99">
        <f t="shared" si="0"/>
        <v>24</v>
      </c>
      <c r="C28" s="133" t="s">
        <v>24</v>
      </c>
      <c r="D28" s="24">
        <v>132.69999999999999</v>
      </c>
    </row>
    <row r="29" spans="2:4" s="25" customFormat="1" ht="14.4">
      <c r="B29" s="99">
        <f t="shared" si="0"/>
        <v>25</v>
      </c>
      <c r="C29" s="133" t="s">
        <v>25</v>
      </c>
      <c r="D29" s="24">
        <v>133.4</v>
      </c>
    </row>
    <row r="30" spans="2:4" s="25" customFormat="1" ht="14.4">
      <c r="B30" s="99">
        <f t="shared" si="0"/>
        <v>26</v>
      </c>
      <c r="C30" s="133" t="s">
        <v>26</v>
      </c>
      <c r="D30" s="24">
        <v>127.4</v>
      </c>
    </row>
    <row r="31" spans="2:4" s="25" customFormat="1" ht="14.4">
      <c r="B31" s="99">
        <f t="shared" si="0"/>
        <v>27</v>
      </c>
      <c r="C31" s="133" t="s">
        <v>27</v>
      </c>
      <c r="D31" s="24">
        <v>130</v>
      </c>
    </row>
    <row r="32" spans="2:4" s="25" customFormat="1" ht="14.4">
      <c r="B32" s="99">
        <f t="shared" si="0"/>
        <v>28</v>
      </c>
      <c r="C32" s="133" t="s">
        <v>28</v>
      </c>
      <c r="D32" s="24">
        <v>131.5</v>
      </c>
    </row>
    <row r="33" spans="1:5" s="25" customFormat="1" ht="14.4">
      <c r="B33" s="99">
        <f t="shared" si="0"/>
        <v>29</v>
      </c>
      <c r="C33" s="133" t="s">
        <v>29</v>
      </c>
      <c r="D33" s="192">
        <v>131.02000000000001</v>
      </c>
    </row>
    <row r="34" spans="1:5" ht="15.75" customHeight="1">
      <c r="B34" s="99">
        <f t="shared" si="0"/>
        <v>30</v>
      </c>
      <c r="C34" s="141" t="s">
        <v>153</v>
      </c>
      <c r="D34" s="193">
        <v>114.1</v>
      </c>
    </row>
    <row r="35" spans="1:5" ht="15.75" customHeight="1">
      <c r="B35" s="25"/>
    </row>
    <row r="36" spans="1:5" ht="15.75" customHeight="1">
      <c r="C36" s="30" t="s">
        <v>110</v>
      </c>
      <c r="D36" s="68">
        <f>(D33/D5)^(1/29)-1</f>
        <v>8.0175562868944894E-4</v>
      </c>
    </row>
    <row r="37" spans="1:5" ht="15.75" customHeight="1">
      <c r="C37" s="25"/>
    </row>
    <row r="38" spans="1:5" ht="15.75" customHeight="1">
      <c r="A38" s="51"/>
      <c r="B38" s="51"/>
      <c r="C38" s="50" t="s">
        <v>107</v>
      </c>
      <c r="D38" s="51"/>
      <c r="E38" s="51"/>
    </row>
    <row r="39" spans="1:5" ht="15.75" customHeight="1">
      <c r="A39" s="51">
        <v>1</v>
      </c>
      <c r="B39" s="51"/>
      <c r="C39" s="51" t="s">
        <v>108</v>
      </c>
      <c r="D39" s="51"/>
      <c r="E39" s="51"/>
    </row>
    <row r="40" spans="1:5" ht="15.75" customHeight="1">
      <c r="A40" s="51">
        <v>2</v>
      </c>
      <c r="B40" s="51"/>
      <c r="C40" s="51" t="s">
        <v>109</v>
      </c>
      <c r="D40" s="51"/>
      <c r="E40" s="51"/>
    </row>
  </sheetData>
  <mergeCells count="1">
    <mergeCell ref="A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8DA1-AE0B-4C77-A97F-DA00E76BE506}">
  <dimension ref="B3:E38"/>
  <sheetViews>
    <sheetView topLeftCell="A3" workbookViewId="0">
      <selection activeCell="D5" sqref="D5:D34"/>
    </sheetView>
  </sheetViews>
  <sheetFormatPr defaultRowHeight="13.2"/>
  <cols>
    <col min="1" max="1" width="4.44140625" customWidth="1"/>
    <col min="2" max="2" width="5.33203125" bestFit="1" customWidth="1"/>
    <col min="3" max="4" width="10.6640625" customWidth="1"/>
  </cols>
  <sheetData>
    <row r="3" spans="2:4" ht="14.4">
      <c r="B3" s="211" t="s">
        <v>139</v>
      </c>
      <c r="C3" s="211"/>
      <c r="D3" s="211"/>
    </row>
    <row r="4" spans="2:4" ht="43.2">
      <c r="B4" s="34" t="s">
        <v>154</v>
      </c>
      <c r="C4" s="61" t="s">
        <v>7</v>
      </c>
      <c r="D4" s="19" t="s">
        <v>133</v>
      </c>
    </row>
    <row r="5" spans="2:4" ht="14.4">
      <c r="B5" s="37">
        <v>1</v>
      </c>
      <c r="C5" s="58" t="s">
        <v>13</v>
      </c>
      <c r="D5" s="194">
        <v>464</v>
      </c>
    </row>
    <row r="6" spans="2:4" ht="14.4">
      <c r="B6" s="37">
        <f>B5+1</f>
        <v>2</v>
      </c>
      <c r="C6" s="58" t="s">
        <v>14</v>
      </c>
      <c r="D6" s="194">
        <v>428</v>
      </c>
    </row>
    <row r="7" spans="2:4" ht="14.4">
      <c r="B7" s="37">
        <f t="shared" ref="B7:B34" si="0">B6+1</f>
        <v>3</v>
      </c>
      <c r="C7" s="58" t="s">
        <v>15</v>
      </c>
      <c r="D7" s="194">
        <v>494</v>
      </c>
    </row>
    <row r="8" spans="2:4" ht="14.4">
      <c r="B8" s="37">
        <f t="shared" si="0"/>
        <v>4</v>
      </c>
      <c r="C8" s="58" t="s">
        <v>16</v>
      </c>
      <c r="D8" s="194">
        <v>420</v>
      </c>
    </row>
    <row r="9" spans="2:4" ht="14.4">
      <c r="B9" s="37">
        <f t="shared" si="0"/>
        <v>5</v>
      </c>
      <c r="C9" s="58" t="s">
        <v>17</v>
      </c>
      <c r="D9" s="194">
        <v>551</v>
      </c>
    </row>
    <row r="10" spans="2:4" ht="14.4">
      <c r="B10" s="37">
        <f t="shared" si="0"/>
        <v>6</v>
      </c>
      <c r="C10" s="58" t="s">
        <v>18</v>
      </c>
      <c r="D10" s="194">
        <v>465</v>
      </c>
    </row>
    <row r="11" spans="2:4" ht="14.4">
      <c r="B11" s="37">
        <f t="shared" si="0"/>
        <v>7</v>
      </c>
      <c r="C11" s="58" t="s">
        <v>19</v>
      </c>
      <c r="D11" s="194">
        <v>597</v>
      </c>
    </row>
    <row r="12" spans="2:4" ht="14.4">
      <c r="B12" s="37">
        <f t="shared" si="0"/>
        <v>8</v>
      </c>
      <c r="C12" s="59">
        <v>36526</v>
      </c>
      <c r="D12" s="194">
        <v>677</v>
      </c>
    </row>
    <row r="13" spans="2:4" ht="14.4">
      <c r="B13" s="37">
        <f t="shared" si="0"/>
        <v>9</v>
      </c>
      <c r="C13" s="59">
        <v>36923</v>
      </c>
      <c r="D13" s="194">
        <v>625</v>
      </c>
    </row>
    <row r="14" spans="2:4" ht="14.4">
      <c r="B14" s="37">
        <f t="shared" si="0"/>
        <v>10</v>
      </c>
      <c r="C14" s="59">
        <v>37316</v>
      </c>
      <c r="D14" s="194">
        <v>650</v>
      </c>
    </row>
    <row r="15" spans="2:4" ht="14.4">
      <c r="B15" s="37">
        <f t="shared" si="0"/>
        <v>11</v>
      </c>
      <c r="C15" s="59">
        <v>37712</v>
      </c>
      <c r="D15" s="194">
        <v>674</v>
      </c>
    </row>
    <row r="16" spans="2:4" ht="14.4">
      <c r="B16" s="37">
        <f t="shared" si="0"/>
        <v>12</v>
      </c>
      <c r="C16" s="59">
        <v>38108</v>
      </c>
      <c r="D16" s="194">
        <v>865</v>
      </c>
    </row>
    <row r="17" spans="2:4" ht="14.4">
      <c r="B17" s="37">
        <f t="shared" si="0"/>
        <v>13</v>
      </c>
      <c r="C17" s="59">
        <v>38504</v>
      </c>
      <c r="D17" s="194">
        <v>850</v>
      </c>
    </row>
    <row r="18" spans="2:4" ht="14.4">
      <c r="B18" s="37">
        <f t="shared" si="0"/>
        <v>14</v>
      </c>
      <c r="C18" s="59">
        <v>38899</v>
      </c>
      <c r="D18" s="194">
        <v>979</v>
      </c>
    </row>
    <row r="19" spans="2:4" ht="14.4">
      <c r="B19" s="37">
        <f t="shared" si="0"/>
        <v>15</v>
      </c>
      <c r="C19" s="59">
        <v>39295</v>
      </c>
      <c r="D19" s="194">
        <v>630</v>
      </c>
    </row>
    <row r="20" spans="2:4" ht="14.4">
      <c r="B20" s="37">
        <f t="shared" si="0"/>
        <v>16</v>
      </c>
      <c r="C20" s="59">
        <v>39692</v>
      </c>
      <c r="D20" s="194">
        <v>651</v>
      </c>
    </row>
    <row r="21" spans="2:4" ht="14.4">
      <c r="B21" s="37">
        <f t="shared" si="0"/>
        <v>17</v>
      </c>
      <c r="C21" s="60">
        <v>40087</v>
      </c>
      <c r="D21" s="194">
        <v>860</v>
      </c>
    </row>
    <row r="22" spans="2:4" ht="14.4">
      <c r="B22" s="37">
        <f t="shared" si="0"/>
        <v>18</v>
      </c>
      <c r="C22" s="60">
        <v>40483</v>
      </c>
      <c r="D22" s="194">
        <v>767</v>
      </c>
    </row>
    <row r="23" spans="2:4" ht="14.4">
      <c r="B23" s="37">
        <f t="shared" si="0"/>
        <v>19</v>
      </c>
      <c r="C23" s="60">
        <v>40878</v>
      </c>
      <c r="D23" s="194">
        <v>633</v>
      </c>
    </row>
    <row r="24" spans="2:4" ht="14.4">
      <c r="B24" s="37">
        <f t="shared" si="0"/>
        <v>20</v>
      </c>
      <c r="C24" s="58" t="s">
        <v>20</v>
      </c>
      <c r="D24" s="194">
        <v>747</v>
      </c>
    </row>
    <row r="25" spans="2:4" ht="14.4">
      <c r="B25" s="37">
        <f t="shared" si="0"/>
        <v>21</v>
      </c>
      <c r="C25" s="58" t="s">
        <v>21</v>
      </c>
      <c r="D25" s="194">
        <v>881</v>
      </c>
    </row>
    <row r="26" spans="2:4" ht="14.4">
      <c r="B26" s="37">
        <f t="shared" si="0"/>
        <v>22</v>
      </c>
      <c r="C26" s="58" t="s">
        <v>22</v>
      </c>
      <c r="D26" s="194">
        <v>975</v>
      </c>
    </row>
    <row r="27" spans="2:4" ht="14.4">
      <c r="B27" s="37">
        <f t="shared" si="0"/>
        <v>23</v>
      </c>
      <c r="C27" s="58" t="s">
        <v>23</v>
      </c>
      <c r="D27" s="194">
        <v>1007</v>
      </c>
    </row>
    <row r="28" spans="2:4" ht="14.4">
      <c r="B28" s="37">
        <f t="shared" si="0"/>
        <v>24</v>
      </c>
      <c r="C28" s="58" t="s">
        <v>24</v>
      </c>
      <c r="D28" s="194">
        <v>1269</v>
      </c>
    </row>
    <row r="29" spans="2:4" ht="14.4">
      <c r="B29" s="37">
        <f t="shared" si="0"/>
        <v>25</v>
      </c>
      <c r="C29" s="58" t="s">
        <v>25</v>
      </c>
      <c r="D29" s="194">
        <v>1279</v>
      </c>
    </row>
    <row r="30" spans="2:4" ht="14.4">
      <c r="B30" s="37">
        <f t="shared" si="0"/>
        <v>26</v>
      </c>
      <c r="C30" s="58" t="s">
        <v>26</v>
      </c>
      <c r="D30" s="194">
        <v>1153</v>
      </c>
    </row>
    <row r="31" spans="2:4" ht="14.4">
      <c r="B31" s="37">
        <f t="shared" si="0"/>
        <v>27</v>
      </c>
      <c r="C31" s="58" t="s">
        <v>27</v>
      </c>
      <c r="D31" s="194">
        <v>1084</v>
      </c>
    </row>
    <row r="32" spans="2:4" ht="14.4">
      <c r="B32" s="37">
        <f t="shared" si="0"/>
        <v>28</v>
      </c>
      <c r="C32" s="58" t="s">
        <v>28</v>
      </c>
      <c r="D32" s="194">
        <v>1228</v>
      </c>
    </row>
    <row r="33" spans="2:5" ht="14.4">
      <c r="B33" s="37">
        <f t="shared" si="0"/>
        <v>29</v>
      </c>
      <c r="C33" s="58" t="s">
        <v>29</v>
      </c>
      <c r="D33" s="194">
        <v>1093</v>
      </c>
    </row>
    <row r="34" spans="2:5" ht="14.4">
      <c r="B34" s="37">
        <f t="shared" si="0"/>
        <v>30</v>
      </c>
      <c r="C34" s="58" t="s">
        <v>153</v>
      </c>
      <c r="D34" s="194">
        <v>734</v>
      </c>
    </row>
    <row r="36" spans="2:5" ht="14.4">
      <c r="B36" s="51"/>
      <c r="C36" s="52" t="s">
        <v>107</v>
      </c>
      <c r="D36" s="51"/>
      <c r="E36" s="51"/>
    </row>
    <row r="37" spans="2:5" ht="14.4">
      <c r="B37" s="51">
        <v>1</v>
      </c>
      <c r="C37" s="52" t="s">
        <v>126</v>
      </c>
      <c r="D37" s="51"/>
      <c r="E37" s="51"/>
    </row>
    <row r="38" spans="2:5" ht="14.4">
      <c r="B38" s="51"/>
      <c r="C38" s="52"/>
      <c r="D38" s="51"/>
      <c r="E38" s="51"/>
    </row>
  </sheetData>
  <mergeCells count="1">
    <mergeCell ref="B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4A44-9B05-4FAF-A2D3-1DAC427D1E8B}">
  <dimension ref="B3:D39"/>
  <sheetViews>
    <sheetView topLeftCell="A10" workbookViewId="0">
      <selection activeCell="D35" sqref="D35"/>
    </sheetView>
  </sheetViews>
  <sheetFormatPr defaultRowHeight="13.2"/>
  <cols>
    <col min="1" max="1" width="4.5546875" customWidth="1"/>
    <col min="2" max="2" width="5.33203125" bestFit="1" customWidth="1"/>
    <col min="4" max="4" width="8.88671875" customWidth="1"/>
  </cols>
  <sheetData>
    <row r="3" spans="2:4" ht="14.4">
      <c r="B3" s="211" t="s">
        <v>138</v>
      </c>
      <c r="C3" s="211"/>
      <c r="D3" s="211"/>
    </row>
    <row r="4" spans="2:4" ht="57.6">
      <c r="B4" s="34" t="s">
        <v>154</v>
      </c>
      <c r="C4" s="61" t="s">
        <v>7</v>
      </c>
      <c r="D4" s="19" t="s">
        <v>132</v>
      </c>
    </row>
    <row r="5" spans="2:4" ht="14.4">
      <c r="B5" s="99">
        <v>1</v>
      </c>
      <c r="C5" s="133" t="s">
        <v>13</v>
      </c>
      <c r="D5" s="194">
        <v>23</v>
      </c>
    </row>
    <row r="6" spans="2:4" ht="14.4">
      <c r="B6" s="99">
        <f>B5+1</f>
        <v>2</v>
      </c>
      <c r="C6" s="133" t="s">
        <v>14</v>
      </c>
      <c r="D6" s="194">
        <v>17</v>
      </c>
    </row>
    <row r="7" spans="2:4" ht="14.4">
      <c r="B7" s="99">
        <f t="shared" ref="B7:B34" si="0">B6+1</f>
        <v>3</v>
      </c>
      <c r="C7" s="133" t="s">
        <v>15</v>
      </c>
      <c r="D7" s="194">
        <v>30</v>
      </c>
    </row>
    <row r="8" spans="2:4" ht="14.4">
      <c r="B8" s="99">
        <f t="shared" si="0"/>
        <v>4</v>
      </c>
      <c r="C8" s="133" t="s">
        <v>16</v>
      </c>
      <c r="D8" s="194">
        <v>8</v>
      </c>
    </row>
    <row r="9" spans="2:4" ht="14.4">
      <c r="B9" s="99">
        <f t="shared" si="0"/>
        <v>5</v>
      </c>
      <c r="C9" s="133" t="s">
        <v>17</v>
      </c>
      <c r="D9" s="194">
        <v>20</v>
      </c>
    </row>
    <row r="10" spans="2:4" ht="14.4">
      <c r="B10" s="99">
        <f t="shared" si="0"/>
        <v>6</v>
      </c>
      <c r="C10" s="133" t="s">
        <v>18</v>
      </c>
      <c r="D10" s="194">
        <v>21</v>
      </c>
    </row>
    <row r="11" spans="2:4" ht="14.4">
      <c r="B11" s="99">
        <f t="shared" si="0"/>
        <v>7</v>
      </c>
      <c r="C11" s="133" t="s">
        <v>19</v>
      </c>
      <c r="D11" s="194">
        <v>19</v>
      </c>
    </row>
    <row r="12" spans="2:4" ht="14.4">
      <c r="B12" s="99">
        <f t="shared" si="0"/>
        <v>8</v>
      </c>
      <c r="C12" s="134">
        <v>36526</v>
      </c>
      <c r="D12" s="194">
        <v>23</v>
      </c>
    </row>
    <row r="13" spans="2:4" ht="14.4">
      <c r="B13" s="99">
        <f t="shared" si="0"/>
        <v>9</v>
      </c>
      <c r="C13" s="134">
        <v>36923</v>
      </c>
      <c r="D13" s="194">
        <v>19</v>
      </c>
    </row>
    <row r="14" spans="2:4" ht="14.4">
      <c r="B14" s="99">
        <f t="shared" si="0"/>
        <v>10</v>
      </c>
      <c r="C14" s="134">
        <v>37316</v>
      </c>
      <c r="D14" s="194">
        <v>20</v>
      </c>
    </row>
    <row r="15" spans="2:4" ht="14.4">
      <c r="B15" s="99">
        <f t="shared" si="0"/>
        <v>11</v>
      </c>
      <c r="C15" s="134">
        <v>37712</v>
      </c>
      <c r="D15" s="194">
        <v>22</v>
      </c>
    </row>
    <row r="16" spans="2:4" ht="14.4">
      <c r="B16" s="99">
        <f t="shared" si="0"/>
        <v>12</v>
      </c>
      <c r="C16" s="134">
        <v>38108</v>
      </c>
      <c r="D16" s="194">
        <v>33</v>
      </c>
    </row>
    <row r="17" spans="2:4" ht="14.4">
      <c r="B17" s="99">
        <f t="shared" si="0"/>
        <v>13</v>
      </c>
      <c r="C17" s="134">
        <v>38504</v>
      </c>
      <c r="D17" s="194">
        <v>27</v>
      </c>
    </row>
    <row r="18" spans="2:4" ht="14.4">
      <c r="B18" s="99">
        <f t="shared" si="0"/>
        <v>14</v>
      </c>
      <c r="C18" s="134">
        <v>38899</v>
      </c>
      <c r="D18" s="194">
        <v>43</v>
      </c>
    </row>
    <row r="19" spans="2:4" ht="14.4">
      <c r="B19" s="99">
        <f t="shared" si="0"/>
        <v>15</v>
      </c>
      <c r="C19" s="134">
        <v>39295</v>
      </c>
      <c r="D19" s="194">
        <v>27</v>
      </c>
    </row>
    <row r="20" spans="2:4" ht="14.4">
      <c r="B20" s="99">
        <f t="shared" si="0"/>
        <v>16</v>
      </c>
      <c r="C20" s="134">
        <v>39692</v>
      </c>
      <c r="D20" s="194">
        <v>25</v>
      </c>
    </row>
    <row r="21" spans="2:4" ht="14.4">
      <c r="B21" s="99">
        <f t="shared" si="0"/>
        <v>17</v>
      </c>
      <c r="C21" s="135">
        <v>40087</v>
      </c>
      <c r="D21" s="194">
        <v>24</v>
      </c>
    </row>
    <row r="22" spans="2:4" ht="14.4">
      <c r="B22" s="99">
        <f t="shared" si="0"/>
        <v>18</v>
      </c>
      <c r="C22" s="135">
        <v>40483</v>
      </c>
      <c r="D22" s="194">
        <v>32</v>
      </c>
    </row>
    <row r="23" spans="2:4" ht="14.4">
      <c r="B23" s="99">
        <f t="shared" si="0"/>
        <v>19</v>
      </c>
      <c r="C23" s="135">
        <v>40878</v>
      </c>
      <c r="D23" s="194">
        <v>21</v>
      </c>
    </row>
    <row r="24" spans="2:4" ht="14.4">
      <c r="B24" s="99">
        <f t="shared" si="0"/>
        <v>20</v>
      </c>
      <c r="C24" s="133" t="s">
        <v>20</v>
      </c>
      <c r="D24" s="194">
        <v>21</v>
      </c>
    </row>
    <row r="25" spans="2:4" ht="14.4">
      <c r="B25" s="99">
        <f t="shared" si="0"/>
        <v>21</v>
      </c>
      <c r="C25" s="133" t="s">
        <v>21</v>
      </c>
      <c r="D25" s="194">
        <v>24</v>
      </c>
    </row>
    <row r="26" spans="2:4" ht="14.4">
      <c r="B26" s="99">
        <f t="shared" si="0"/>
        <v>22</v>
      </c>
      <c r="C26" s="133" t="s">
        <v>22</v>
      </c>
      <c r="D26" s="194">
        <v>33</v>
      </c>
    </row>
    <row r="27" spans="2:4" ht="14.4">
      <c r="B27" s="99">
        <f t="shared" si="0"/>
        <v>23</v>
      </c>
      <c r="C27" s="133" t="s">
        <v>23</v>
      </c>
      <c r="D27" s="194">
        <v>20</v>
      </c>
    </row>
    <row r="28" spans="2:4" ht="14.4">
      <c r="B28" s="99">
        <f t="shared" si="0"/>
        <v>24</v>
      </c>
      <c r="C28" s="133" t="s">
        <v>24</v>
      </c>
      <c r="D28" s="194">
        <v>41</v>
      </c>
    </row>
    <row r="29" spans="2:4" ht="14.4">
      <c r="B29" s="99">
        <f t="shared" si="0"/>
        <v>25</v>
      </c>
      <c r="C29" s="133" t="s">
        <v>25</v>
      </c>
      <c r="D29" s="194">
        <v>50</v>
      </c>
    </row>
    <row r="30" spans="2:4" ht="14.4">
      <c r="B30" s="99">
        <f t="shared" si="0"/>
        <v>26</v>
      </c>
      <c r="C30" s="133" t="s">
        <v>26</v>
      </c>
      <c r="D30" s="194">
        <v>53</v>
      </c>
    </row>
    <row r="31" spans="2:4" ht="14.4">
      <c r="B31" s="99">
        <f t="shared" si="0"/>
        <v>27</v>
      </c>
      <c r="C31" s="133" t="s">
        <v>27</v>
      </c>
      <c r="D31" s="194">
        <v>50</v>
      </c>
    </row>
    <row r="32" spans="2:4" ht="14.4">
      <c r="B32" s="99">
        <f t="shared" si="0"/>
        <v>28</v>
      </c>
      <c r="C32" s="133" t="s">
        <v>28</v>
      </c>
      <c r="D32" s="194">
        <v>69</v>
      </c>
    </row>
    <row r="33" spans="2:4" ht="14.4">
      <c r="B33" s="99">
        <f t="shared" si="0"/>
        <v>29</v>
      </c>
      <c r="C33" s="133" t="s">
        <v>29</v>
      </c>
      <c r="D33" s="196">
        <v>71</v>
      </c>
    </row>
    <row r="34" spans="2:4" ht="14.4">
      <c r="B34" s="99">
        <f t="shared" si="0"/>
        <v>30</v>
      </c>
      <c r="C34" s="141" t="s">
        <v>153</v>
      </c>
      <c r="D34" s="195">
        <v>29</v>
      </c>
    </row>
    <row r="37" spans="2:4" ht="14.4">
      <c r="B37" s="51"/>
      <c r="C37" s="52" t="s">
        <v>107</v>
      </c>
    </row>
    <row r="38" spans="2:4" ht="14.4">
      <c r="B38" s="51">
        <v>1</v>
      </c>
      <c r="C38" s="52" t="s">
        <v>126</v>
      </c>
    </row>
    <row r="39" spans="2:4" ht="14.4">
      <c r="B39" s="51"/>
      <c r="C39" s="52"/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F999"/>
  <sheetViews>
    <sheetView topLeftCell="A2" workbookViewId="0">
      <selection activeCell="D5" sqref="D5"/>
    </sheetView>
  </sheetViews>
  <sheetFormatPr defaultColWidth="12.5546875" defaultRowHeight="15.75" customHeight="1"/>
  <cols>
    <col min="1" max="1" width="3.33203125" customWidth="1"/>
    <col min="2" max="2" width="5.5546875" bestFit="1" customWidth="1"/>
    <col min="3" max="6" width="12.5546875" customWidth="1"/>
  </cols>
  <sheetData>
    <row r="2" spans="2:6" ht="14.4">
      <c r="C2" s="2"/>
      <c r="D2" s="1"/>
      <c r="E2" s="1"/>
      <c r="F2" s="1"/>
    </row>
    <row r="3" spans="2:6" ht="18">
      <c r="C3" s="205" t="s">
        <v>123</v>
      </c>
      <c r="D3" s="205"/>
      <c r="E3" s="205"/>
      <c r="F3" s="205"/>
    </row>
    <row r="4" spans="2:6" ht="14.4">
      <c r="C4" s="17" t="s">
        <v>30</v>
      </c>
      <c r="D4" s="1"/>
      <c r="E4" s="1"/>
      <c r="F4" s="1"/>
    </row>
    <row r="5" spans="2:6" ht="28.8">
      <c r="B5" s="34" t="s">
        <v>154</v>
      </c>
      <c r="C5" s="34" t="s">
        <v>7</v>
      </c>
      <c r="D5" s="63" t="s">
        <v>31</v>
      </c>
      <c r="E5" s="63" t="s">
        <v>32</v>
      </c>
      <c r="F5" s="63" t="s">
        <v>12</v>
      </c>
    </row>
    <row r="6" spans="2:6" ht="14.4">
      <c r="B6" s="99">
        <v>1</v>
      </c>
      <c r="C6" s="99" t="s">
        <v>13</v>
      </c>
      <c r="D6" s="96">
        <f>'7. Agricultural Price Index'!J5</f>
        <v>36.314576764491875</v>
      </c>
      <c r="E6" s="96">
        <f>'9. N Price Index'!G5</f>
        <v>36.1617900172117</v>
      </c>
      <c r="F6" s="97">
        <f>D6/E6</f>
        <v>1.004225088061389</v>
      </c>
    </row>
    <row r="7" spans="2:6" ht="14.4">
      <c r="B7" s="99">
        <f>B6+1</f>
        <v>2</v>
      </c>
      <c r="C7" s="99" t="s">
        <v>14</v>
      </c>
      <c r="D7" s="96">
        <f>'7. Agricultural Price Index'!J6</f>
        <v>42.341741450400185</v>
      </c>
      <c r="E7" s="96">
        <f>'9. N Price Index'!G6</f>
        <v>40.447504302925992</v>
      </c>
      <c r="F7" s="97">
        <f t="shared" ref="F7:F35" si="0">D7/E7</f>
        <v>1.046831990752447</v>
      </c>
    </row>
    <row r="8" spans="2:6" ht="14.4">
      <c r="B8" s="99">
        <f t="shared" ref="B8:B34" si="1">B7+1</f>
        <v>3</v>
      </c>
      <c r="C8" s="99" t="s">
        <v>15</v>
      </c>
      <c r="D8" s="96">
        <f>'7. Agricultural Price Index'!J7</f>
        <v>45.898011156924561</v>
      </c>
      <c r="E8" s="96">
        <f>'9. N Price Index'!G7</f>
        <v>45.955249569707398</v>
      </c>
      <c r="F8" s="97">
        <f t="shared" si="0"/>
        <v>0.99875447498775927</v>
      </c>
    </row>
    <row r="9" spans="2:6" ht="14.4">
      <c r="B9" s="99">
        <f t="shared" si="1"/>
        <v>4</v>
      </c>
      <c r="C9" s="99" t="s">
        <v>16</v>
      </c>
      <c r="D9" s="96">
        <f>'7. Agricultural Price Index'!J8</f>
        <v>51.958525345622107</v>
      </c>
      <c r="E9" s="96">
        <f>'9. N Price Index'!G8</f>
        <v>58.519793459552496</v>
      </c>
      <c r="F9" s="97">
        <f t="shared" si="0"/>
        <v>0.88787950664136606</v>
      </c>
    </row>
    <row r="10" spans="2:6" ht="14.4">
      <c r="B10" s="99">
        <f t="shared" si="1"/>
        <v>5</v>
      </c>
      <c r="C10" s="99" t="s">
        <v>17</v>
      </c>
      <c r="D10" s="96">
        <f>'7. Agricultural Price Index'!J9</f>
        <v>55.863448944942995</v>
      </c>
      <c r="E10" s="96">
        <f>'9. N Price Index'!G9</f>
        <v>58.691910499139411</v>
      </c>
      <c r="F10" s="97">
        <f t="shared" si="0"/>
        <v>0.95180832366603763</v>
      </c>
    </row>
    <row r="11" spans="2:6" ht="14.4">
      <c r="B11" s="99">
        <f t="shared" si="1"/>
        <v>6</v>
      </c>
      <c r="C11" s="99" t="s">
        <v>18</v>
      </c>
      <c r="D11" s="96">
        <f>'7. Agricultural Price Index'!J10</f>
        <v>60.562697065243739</v>
      </c>
      <c r="E11" s="96">
        <f>'9. N Price Index'!G10</f>
        <v>59.552495697074001</v>
      </c>
      <c r="F11" s="97">
        <f t="shared" si="0"/>
        <v>1.0169632079452779</v>
      </c>
    </row>
    <row r="12" spans="2:6" ht="14.4">
      <c r="B12" s="99">
        <f t="shared" si="1"/>
        <v>7</v>
      </c>
      <c r="C12" s="99" t="s">
        <v>19</v>
      </c>
      <c r="D12" s="96">
        <f>'7. Agricultural Price Index'!J11</f>
        <v>57.446034440941062</v>
      </c>
      <c r="E12" s="96">
        <f>'9. N Price Index'!G11</f>
        <v>56.282271944922549</v>
      </c>
      <c r="F12" s="97">
        <f t="shared" si="0"/>
        <v>1.0206772480179436</v>
      </c>
    </row>
    <row r="13" spans="2:6" ht="14.4">
      <c r="B13" s="99">
        <f t="shared" si="1"/>
        <v>8</v>
      </c>
      <c r="C13" s="100">
        <v>36526</v>
      </c>
      <c r="D13" s="96">
        <f>'7. Agricultural Price Index'!J12</f>
        <v>60.635459616783891</v>
      </c>
      <c r="E13" s="96">
        <f>'9. N Price Index'!G12</f>
        <v>62.478485370051629</v>
      </c>
      <c r="F13" s="97">
        <f t="shared" si="0"/>
        <v>0.9705014335358525</v>
      </c>
    </row>
    <row r="14" spans="2:6" ht="14.4">
      <c r="B14" s="99">
        <f t="shared" si="1"/>
        <v>9</v>
      </c>
      <c r="C14" s="100">
        <v>36923</v>
      </c>
      <c r="D14" s="96">
        <f>'7. Agricultural Price Index'!J13</f>
        <v>61.320640310453541</v>
      </c>
      <c r="E14" s="96">
        <f>'9. N Price Index'!G13</f>
        <v>67.814113597246134</v>
      </c>
      <c r="F14" s="97">
        <f t="shared" si="0"/>
        <v>0.90424599036480979</v>
      </c>
    </row>
    <row r="15" spans="2:6" ht="14.4">
      <c r="B15" s="99">
        <f t="shared" si="1"/>
        <v>10</v>
      </c>
      <c r="C15" s="100">
        <v>37316</v>
      </c>
      <c r="D15" s="96">
        <f>'7. Agricultural Price Index'!J14</f>
        <v>67.041595925297102</v>
      </c>
      <c r="E15" s="96">
        <f>'9. N Price Index'!G14</f>
        <v>70.740103270223756</v>
      </c>
      <c r="F15" s="97">
        <f t="shared" si="0"/>
        <v>0.94771696429677899</v>
      </c>
    </row>
    <row r="16" spans="2:6" ht="14.4">
      <c r="B16" s="99">
        <f t="shared" si="1"/>
        <v>11</v>
      </c>
      <c r="C16" s="100">
        <v>37712</v>
      </c>
      <c r="D16" s="96">
        <f>'7. Agricultural Price Index'!J15</f>
        <v>75.221319427601259</v>
      </c>
      <c r="E16" s="96">
        <f>'9. N Price Index'!G15</f>
        <v>72.289156626506028</v>
      </c>
      <c r="F16" s="97">
        <f t="shared" si="0"/>
        <v>1.0405615854151506</v>
      </c>
    </row>
    <row r="17" spans="2:6" ht="14.4">
      <c r="B17" s="99">
        <f t="shared" si="1"/>
        <v>12</v>
      </c>
      <c r="C17" s="100">
        <v>38108</v>
      </c>
      <c r="D17" s="96">
        <f>'7. Agricultural Price Index'!J16</f>
        <v>71.389158379820515</v>
      </c>
      <c r="E17" s="96">
        <f>'9. N Price Index'!G16</f>
        <v>80.55077452667814</v>
      </c>
      <c r="F17" s="97">
        <f t="shared" si="0"/>
        <v>0.88626284227939567</v>
      </c>
    </row>
    <row r="18" spans="2:6" ht="14.4">
      <c r="B18" s="99">
        <f t="shared" si="1"/>
        <v>13</v>
      </c>
      <c r="C18" s="100">
        <v>38504</v>
      </c>
      <c r="D18" s="96">
        <f>'7. Agricultural Price Index'!J17</f>
        <v>77.525466893039038</v>
      </c>
      <c r="E18" s="96">
        <f>'9. N Price Index'!G17</f>
        <v>87.607573149741825</v>
      </c>
      <c r="F18" s="97">
        <f t="shared" si="0"/>
        <v>0.88491741188321571</v>
      </c>
    </row>
    <row r="19" spans="2:6" ht="14.4">
      <c r="B19" s="99">
        <f t="shared" si="1"/>
        <v>14</v>
      </c>
      <c r="C19" s="100">
        <v>38899</v>
      </c>
      <c r="D19" s="96">
        <f>'7. Agricultural Price Index'!J18</f>
        <v>86.260004850836765</v>
      </c>
      <c r="E19" s="96">
        <f>'9. N Price Index'!G18</f>
        <v>90.705679862306368</v>
      </c>
      <c r="F19" s="97">
        <f t="shared" si="0"/>
        <v>0.9509879092663408</v>
      </c>
    </row>
    <row r="20" spans="2:6" ht="14.4">
      <c r="B20" s="99">
        <f t="shared" si="1"/>
        <v>15</v>
      </c>
      <c r="C20" s="100">
        <v>39295</v>
      </c>
      <c r="D20" s="96">
        <f>'7. Agricultural Price Index'!J19</f>
        <v>100</v>
      </c>
      <c r="E20" s="96">
        <f>'9. N Price Index'!G19</f>
        <v>100</v>
      </c>
      <c r="F20" s="97">
        <f t="shared" si="0"/>
        <v>1</v>
      </c>
    </row>
    <row r="21" spans="2:6" ht="14.4">
      <c r="B21" s="99">
        <f t="shared" si="1"/>
        <v>16</v>
      </c>
      <c r="C21" s="100">
        <v>39692</v>
      </c>
      <c r="D21" s="96">
        <f>'7. Agricultural Price Index'!J20</f>
        <v>119.1</v>
      </c>
      <c r="E21" s="96">
        <f>'9. N Price Index'!G20</f>
        <v>129.25989672977624</v>
      </c>
      <c r="F21" s="97">
        <f t="shared" si="0"/>
        <v>0.92139946737683087</v>
      </c>
    </row>
    <row r="22" spans="2:6" ht="14.4">
      <c r="B22" s="99">
        <f t="shared" si="1"/>
        <v>17</v>
      </c>
      <c r="C22" s="101">
        <v>40087</v>
      </c>
      <c r="D22" s="96">
        <f>'7. Agricultural Price Index'!J21</f>
        <v>142.02000000000001</v>
      </c>
      <c r="E22" s="96">
        <f>'9. N Price Index'!G21</f>
        <v>137.52151462994834</v>
      </c>
      <c r="F22" s="97">
        <f t="shared" si="0"/>
        <v>1.0327111389236547</v>
      </c>
    </row>
    <row r="23" spans="2:6" ht="14.4">
      <c r="B23" s="99">
        <f t="shared" si="1"/>
        <v>18</v>
      </c>
      <c r="C23" s="101">
        <v>40483</v>
      </c>
      <c r="D23" s="96">
        <f>'7. Agricultural Price Index'!J22</f>
        <v>183.2</v>
      </c>
      <c r="E23" s="96">
        <f>'9. N Price Index'!G22</f>
        <v>178.14113597246126</v>
      </c>
      <c r="F23" s="97">
        <f t="shared" si="0"/>
        <v>1.0283980676328504</v>
      </c>
    </row>
    <row r="24" spans="2:6" ht="14.4">
      <c r="B24" s="99">
        <f t="shared" si="1"/>
        <v>19</v>
      </c>
      <c r="C24" s="101">
        <v>40878</v>
      </c>
      <c r="D24" s="96">
        <f>'7. Agricultural Price Index'!J23</f>
        <v>185.03</v>
      </c>
      <c r="E24" s="96">
        <f>'9. N Price Index'!G23</f>
        <v>295.86919104991392</v>
      </c>
      <c r="F24" s="97">
        <f t="shared" si="0"/>
        <v>0.62537771960442123</v>
      </c>
    </row>
    <row r="25" spans="2:6" ht="14.4">
      <c r="B25" s="99">
        <f t="shared" si="1"/>
        <v>20</v>
      </c>
      <c r="C25" s="99" t="s">
        <v>20</v>
      </c>
      <c r="D25" s="96">
        <f>'7. Agricultural Price Index'!J24</f>
        <v>198.23</v>
      </c>
      <c r="E25" s="96">
        <f>'9. N Price Index'!G24</f>
        <v>309.63855421686748</v>
      </c>
      <c r="F25" s="97">
        <f t="shared" si="0"/>
        <v>0.64019805447470812</v>
      </c>
    </row>
    <row r="26" spans="2:6" ht="14.4">
      <c r="B26" s="99">
        <f t="shared" si="1"/>
        <v>21</v>
      </c>
      <c r="C26" s="99" t="s">
        <v>21</v>
      </c>
      <c r="D26" s="96">
        <f>'7. Agricultural Price Index'!J25</f>
        <v>219</v>
      </c>
      <c r="E26" s="96">
        <f>'9. N Price Index'!G25</f>
        <v>314.45783132530119</v>
      </c>
      <c r="F26" s="97">
        <f t="shared" si="0"/>
        <v>0.69643678160919542</v>
      </c>
    </row>
    <row r="27" spans="2:6" ht="14.4">
      <c r="B27" s="99">
        <f t="shared" si="1"/>
        <v>22</v>
      </c>
      <c r="C27" s="99" t="s">
        <v>22</v>
      </c>
      <c r="D27" s="96">
        <f>'7. Agricultural Price Index'!J26</f>
        <v>220.56</v>
      </c>
      <c r="E27" s="96">
        <f>'9. N Price Index'!G26</f>
        <v>324.0963855421686</v>
      </c>
      <c r="F27" s="97">
        <f t="shared" si="0"/>
        <v>0.68053828996282539</v>
      </c>
    </row>
    <row r="28" spans="2:6" ht="14.4">
      <c r="B28" s="99">
        <f t="shared" si="1"/>
        <v>23</v>
      </c>
      <c r="C28" s="99" t="s">
        <v>23</v>
      </c>
      <c r="D28" s="96">
        <f>'7. Agricultural Price Index'!J27</f>
        <v>226.43</v>
      </c>
      <c r="E28" s="96">
        <f>'9. N Price Index'!G27</f>
        <v>320.13769363166949</v>
      </c>
      <c r="F28" s="97">
        <f t="shared" si="0"/>
        <v>0.70728940860215062</v>
      </c>
    </row>
    <row r="29" spans="2:6" ht="14.4">
      <c r="B29" s="99">
        <f t="shared" si="1"/>
        <v>24</v>
      </c>
      <c r="C29" s="99" t="s">
        <v>24</v>
      </c>
      <c r="D29" s="96">
        <f>'7. Agricultural Price Index'!J28</f>
        <v>244.88404500000004</v>
      </c>
      <c r="E29" s="96">
        <f>'9. N Price Index'!G28</f>
        <v>237.1772805507745</v>
      </c>
      <c r="F29" s="97">
        <f t="shared" si="0"/>
        <v>1.0324936875544271</v>
      </c>
    </row>
    <row r="30" spans="2:6" ht="14.4">
      <c r="B30" s="99">
        <f t="shared" si="1"/>
        <v>25</v>
      </c>
      <c r="C30" s="99" t="s">
        <v>25</v>
      </c>
      <c r="D30" s="96">
        <f>'7. Agricultural Price Index'!J29</f>
        <v>256.635762</v>
      </c>
      <c r="E30" s="96">
        <f>'9. N Price Index'!G29</f>
        <v>238.55421686746988</v>
      </c>
      <c r="F30" s="97">
        <f t="shared" si="0"/>
        <v>1.0757963760606062</v>
      </c>
    </row>
    <row r="31" spans="2:6" ht="14.4">
      <c r="B31" s="99">
        <f t="shared" si="1"/>
        <v>26</v>
      </c>
      <c r="C31" s="99" t="s">
        <v>26</v>
      </c>
      <c r="D31" s="96">
        <f>'7. Agricultural Price Index'!J30</f>
        <v>281.56570500000004</v>
      </c>
      <c r="E31" s="96">
        <f>'9. N Price Index'!G30</f>
        <v>300.34423407917382</v>
      </c>
      <c r="F31" s="97">
        <f t="shared" si="0"/>
        <v>0.93747664530085983</v>
      </c>
    </row>
    <row r="32" spans="2:6" ht="14.4">
      <c r="B32" s="99">
        <f t="shared" si="1"/>
        <v>27</v>
      </c>
      <c r="C32" s="99" t="s">
        <v>27</v>
      </c>
      <c r="D32" s="96">
        <f>'7. Agricultural Price Index'!J31</f>
        <v>312.02054000000004</v>
      </c>
      <c r="E32" s="96">
        <f>'9. N Price Index'!G31</f>
        <v>318.4165232358003</v>
      </c>
      <c r="F32" s="97">
        <f t="shared" si="0"/>
        <v>0.97991315535135159</v>
      </c>
    </row>
    <row r="33" spans="2:6" ht="14.4">
      <c r="B33" s="99">
        <f t="shared" si="1"/>
        <v>28</v>
      </c>
      <c r="C33" s="99" t="s">
        <v>28</v>
      </c>
      <c r="D33" s="96">
        <f>'7. Agricultural Price Index'!J32</f>
        <v>352.52886699999999</v>
      </c>
      <c r="E33" s="96">
        <f>'9. N Price Index'!G32</f>
        <v>292.25473321858863</v>
      </c>
      <c r="F33" s="97">
        <f t="shared" si="0"/>
        <v>1.2062383493934041</v>
      </c>
    </row>
    <row r="34" spans="2:6" ht="14.4">
      <c r="B34" s="99">
        <f t="shared" si="1"/>
        <v>29</v>
      </c>
      <c r="C34" s="99" t="s">
        <v>29</v>
      </c>
      <c r="D34" s="96">
        <f>'7. Agricultural Price Index'!J33</f>
        <v>441.49321400000002</v>
      </c>
      <c r="E34" s="96">
        <f>'9. N Price Index'!G33</f>
        <v>329.25989672977624</v>
      </c>
      <c r="F34" s="97">
        <f t="shared" si="0"/>
        <v>1.3408654330057501</v>
      </c>
    </row>
    <row r="35" spans="2:6" ht="14.4">
      <c r="B35" s="99">
        <v>30</v>
      </c>
      <c r="C35" s="99" t="s">
        <v>153</v>
      </c>
      <c r="D35" s="37">
        <v>921.73</v>
      </c>
      <c r="E35" s="37">
        <v>1260.83</v>
      </c>
      <c r="F35" s="97">
        <f t="shared" si="0"/>
        <v>0.7310501812298249</v>
      </c>
    </row>
    <row r="36" spans="2:6" ht="13.2">
      <c r="F36" s="3"/>
    </row>
    <row r="37" spans="2:6" ht="13.2">
      <c r="F37" s="3"/>
    </row>
    <row r="38" spans="2:6" ht="13.2">
      <c r="F38" s="3"/>
    </row>
    <row r="39" spans="2:6" ht="13.2">
      <c r="F39" s="3"/>
    </row>
    <row r="40" spans="2:6" ht="13.2">
      <c r="F40" s="3"/>
    </row>
    <row r="41" spans="2:6" ht="13.2">
      <c r="F41" s="3"/>
    </row>
    <row r="42" spans="2:6" ht="13.2">
      <c r="F42" s="3"/>
    </row>
    <row r="43" spans="2:6" ht="13.2">
      <c r="F43" s="3"/>
    </row>
    <row r="44" spans="2:6" ht="13.2">
      <c r="F44" s="3"/>
    </row>
    <row r="45" spans="2:6" ht="13.2">
      <c r="F45" s="3"/>
    </row>
    <row r="46" spans="2:6" ht="13.2">
      <c r="F46" s="3"/>
    </row>
    <row r="47" spans="2:6" ht="13.2">
      <c r="F47" s="3"/>
    </row>
    <row r="48" spans="2:6" ht="13.2">
      <c r="F48" s="3"/>
    </row>
    <row r="49" spans="6:6" ht="13.2">
      <c r="F49" s="3"/>
    </row>
    <row r="50" spans="6:6" ht="13.2">
      <c r="F50" s="3"/>
    </row>
    <row r="51" spans="6:6" ht="13.2">
      <c r="F51" s="3"/>
    </row>
    <row r="52" spans="6:6" ht="13.2">
      <c r="F52" s="3"/>
    </row>
    <row r="53" spans="6:6" ht="13.2">
      <c r="F53" s="3"/>
    </row>
    <row r="54" spans="6:6" ht="13.2">
      <c r="F54" s="3"/>
    </row>
    <row r="55" spans="6:6" ht="13.2">
      <c r="F55" s="3"/>
    </row>
    <row r="56" spans="6:6" ht="13.2">
      <c r="F56" s="3"/>
    </row>
    <row r="57" spans="6:6" ht="13.2">
      <c r="F57" s="3"/>
    </row>
    <row r="58" spans="6:6" ht="13.2">
      <c r="F58" s="3"/>
    </row>
    <row r="59" spans="6:6" ht="13.2">
      <c r="F59" s="3"/>
    </row>
    <row r="60" spans="6:6" ht="13.2">
      <c r="F60" s="3"/>
    </row>
    <row r="61" spans="6:6" ht="13.2">
      <c r="F61" s="3"/>
    </row>
    <row r="62" spans="6:6" ht="13.2">
      <c r="F62" s="3"/>
    </row>
    <row r="63" spans="6:6" ht="13.2">
      <c r="F63" s="3"/>
    </row>
    <row r="64" spans="6:6" ht="13.2">
      <c r="F64" s="3"/>
    </row>
    <row r="65" spans="6:6" ht="13.2">
      <c r="F65" s="3"/>
    </row>
    <row r="66" spans="6:6" ht="13.2">
      <c r="F66" s="3"/>
    </row>
    <row r="67" spans="6:6" ht="13.2">
      <c r="F67" s="3"/>
    </row>
    <row r="68" spans="6:6" ht="13.2">
      <c r="F68" s="3"/>
    </row>
    <row r="69" spans="6:6" ht="13.2">
      <c r="F69" s="3"/>
    </row>
    <row r="70" spans="6:6" ht="13.2">
      <c r="F70" s="3"/>
    </row>
    <row r="71" spans="6:6" ht="13.2">
      <c r="F71" s="3"/>
    </row>
    <row r="72" spans="6:6" ht="13.2">
      <c r="F72" s="3"/>
    </row>
    <row r="73" spans="6:6" ht="13.2">
      <c r="F73" s="3"/>
    </row>
    <row r="74" spans="6:6" ht="13.2">
      <c r="F74" s="3"/>
    </row>
    <row r="75" spans="6:6" ht="13.2">
      <c r="F75" s="3"/>
    </row>
    <row r="76" spans="6:6" ht="13.2">
      <c r="F76" s="3"/>
    </row>
    <row r="77" spans="6:6" ht="13.2">
      <c r="F77" s="3"/>
    </row>
    <row r="78" spans="6:6" ht="13.2">
      <c r="F78" s="3"/>
    </row>
    <row r="79" spans="6:6" ht="13.2">
      <c r="F79" s="3"/>
    </row>
    <row r="80" spans="6:6" ht="13.2">
      <c r="F80" s="3"/>
    </row>
    <row r="81" spans="6:6" ht="13.2">
      <c r="F81" s="3"/>
    </row>
    <row r="82" spans="6:6" ht="13.2">
      <c r="F82" s="3"/>
    </row>
    <row r="83" spans="6:6" ht="13.2">
      <c r="F83" s="3"/>
    </row>
    <row r="84" spans="6:6" ht="13.2">
      <c r="F84" s="3"/>
    </row>
    <row r="85" spans="6:6" ht="13.2">
      <c r="F85" s="3"/>
    </row>
    <row r="86" spans="6:6" ht="13.2">
      <c r="F86" s="3"/>
    </row>
    <row r="87" spans="6:6" ht="13.2">
      <c r="F87" s="3"/>
    </row>
    <row r="88" spans="6:6" ht="13.2">
      <c r="F88" s="3"/>
    </row>
    <row r="89" spans="6:6" ht="13.2">
      <c r="F89" s="3"/>
    </row>
    <row r="90" spans="6:6" ht="13.2">
      <c r="F90" s="3"/>
    </row>
    <row r="91" spans="6:6" ht="13.2">
      <c r="F91" s="3"/>
    </row>
    <row r="92" spans="6:6" ht="13.2">
      <c r="F92" s="3"/>
    </row>
    <row r="93" spans="6:6" ht="13.2">
      <c r="F93" s="3"/>
    </row>
    <row r="94" spans="6:6" ht="13.2">
      <c r="F94" s="3"/>
    </row>
    <row r="95" spans="6:6" ht="13.2">
      <c r="F95" s="3"/>
    </row>
    <row r="96" spans="6:6" ht="13.2">
      <c r="F96" s="3"/>
    </row>
    <row r="97" spans="6:6" ht="13.2">
      <c r="F97" s="3"/>
    </row>
    <row r="98" spans="6:6" ht="13.2">
      <c r="F98" s="3"/>
    </row>
    <row r="99" spans="6:6" ht="13.2">
      <c r="F99" s="3"/>
    </row>
    <row r="100" spans="6:6" ht="13.2">
      <c r="F100" s="3"/>
    </row>
    <row r="101" spans="6:6" ht="13.2">
      <c r="F101" s="3"/>
    </row>
    <row r="102" spans="6:6" ht="13.2">
      <c r="F102" s="3"/>
    </row>
    <row r="103" spans="6:6" ht="13.2">
      <c r="F103" s="3"/>
    </row>
    <row r="104" spans="6:6" ht="13.2">
      <c r="F104" s="3"/>
    </row>
    <row r="105" spans="6:6" ht="13.2">
      <c r="F105" s="3"/>
    </row>
    <row r="106" spans="6:6" ht="13.2">
      <c r="F106" s="3"/>
    </row>
    <row r="107" spans="6:6" ht="13.2">
      <c r="F107" s="3"/>
    </row>
    <row r="108" spans="6:6" ht="13.2">
      <c r="F108" s="3"/>
    </row>
    <row r="109" spans="6:6" ht="13.2">
      <c r="F109" s="3"/>
    </row>
    <row r="110" spans="6:6" ht="13.2">
      <c r="F110" s="3"/>
    </row>
    <row r="111" spans="6:6" ht="13.2">
      <c r="F111" s="3"/>
    </row>
    <row r="112" spans="6:6" ht="13.2">
      <c r="F112" s="3"/>
    </row>
    <row r="113" spans="6:6" ht="13.2">
      <c r="F113" s="3"/>
    </row>
    <row r="114" spans="6:6" ht="13.2">
      <c r="F114" s="3"/>
    </row>
    <row r="115" spans="6:6" ht="13.2">
      <c r="F115" s="3"/>
    </row>
    <row r="116" spans="6:6" ht="13.2">
      <c r="F116" s="3"/>
    </row>
    <row r="117" spans="6:6" ht="13.2">
      <c r="F117" s="3"/>
    </row>
    <row r="118" spans="6:6" ht="13.2">
      <c r="F118" s="3"/>
    </row>
    <row r="119" spans="6:6" ht="13.2">
      <c r="F119" s="3"/>
    </row>
    <row r="120" spans="6:6" ht="13.2">
      <c r="F120" s="3"/>
    </row>
    <row r="121" spans="6:6" ht="13.2">
      <c r="F121" s="3"/>
    </row>
    <row r="122" spans="6:6" ht="13.2">
      <c r="F122" s="3"/>
    </row>
    <row r="123" spans="6:6" ht="13.2">
      <c r="F123" s="3"/>
    </row>
    <row r="124" spans="6:6" ht="13.2">
      <c r="F124" s="3"/>
    </row>
    <row r="125" spans="6:6" ht="13.2">
      <c r="F125" s="3"/>
    </row>
    <row r="126" spans="6:6" ht="13.2">
      <c r="F126" s="3"/>
    </row>
    <row r="127" spans="6:6" ht="13.2">
      <c r="F127" s="3"/>
    </row>
    <row r="128" spans="6:6" ht="13.2">
      <c r="F128" s="3"/>
    </row>
    <row r="129" spans="6:6" ht="13.2">
      <c r="F129" s="3"/>
    </row>
    <row r="130" spans="6:6" ht="13.2">
      <c r="F130" s="3"/>
    </row>
    <row r="131" spans="6:6" ht="13.2">
      <c r="F131" s="3"/>
    </row>
    <row r="132" spans="6:6" ht="13.2">
      <c r="F132" s="3"/>
    </row>
    <row r="133" spans="6:6" ht="13.2">
      <c r="F133" s="3"/>
    </row>
    <row r="134" spans="6:6" ht="13.2">
      <c r="F134" s="3"/>
    </row>
    <row r="135" spans="6:6" ht="13.2">
      <c r="F135" s="3"/>
    </row>
    <row r="136" spans="6:6" ht="13.2">
      <c r="F136" s="3"/>
    </row>
    <row r="137" spans="6:6" ht="13.2">
      <c r="F137" s="3"/>
    </row>
    <row r="138" spans="6:6" ht="13.2">
      <c r="F138" s="3"/>
    </row>
    <row r="139" spans="6:6" ht="13.2">
      <c r="F139" s="3"/>
    </row>
    <row r="140" spans="6:6" ht="13.2">
      <c r="F140" s="3"/>
    </row>
    <row r="141" spans="6:6" ht="13.2">
      <c r="F141" s="3"/>
    </row>
    <row r="142" spans="6:6" ht="13.2">
      <c r="F142" s="3"/>
    </row>
    <row r="143" spans="6:6" ht="13.2">
      <c r="F143" s="3"/>
    </row>
    <row r="144" spans="6:6" ht="13.2">
      <c r="F144" s="3"/>
    </row>
    <row r="145" spans="6:6" ht="13.2">
      <c r="F145" s="3"/>
    </row>
    <row r="146" spans="6:6" ht="13.2">
      <c r="F146" s="3"/>
    </row>
    <row r="147" spans="6:6" ht="13.2">
      <c r="F147" s="3"/>
    </row>
    <row r="148" spans="6:6" ht="13.2">
      <c r="F148" s="3"/>
    </row>
    <row r="149" spans="6:6" ht="13.2">
      <c r="F149" s="3"/>
    </row>
    <row r="150" spans="6:6" ht="13.2">
      <c r="F150" s="3"/>
    </row>
    <row r="151" spans="6:6" ht="13.2">
      <c r="F151" s="3"/>
    </row>
    <row r="152" spans="6:6" ht="13.2">
      <c r="F152" s="3"/>
    </row>
    <row r="153" spans="6:6" ht="13.2">
      <c r="F153" s="3"/>
    </row>
    <row r="154" spans="6:6" ht="13.2">
      <c r="F154" s="3"/>
    </row>
    <row r="155" spans="6:6" ht="13.2">
      <c r="F155" s="3"/>
    </row>
    <row r="156" spans="6:6" ht="13.2">
      <c r="F156" s="3"/>
    </row>
    <row r="157" spans="6:6" ht="13.2">
      <c r="F157" s="3"/>
    </row>
    <row r="158" spans="6:6" ht="13.2">
      <c r="F158" s="3"/>
    </row>
    <row r="159" spans="6:6" ht="13.2">
      <c r="F159" s="3"/>
    </row>
    <row r="160" spans="6:6" ht="13.2">
      <c r="F160" s="3"/>
    </row>
    <row r="161" spans="6:6" ht="13.2">
      <c r="F161" s="3"/>
    </row>
    <row r="162" spans="6:6" ht="13.2">
      <c r="F162" s="3"/>
    </row>
    <row r="163" spans="6:6" ht="13.2">
      <c r="F163" s="3"/>
    </row>
    <row r="164" spans="6:6" ht="13.2">
      <c r="F164" s="3"/>
    </row>
    <row r="165" spans="6:6" ht="13.2">
      <c r="F165" s="3"/>
    </row>
    <row r="166" spans="6:6" ht="13.2">
      <c r="F166" s="3"/>
    </row>
    <row r="167" spans="6:6" ht="13.2">
      <c r="F167" s="3"/>
    </row>
    <row r="168" spans="6:6" ht="13.2">
      <c r="F168" s="3"/>
    </row>
    <row r="169" spans="6:6" ht="13.2">
      <c r="F169" s="3"/>
    </row>
    <row r="170" spans="6:6" ht="13.2">
      <c r="F170" s="3"/>
    </row>
    <row r="171" spans="6:6" ht="13.2">
      <c r="F171" s="3"/>
    </row>
    <row r="172" spans="6:6" ht="13.2">
      <c r="F172" s="3"/>
    </row>
    <row r="173" spans="6:6" ht="13.2">
      <c r="F173" s="3"/>
    </row>
    <row r="174" spans="6:6" ht="13.2">
      <c r="F174" s="3"/>
    </row>
    <row r="175" spans="6:6" ht="13.2">
      <c r="F175" s="3"/>
    </row>
    <row r="176" spans="6:6" ht="13.2">
      <c r="F176" s="3"/>
    </row>
    <row r="177" spans="6:6" ht="13.2">
      <c r="F177" s="3"/>
    </row>
    <row r="178" spans="6:6" ht="13.2">
      <c r="F178" s="3"/>
    </row>
    <row r="179" spans="6:6" ht="13.2">
      <c r="F179" s="3"/>
    </row>
    <row r="180" spans="6:6" ht="13.2">
      <c r="F180" s="3"/>
    </row>
    <row r="181" spans="6:6" ht="13.2">
      <c r="F181" s="3"/>
    </row>
    <row r="182" spans="6:6" ht="13.2">
      <c r="F182" s="3"/>
    </row>
    <row r="183" spans="6:6" ht="13.2">
      <c r="F183" s="3"/>
    </row>
    <row r="184" spans="6:6" ht="13.2">
      <c r="F184" s="3"/>
    </row>
    <row r="185" spans="6:6" ht="13.2">
      <c r="F185" s="3"/>
    </row>
    <row r="186" spans="6:6" ht="13.2">
      <c r="F186" s="3"/>
    </row>
    <row r="187" spans="6:6" ht="13.2">
      <c r="F187" s="3"/>
    </row>
    <row r="188" spans="6:6" ht="13.2">
      <c r="F188" s="3"/>
    </row>
    <row r="189" spans="6:6" ht="13.2">
      <c r="F189" s="3"/>
    </row>
    <row r="190" spans="6:6" ht="13.2">
      <c r="F190" s="3"/>
    </row>
    <row r="191" spans="6:6" ht="13.2">
      <c r="F191" s="3"/>
    </row>
    <row r="192" spans="6:6" ht="13.2">
      <c r="F192" s="3"/>
    </row>
    <row r="193" spans="6:6" ht="13.2">
      <c r="F193" s="3"/>
    </row>
    <row r="194" spans="6:6" ht="13.2">
      <c r="F194" s="3"/>
    </row>
    <row r="195" spans="6:6" ht="13.2">
      <c r="F195" s="3"/>
    </row>
    <row r="196" spans="6:6" ht="13.2">
      <c r="F196" s="3"/>
    </row>
    <row r="197" spans="6:6" ht="13.2">
      <c r="F197" s="3"/>
    </row>
    <row r="198" spans="6:6" ht="13.2">
      <c r="F198" s="3"/>
    </row>
    <row r="199" spans="6:6" ht="13.2">
      <c r="F199" s="3"/>
    </row>
    <row r="200" spans="6:6" ht="13.2">
      <c r="F200" s="3"/>
    </row>
    <row r="201" spans="6:6" ht="13.2">
      <c r="F201" s="3"/>
    </row>
    <row r="202" spans="6:6" ht="13.2">
      <c r="F202" s="3"/>
    </row>
    <row r="203" spans="6:6" ht="13.2">
      <c r="F203" s="3"/>
    </row>
    <row r="204" spans="6:6" ht="13.2">
      <c r="F204" s="3"/>
    </row>
    <row r="205" spans="6:6" ht="13.2">
      <c r="F205" s="3"/>
    </row>
    <row r="206" spans="6:6" ht="13.2">
      <c r="F206" s="3"/>
    </row>
    <row r="207" spans="6:6" ht="13.2">
      <c r="F207" s="3"/>
    </row>
    <row r="208" spans="6:6" ht="13.2">
      <c r="F208" s="3"/>
    </row>
    <row r="209" spans="6:6" ht="13.2">
      <c r="F209" s="3"/>
    </row>
    <row r="210" spans="6:6" ht="13.2">
      <c r="F210" s="3"/>
    </row>
    <row r="211" spans="6:6" ht="13.2">
      <c r="F211" s="3"/>
    </row>
    <row r="212" spans="6:6" ht="13.2">
      <c r="F212" s="3"/>
    </row>
    <row r="213" spans="6:6" ht="13.2">
      <c r="F213" s="3"/>
    </row>
    <row r="214" spans="6:6" ht="13.2">
      <c r="F214" s="3"/>
    </row>
    <row r="215" spans="6:6" ht="13.2">
      <c r="F215" s="3"/>
    </row>
    <row r="216" spans="6:6" ht="13.2">
      <c r="F216" s="3"/>
    </row>
    <row r="217" spans="6:6" ht="13.2">
      <c r="F217" s="3"/>
    </row>
    <row r="218" spans="6:6" ht="13.2">
      <c r="F218" s="3"/>
    </row>
    <row r="219" spans="6:6" ht="13.2">
      <c r="F219" s="3"/>
    </row>
    <row r="220" spans="6:6" ht="13.2">
      <c r="F220" s="3"/>
    </row>
    <row r="221" spans="6:6" ht="13.2">
      <c r="F221" s="3"/>
    </row>
    <row r="222" spans="6:6" ht="13.2">
      <c r="F222" s="3"/>
    </row>
    <row r="223" spans="6:6" ht="13.2">
      <c r="F223" s="3"/>
    </row>
    <row r="224" spans="6:6" ht="13.2">
      <c r="F224" s="3"/>
    </row>
    <row r="225" spans="6:6" ht="13.2">
      <c r="F225" s="3"/>
    </row>
    <row r="226" spans="6:6" ht="13.2">
      <c r="F226" s="3"/>
    </row>
    <row r="227" spans="6:6" ht="13.2">
      <c r="F227" s="3"/>
    </row>
    <row r="228" spans="6:6" ht="13.2">
      <c r="F228" s="3"/>
    </row>
    <row r="229" spans="6:6" ht="13.2">
      <c r="F229" s="3"/>
    </row>
    <row r="230" spans="6:6" ht="13.2">
      <c r="F230" s="3"/>
    </row>
    <row r="231" spans="6:6" ht="13.2">
      <c r="F231" s="3"/>
    </row>
    <row r="232" spans="6:6" ht="13.2">
      <c r="F232" s="3"/>
    </row>
    <row r="233" spans="6:6" ht="13.2">
      <c r="F233" s="3"/>
    </row>
    <row r="234" spans="6:6" ht="13.2">
      <c r="F234" s="3"/>
    </row>
    <row r="235" spans="6:6" ht="13.2">
      <c r="F235" s="3"/>
    </row>
    <row r="236" spans="6:6" ht="13.2">
      <c r="F236" s="3"/>
    </row>
    <row r="237" spans="6:6" ht="13.2">
      <c r="F237" s="3"/>
    </row>
    <row r="238" spans="6:6" ht="13.2">
      <c r="F238" s="3"/>
    </row>
    <row r="239" spans="6:6" ht="13.2">
      <c r="F239" s="3"/>
    </row>
    <row r="240" spans="6:6" ht="13.2">
      <c r="F240" s="3"/>
    </row>
    <row r="241" spans="6:6" ht="13.2">
      <c r="F241" s="3"/>
    </row>
    <row r="242" spans="6:6" ht="13.2">
      <c r="F242" s="3"/>
    </row>
    <row r="243" spans="6:6" ht="13.2">
      <c r="F243" s="3"/>
    </row>
    <row r="244" spans="6:6" ht="13.2">
      <c r="F244" s="3"/>
    </row>
    <row r="245" spans="6:6" ht="13.2">
      <c r="F245" s="3"/>
    </row>
    <row r="246" spans="6:6" ht="13.2">
      <c r="F246" s="3"/>
    </row>
    <row r="247" spans="6:6" ht="13.2">
      <c r="F247" s="3"/>
    </row>
    <row r="248" spans="6:6" ht="13.2">
      <c r="F248" s="3"/>
    </row>
    <row r="249" spans="6:6" ht="13.2">
      <c r="F249" s="3"/>
    </row>
    <row r="250" spans="6:6" ht="13.2">
      <c r="F250" s="3"/>
    </row>
    <row r="251" spans="6:6" ht="13.2">
      <c r="F251" s="3"/>
    </row>
    <row r="252" spans="6:6" ht="13.2">
      <c r="F252" s="3"/>
    </row>
    <row r="253" spans="6:6" ht="13.2">
      <c r="F253" s="3"/>
    </row>
    <row r="254" spans="6:6" ht="13.2">
      <c r="F254" s="3"/>
    </row>
    <row r="255" spans="6:6" ht="13.2">
      <c r="F255" s="3"/>
    </row>
    <row r="256" spans="6:6" ht="13.2">
      <c r="F256" s="3"/>
    </row>
    <row r="257" spans="6:6" ht="13.2">
      <c r="F257" s="3"/>
    </row>
    <row r="258" spans="6:6" ht="13.2">
      <c r="F258" s="3"/>
    </row>
    <row r="259" spans="6:6" ht="13.2">
      <c r="F259" s="3"/>
    </row>
    <row r="260" spans="6:6" ht="13.2">
      <c r="F260" s="3"/>
    </row>
    <row r="261" spans="6:6" ht="13.2">
      <c r="F261" s="3"/>
    </row>
    <row r="262" spans="6:6" ht="13.2">
      <c r="F262" s="3"/>
    </row>
    <row r="263" spans="6:6" ht="13.2">
      <c r="F263" s="3"/>
    </row>
    <row r="264" spans="6:6" ht="13.2">
      <c r="F264" s="3"/>
    </row>
    <row r="265" spans="6:6" ht="13.2">
      <c r="F265" s="3"/>
    </row>
    <row r="266" spans="6:6" ht="13.2">
      <c r="F266" s="3"/>
    </row>
    <row r="267" spans="6:6" ht="13.2">
      <c r="F267" s="3"/>
    </row>
    <row r="268" spans="6:6" ht="13.2">
      <c r="F268" s="3"/>
    </row>
    <row r="269" spans="6:6" ht="13.2">
      <c r="F269" s="3"/>
    </row>
    <row r="270" spans="6:6" ht="13.2">
      <c r="F270" s="3"/>
    </row>
    <row r="271" spans="6:6" ht="13.2">
      <c r="F271" s="3"/>
    </row>
    <row r="272" spans="6:6" ht="13.2">
      <c r="F272" s="3"/>
    </row>
    <row r="273" spans="6:6" ht="13.2">
      <c r="F273" s="3"/>
    </row>
    <row r="274" spans="6:6" ht="13.2">
      <c r="F274" s="3"/>
    </row>
    <row r="275" spans="6:6" ht="13.2">
      <c r="F275" s="3"/>
    </row>
    <row r="276" spans="6:6" ht="13.2">
      <c r="F276" s="3"/>
    </row>
    <row r="277" spans="6:6" ht="13.2">
      <c r="F277" s="3"/>
    </row>
    <row r="278" spans="6:6" ht="13.2">
      <c r="F278" s="3"/>
    </row>
    <row r="279" spans="6:6" ht="13.2">
      <c r="F279" s="3"/>
    </row>
    <row r="280" spans="6:6" ht="13.2">
      <c r="F280" s="3"/>
    </row>
    <row r="281" spans="6:6" ht="13.2">
      <c r="F281" s="3"/>
    </row>
    <row r="282" spans="6:6" ht="13.2">
      <c r="F282" s="3"/>
    </row>
    <row r="283" spans="6:6" ht="13.2">
      <c r="F283" s="3"/>
    </row>
    <row r="284" spans="6:6" ht="13.2">
      <c r="F284" s="3"/>
    </row>
    <row r="285" spans="6:6" ht="13.2">
      <c r="F285" s="3"/>
    </row>
    <row r="286" spans="6:6" ht="13.2">
      <c r="F286" s="3"/>
    </row>
    <row r="287" spans="6:6" ht="13.2">
      <c r="F287" s="3"/>
    </row>
    <row r="288" spans="6:6" ht="13.2">
      <c r="F288" s="3"/>
    </row>
    <row r="289" spans="6:6" ht="13.2">
      <c r="F289" s="3"/>
    </row>
    <row r="290" spans="6:6" ht="13.2">
      <c r="F290" s="3"/>
    </row>
    <row r="291" spans="6:6" ht="13.2">
      <c r="F291" s="3"/>
    </row>
    <row r="292" spans="6:6" ht="13.2">
      <c r="F292" s="3"/>
    </row>
    <row r="293" spans="6:6" ht="13.2">
      <c r="F293" s="3"/>
    </row>
    <row r="294" spans="6:6" ht="13.2">
      <c r="F294" s="3"/>
    </row>
    <row r="295" spans="6:6" ht="13.2">
      <c r="F295" s="3"/>
    </row>
    <row r="296" spans="6:6" ht="13.2">
      <c r="F296" s="3"/>
    </row>
    <row r="297" spans="6:6" ht="13.2">
      <c r="F297" s="3"/>
    </row>
    <row r="298" spans="6:6" ht="13.2">
      <c r="F298" s="3"/>
    </row>
    <row r="299" spans="6:6" ht="13.2">
      <c r="F299" s="3"/>
    </row>
    <row r="300" spans="6:6" ht="13.2">
      <c r="F300" s="3"/>
    </row>
    <row r="301" spans="6:6" ht="13.2">
      <c r="F301" s="3"/>
    </row>
    <row r="302" spans="6:6" ht="13.2">
      <c r="F302" s="3"/>
    </row>
    <row r="303" spans="6:6" ht="13.2">
      <c r="F303" s="3"/>
    </row>
    <row r="304" spans="6:6" ht="13.2">
      <c r="F304" s="3"/>
    </row>
    <row r="305" spans="6:6" ht="13.2">
      <c r="F305" s="3"/>
    </row>
    <row r="306" spans="6:6" ht="13.2">
      <c r="F306" s="3"/>
    </row>
    <row r="307" spans="6:6" ht="13.2">
      <c r="F307" s="3"/>
    </row>
    <row r="308" spans="6:6" ht="13.2">
      <c r="F308" s="3"/>
    </row>
    <row r="309" spans="6:6" ht="13.2">
      <c r="F309" s="3"/>
    </row>
    <row r="310" spans="6:6" ht="13.2">
      <c r="F310" s="3"/>
    </row>
    <row r="311" spans="6:6" ht="13.2">
      <c r="F311" s="3"/>
    </row>
    <row r="312" spans="6:6" ht="13.2">
      <c r="F312" s="3"/>
    </row>
    <row r="313" spans="6:6" ht="13.2">
      <c r="F313" s="3"/>
    </row>
    <row r="314" spans="6:6" ht="13.2">
      <c r="F314" s="3"/>
    </row>
    <row r="315" spans="6:6" ht="13.2">
      <c r="F315" s="3"/>
    </row>
    <row r="316" spans="6:6" ht="13.2">
      <c r="F316" s="3"/>
    </row>
    <row r="317" spans="6:6" ht="13.2">
      <c r="F317" s="3"/>
    </row>
    <row r="318" spans="6:6" ht="13.2">
      <c r="F318" s="3"/>
    </row>
    <row r="319" spans="6:6" ht="13.2">
      <c r="F319" s="3"/>
    </row>
    <row r="320" spans="6:6" ht="13.2">
      <c r="F320" s="3"/>
    </row>
    <row r="321" spans="6:6" ht="13.2">
      <c r="F321" s="3"/>
    </row>
    <row r="322" spans="6:6" ht="13.2">
      <c r="F322" s="3"/>
    </row>
    <row r="323" spans="6:6" ht="13.2">
      <c r="F323" s="3"/>
    </row>
    <row r="324" spans="6:6" ht="13.2">
      <c r="F324" s="3"/>
    </row>
    <row r="325" spans="6:6" ht="13.2">
      <c r="F325" s="3"/>
    </row>
    <row r="326" spans="6:6" ht="13.2">
      <c r="F326" s="3"/>
    </row>
    <row r="327" spans="6:6" ht="13.2">
      <c r="F327" s="3"/>
    </row>
    <row r="328" spans="6:6" ht="13.2">
      <c r="F328" s="3"/>
    </row>
    <row r="329" spans="6:6" ht="13.2">
      <c r="F329" s="3"/>
    </row>
    <row r="330" spans="6:6" ht="13.2">
      <c r="F330" s="3"/>
    </row>
    <row r="331" spans="6:6" ht="13.2">
      <c r="F331" s="3"/>
    </row>
    <row r="332" spans="6:6" ht="13.2">
      <c r="F332" s="3"/>
    </row>
    <row r="333" spans="6:6" ht="13.2">
      <c r="F333" s="3"/>
    </row>
    <row r="334" spans="6:6" ht="13.2">
      <c r="F334" s="3"/>
    </row>
    <row r="335" spans="6:6" ht="13.2">
      <c r="F335" s="3"/>
    </row>
    <row r="336" spans="6:6" ht="13.2">
      <c r="F336" s="3"/>
    </row>
    <row r="337" spans="6:6" ht="13.2">
      <c r="F337" s="3"/>
    </row>
    <row r="338" spans="6:6" ht="13.2">
      <c r="F338" s="3"/>
    </row>
    <row r="339" spans="6:6" ht="13.2">
      <c r="F339" s="3"/>
    </row>
    <row r="340" spans="6:6" ht="13.2">
      <c r="F340" s="3"/>
    </row>
    <row r="341" spans="6:6" ht="13.2">
      <c r="F341" s="3"/>
    </row>
    <row r="342" spans="6:6" ht="13.2">
      <c r="F342" s="3"/>
    </row>
    <row r="343" spans="6:6" ht="13.2">
      <c r="F343" s="3"/>
    </row>
    <row r="344" spans="6:6" ht="13.2">
      <c r="F344" s="3"/>
    </row>
    <row r="345" spans="6:6" ht="13.2">
      <c r="F345" s="3"/>
    </row>
    <row r="346" spans="6:6" ht="13.2">
      <c r="F346" s="3"/>
    </row>
    <row r="347" spans="6:6" ht="13.2">
      <c r="F347" s="3"/>
    </row>
    <row r="348" spans="6:6" ht="13.2">
      <c r="F348" s="3"/>
    </row>
    <row r="349" spans="6:6" ht="13.2">
      <c r="F349" s="3"/>
    </row>
    <row r="350" spans="6:6" ht="13.2">
      <c r="F350" s="3"/>
    </row>
    <row r="351" spans="6:6" ht="13.2">
      <c r="F351" s="3"/>
    </row>
    <row r="352" spans="6:6" ht="13.2">
      <c r="F352" s="3"/>
    </row>
    <row r="353" spans="6:6" ht="13.2">
      <c r="F353" s="3"/>
    </row>
    <row r="354" spans="6:6" ht="13.2">
      <c r="F354" s="3"/>
    </row>
    <row r="355" spans="6:6" ht="13.2">
      <c r="F355" s="3"/>
    </row>
    <row r="356" spans="6:6" ht="13.2">
      <c r="F356" s="3"/>
    </row>
    <row r="357" spans="6:6" ht="13.2">
      <c r="F357" s="3"/>
    </row>
    <row r="358" spans="6:6" ht="13.2">
      <c r="F358" s="3"/>
    </row>
    <row r="359" spans="6:6" ht="13.2">
      <c r="F359" s="3"/>
    </row>
    <row r="360" spans="6:6" ht="13.2">
      <c r="F360" s="3"/>
    </row>
    <row r="361" spans="6:6" ht="13.2">
      <c r="F361" s="3"/>
    </row>
    <row r="362" spans="6:6" ht="13.2">
      <c r="F362" s="3"/>
    </row>
    <row r="363" spans="6:6" ht="13.2">
      <c r="F363" s="3"/>
    </row>
    <row r="364" spans="6:6" ht="13.2">
      <c r="F364" s="3"/>
    </row>
    <row r="365" spans="6:6" ht="13.2">
      <c r="F365" s="3"/>
    </row>
    <row r="366" spans="6:6" ht="13.2">
      <c r="F366" s="3"/>
    </row>
    <row r="367" spans="6:6" ht="13.2">
      <c r="F367" s="3"/>
    </row>
    <row r="368" spans="6:6" ht="13.2">
      <c r="F368" s="3"/>
    </row>
    <row r="369" spans="6:6" ht="13.2">
      <c r="F369" s="3"/>
    </row>
    <row r="370" spans="6:6" ht="13.2">
      <c r="F370" s="3"/>
    </row>
    <row r="371" spans="6:6" ht="13.2">
      <c r="F371" s="3"/>
    </row>
    <row r="372" spans="6:6" ht="13.2">
      <c r="F372" s="3"/>
    </row>
    <row r="373" spans="6:6" ht="13.2">
      <c r="F373" s="3"/>
    </row>
    <row r="374" spans="6:6" ht="13.2">
      <c r="F374" s="3"/>
    </row>
    <row r="375" spans="6:6" ht="13.2">
      <c r="F375" s="3"/>
    </row>
    <row r="376" spans="6:6" ht="13.2">
      <c r="F376" s="3"/>
    </row>
    <row r="377" spans="6:6" ht="13.2">
      <c r="F377" s="3"/>
    </row>
    <row r="378" spans="6:6" ht="13.2">
      <c r="F378" s="3"/>
    </row>
    <row r="379" spans="6:6" ht="13.2">
      <c r="F379" s="3"/>
    </row>
    <row r="380" spans="6:6" ht="13.2">
      <c r="F380" s="3"/>
    </row>
    <row r="381" spans="6:6" ht="13.2">
      <c r="F381" s="3"/>
    </row>
    <row r="382" spans="6:6" ht="13.2">
      <c r="F382" s="3"/>
    </row>
    <row r="383" spans="6:6" ht="13.2">
      <c r="F383" s="3"/>
    </row>
    <row r="384" spans="6:6" ht="13.2">
      <c r="F384" s="3"/>
    </row>
    <row r="385" spans="6:6" ht="13.2">
      <c r="F385" s="3"/>
    </row>
    <row r="386" spans="6:6" ht="13.2">
      <c r="F386" s="3"/>
    </row>
    <row r="387" spans="6:6" ht="13.2">
      <c r="F387" s="3"/>
    </row>
    <row r="388" spans="6:6" ht="13.2">
      <c r="F388" s="3"/>
    </row>
    <row r="389" spans="6:6" ht="13.2">
      <c r="F389" s="3"/>
    </row>
    <row r="390" spans="6:6" ht="13.2">
      <c r="F390" s="3"/>
    </row>
    <row r="391" spans="6:6" ht="13.2">
      <c r="F391" s="3"/>
    </row>
    <row r="392" spans="6:6" ht="13.2">
      <c r="F392" s="3"/>
    </row>
    <row r="393" spans="6:6" ht="13.2">
      <c r="F393" s="3"/>
    </row>
    <row r="394" spans="6:6" ht="13.2">
      <c r="F394" s="3"/>
    </row>
    <row r="395" spans="6:6" ht="13.2">
      <c r="F395" s="3"/>
    </row>
    <row r="396" spans="6:6" ht="13.2">
      <c r="F396" s="3"/>
    </row>
    <row r="397" spans="6:6" ht="13.2">
      <c r="F397" s="3"/>
    </row>
    <row r="398" spans="6:6" ht="13.2">
      <c r="F398" s="3"/>
    </row>
    <row r="399" spans="6:6" ht="13.2">
      <c r="F399" s="3"/>
    </row>
    <row r="400" spans="6:6" ht="13.2">
      <c r="F400" s="3"/>
    </row>
    <row r="401" spans="6:6" ht="13.2">
      <c r="F401" s="3"/>
    </row>
    <row r="402" spans="6:6" ht="13.2">
      <c r="F402" s="3"/>
    </row>
    <row r="403" spans="6:6" ht="13.2">
      <c r="F403" s="3"/>
    </row>
    <row r="404" spans="6:6" ht="13.2">
      <c r="F404" s="3"/>
    </row>
    <row r="405" spans="6:6" ht="13.2">
      <c r="F405" s="3"/>
    </row>
    <row r="406" spans="6:6" ht="13.2">
      <c r="F406" s="3"/>
    </row>
    <row r="407" spans="6:6" ht="13.2">
      <c r="F407" s="3"/>
    </row>
    <row r="408" spans="6:6" ht="13.2">
      <c r="F408" s="3"/>
    </row>
    <row r="409" spans="6:6" ht="13.2">
      <c r="F409" s="3"/>
    </row>
    <row r="410" spans="6:6" ht="13.2">
      <c r="F410" s="3"/>
    </row>
    <row r="411" spans="6:6" ht="13.2">
      <c r="F411" s="3"/>
    </row>
    <row r="412" spans="6:6" ht="13.2">
      <c r="F412" s="3"/>
    </row>
    <row r="413" spans="6:6" ht="13.2">
      <c r="F413" s="3"/>
    </row>
    <row r="414" spans="6:6" ht="13.2">
      <c r="F414" s="3"/>
    </row>
    <row r="415" spans="6:6" ht="13.2">
      <c r="F415" s="3"/>
    </row>
    <row r="416" spans="6:6" ht="13.2">
      <c r="F416" s="3"/>
    </row>
    <row r="417" spans="6:6" ht="13.2">
      <c r="F417" s="3"/>
    </row>
    <row r="418" spans="6:6" ht="13.2">
      <c r="F418" s="3"/>
    </row>
    <row r="419" spans="6:6" ht="13.2">
      <c r="F419" s="3"/>
    </row>
    <row r="420" spans="6:6" ht="13.2">
      <c r="F420" s="3"/>
    </row>
    <row r="421" spans="6:6" ht="13.2">
      <c r="F421" s="3"/>
    </row>
    <row r="422" spans="6:6" ht="13.2">
      <c r="F422" s="3"/>
    </row>
    <row r="423" spans="6:6" ht="13.2">
      <c r="F423" s="3"/>
    </row>
    <row r="424" spans="6:6" ht="13.2">
      <c r="F424" s="3"/>
    </row>
    <row r="425" spans="6:6" ht="13.2">
      <c r="F425" s="3"/>
    </row>
    <row r="426" spans="6:6" ht="13.2">
      <c r="F426" s="3"/>
    </row>
    <row r="427" spans="6:6" ht="13.2">
      <c r="F427" s="3"/>
    </row>
    <row r="428" spans="6:6" ht="13.2">
      <c r="F428" s="3"/>
    </row>
    <row r="429" spans="6:6" ht="13.2">
      <c r="F429" s="3"/>
    </row>
    <row r="430" spans="6:6" ht="13.2">
      <c r="F430" s="3"/>
    </row>
    <row r="431" spans="6:6" ht="13.2">
      <c r="F431" s="3"/>
    </row>
    <row r="432" spans="6:6" ht="13.2">
      <c r="F432" s="3"/>
    </row>
    <row r="433" spans="6:6" ht="13.2">
      <c r="F433" s="3"/>
    </row>
    <row r="434" spans="6:6" ht="13.2">
      <c r="F434" s="3"/>
    </row>
    <row r="435" spans="6:6" ht="13.2">
      <c r="F435" s="3"/>
    </row>
    <row r="436" spans="6:6" ht="13.2">
      <c r="F436" s="3"/>
    </row>
    <row r="437" spans="6:6" ht="13.2">
      <c r="F437" s="3"/>
    </row>
    <row r="438" spans="6:6" ht="13.2">
      <c r="F438" s="3"/>
    </row>
    <row r="439" spans="6:6" ht="13.2">
      <c r="F439" s="3"/>
    </row>
    <row r="440" spans="6:6" ht="13.2">
      <c r="F440" s="3"/>
    </row>
    <row r="441" spans="6:6" ht="13.2">
      <c r="F441" s="3"/>
    </row>
    <row r="442" spans="6:6" ht="13.2">
      <c r="F442" s="3"/>
    </row>
    <row r="443" spans="6:6" ht="13.2">
      <c r="F443" s="3"/>
    </row>
    <row r="444" spans="6:6" ht="13.2">
      <c r="F444" s="3"/>
    </row>
    <row r="445" spans="6:6" ht="13.2">
      <c r="F445" s="3"/>
    </row>
    <row r="446" spans="6:6" ht="13.2">
      <c r="F446" s="3"/>
    </row>
    <row r="447" spans="6:6" ht="13.2">
      <c r="F447" s="3"/>
    </row>
    <row r="448" spans="6:6" ht="13.2">
      <c r="F448" s="3"/>
    </row>
    <row r="449" spans="6:6" ht="13.2">
      <c r="F449" s="3"/>
    </row>
    <row r="450" spans="6:6" ht="13.2">
      <c r="F450" s="3"/>
    </row>
    <row r="451" spans="6:6" ht="13.2">
      <c r="F451" s="3"/>
    </row>
    <row r="452" spans="6:6" ht="13.2">
      <c r="F452" s="3"/>
    </row>
    <row r="453" spans="6:6" ht="13.2">
      <c r="F453" s="3"/>
    </row>
    <row r="454" spans="6:6" ht="13.2">
      <c r="F454" s="3"/>
    </row>
    <row r="455" spans="6:6" ht="13.2">
      <c r="F455" s="3"/>
    </row>
    <row r="456" spans="6:6" ht="13.2">
      <c r="F456" s="3"/>
    </row>
    <row r="457" spans="6:6" ht="13.2">
      <c r="F457" s="3"/>
    </row>
    <row r="458" spans="6:6" ht="13.2">
      <c r="F458" s="3"/>
    </row>
    <row r="459" spans="6:6" ht="13.2">
      <c r="F459" s="3"/>
    </row>
    <row r="460" spans="6:6" ht="13.2">
      <c r="F460" s="3"/>
    </row>
    <row r="461" spans="6:6" ht="13.2">
      <c r="F461" s="3"/>
    </row>
    <row r="462" spans="6:6" ht="13.2">
      <c r="F462" s="3"/>
    </row>
    <row r="463" spans="6:6" ht="13.2">
      <c r="F463" s="3"/>
    </row>
    <row r="464" spans="6:6" ht="13.2">
      <c r="F464" s="3"/>
    </row>
    <row r="465" spans="6:6" ht="13.2">
      <c r="F465" s="3"/>
    </row>
    <row r="466" spans="6:6" ht="13.2">
      <c r="F466" s="3"/>
    </row>
    <row r="467" spans="6:6" ht="13.2">
      <c r="F467" s="3"/>
    </row>
    <row r="468" spans="6:6" ht="13.2">
      <c r="F468" s="3"/>
    </row>
    <row r="469" spans="6:6" ht="13.2">
      <c r="F469" s="3"/>
    </row>
    <row r="470" spans="6:6" ht="13.2">
      <c r="F470" s="3"/>
    </row>
    <row r="471" spans="6:6" ht="13.2">
      <c r="F471" s="3"/>
    </row>
    <row r="472" spans="6:6" ht="13.2">
      <c r="F472" s="3"/>
    </row>
    <row r="473" spans="6:6" ht="13.2">
      <c r="F473" s="3"/>
    </row>
    <row r="474" spans="6:6" ht="13.2">
      <c r="F474" s="3"/>
    </row>
    <row r="475" spans="6:6" ht="13.2">
      <c r="F475" s="3"/>
    </row>
    <row r="476" spans="6:6" ht="13.2">
      <c r="F476" s="3"/>
    </row>
    <row r="477" spans="6:6" ht="13.2">
      <c r="F477" s="3"/>
    </row>
    <row r="478" spans="6:6" ht="13.2">
      <c r="F478" s="3"/>
    </row>
    <row r="479" spans="6:6" ht="13.2">
      <c r="F479" s="3"/>
    </row>
    <row r="480" spans="6:6" ht="13.2">
      <c r="F480" s="3"/>
    </row>
    <row r="481" spans="6:6" ht="13.2">
      <c r="F481" s="3"/>
    </row>
    <row r="482" spans="6:6" ht="13.2">
      <c r="F482" s="3"/>
    </row>
    <row r="483" spans="6:6" ht="13.2">
      <c r="F483" s="3"/>
    </row>
    <row r="484" spans="6:6" ht="13.2">
      <c r="F484" s="3"/>
    </row>
    <row r="485" spans="6:6" ht="13.2">
      <c r="F485" s="3"/>
    </row>
    <row r="486" spans="6:6" ht="13.2">
      <c r="F486" s="3"/>
    </row>
    <row r="487" spans="6:6" ht="13.2">
      <c r="F487" s="3"/>
    </row>
    <row r="488" spans="6:6" ht="13.2">
      <c r="F488" s="3"/>
    </row>
    <row r="489" spans="6:6" ht="13.2">
      <c r="F489" s="3"/>
    </row>
    <row r="490" spans="6:6" ht="13.2">
      <c r="F490" s="3"/>
    </row>
    <row r="491" spans="6:6" ht="13.2">
      <c r="F491" s="3"/>
    </row>
    <row r="492" spans="6:6" ht="13.2">
      <c r="F492" s="3"/>
    </row>
    <row r="493" spans="6:6" ht="13.2">
      <c r="F493" s="3"/>
    </row>
    <row r="494" spans="6:6" ht="13.2">
      <c r="F494" s="3"/>
    </row>
    <row r="495" spans="6:6" ht="13.2">
      <c r="F495" s="3"/>
    </row>
    <row r="496" spans="6:6" ht="13.2">
      <c r="F496" s="3"/>
    </row>
    <row r="497" spans="6:6" ht="13.2">
      <c r="F497" s="3"/>
    </row>
    <row r="498" spans="6:6" ht="13.2">
      <c r="F498" s="3"/>
    </row>
    <row r="499" spans="6:6" ht="13.2">
      <c r="F499" s="3"/>
    </row>
    <row r="500" spans="6:6" ht="13.2">
      <c r="F500" s="3"/>
    </row>
    <row r="501" spans="6:6" ht="13.2">
      <c r="F501" s="3"/>
    </row>
    <row r="502" spans="6:6" ht="13.2">
      <c r="F502" s="3"/>
    </row>
    <row r="503" spans="6:6" ht="13.2">
      <c r="F503" s="3"/>
    </row>
    <row r="504" spans="6:6" ht="13.2">
      <c r="F504" s="3"/>
    </row>
    <row r="505" spans="6:6" ht="13.2">
      <c r="F505" s="3"/>
    </row>
    <row r="506" spans="6:6" ht="13.2">
      <c r="F506" s="3"/>
    </row>
    <row r="507" spans="6:6" ht="13.2">
      <c r="F507" s="3"/>
    </row>
    <row r="508" spans="6:6" ht="13.2">
      <c r="F508" s="3"/>
    </row>
    <row r="509" spans="6:6" ht="13.2">
      <c r="F509" s="3"/>
    </row>
    <row r="510" spans="6:6" ht="13.2">
      <c r="F510" s="3"/>
    </row>
    <row r="511" spans="6:6" ht="13.2">
      <c r="F511" s="3"/>
    </row>
    <row r="512" spans="6:6" ht="13.2">
      <c r="F512" s="3"/>
    </row>
    <row r="513" spans="6:6" ht="13.2">
      <c r="F513" s="3"/>
    </row>
    <row r="514" spans="6:6" ht="13.2">
      <c r="F514" s="3"/>
    </row>
    <row r="515" spans="6:6" ht="13.2">
      <c r="F515" s="3"/>
    </row>
    <row r="516" spans="6:6" ht="13.2">
      <c r="F516" s="3"/>
    </row>
    <row r="517" spans="6:6" ht="13.2">
      <c r="F517" s="3"/>
    </row>
    <row r="518" spans="6:6" ht="13.2">
      <c r="F518" s="3"/>
    </row>
    <row r="519" spans="6:6" ht="13.2">
      <c r="F519" s="3"/>
    </row>
    <row r="520" spans="6:6" ht="13.2">
      <c r="F520" s="3"/>
    </row>
    <row r="521" spans="6:6" ht="13.2">
      <c r="F521" s="3"/>
    </row>
    <row r="522" spans="6:6" ht="13.2">
      <c r="F522" s="3"/>
    </row>
    <row r="523" spans="6:6" ht="13.2">
      <c r="F523" s="3"/>
    </row>
    <row r="524" spans="6:6" ht="13.2">
      <c r="F524" s="3"/>
    </row>
    <row r="525" spans="6:6" ht="13.2">
      <c r="F525" s="3"/>
    </row>
    <row r="526" spans="6:6" ht="13.2">
      <c r="F526" s="3"/>
    </row>
    <row r="527" spans="6:6" ht="13.2">
      <c r="F527" s="3"/>
    </row>
    <row r="528" spans="6:6" ht="13.2">
      <c r="F528" s="3"/>
    </row>
    <row r="529" spans="6:6" ht="13.2">
      <c r="F529" s="3"/>
    </row>
    <row r="530" spans="6:6" ht="13.2">
      <c r="F530" s="3"/>
    </row>
    <row r="531" spans="6:6" ht="13.2">
      <c r="F531" s="3"/>
    </row>
    <row r="532" spans="6:6" ht="13.2">
      <c r="F532" s="3"/>
    </row>
    <row r="533" spans="6:6" ht="13.2">
      <c r="F533" s="3"/>
    </row>
    <row r="534" spans="6:6" ht="13.2">
      <c r="F534" s="3"/>
    </row>
    <row r="535" spans="6:6" ht="13.2">
      <c r="F535" s="3"/>
    </row>
    <row r="536" spans="6:6" ht="13.2">
      <c r="F536" s="3"/>
    </row>
    <row r="537" spans="6:6" ht="13.2">
      <c r="F537" s="3"/>
    </row>
    <row r="538" spans="6:6" ht="13.2">
      <c r="F538" s="3"/>
    </row>
    <row r="539" spans="6:6" ht="13.2">
      <c r="F539" s="3"/>
    </row>
    <row r="540" spans="6:6" ht="13.2">
      <c r="F540" s="3"/>
    </row>
    <row r="541" spans="6:6" ht="13.2">
      <c r="F541" s="3"/>
    </row>
    <row r="542" spans="6:6" ht="13.2">
      <c r="F542" s="3"/>
    </row>
    <row r="543" spans="6:6" ht="13.2">
      <c r="F543" s="3"/>
    </row>
    <row r="544" spans="6:6" ht="13.2">
      <c r="F544" s="3"/>
    </row>
    <row r="545" spans="6:6" ht="13.2">
      <c r="F545" s="3"/>
    </row>
    <row r="546" spans="6:6" ht="13.2">
      <c r="F546" s="3"/>
    </row>
    <row r="547" spans="6:6" ht="13.2">
      <c r="F547" s="3"/>
    </row>
    <row r="548" spans="6:6" ht="13.2">
      <c r="F548" s="3"/>
    </row>
    <row r="549" spans="6:6" ht="13.2">
      <c r="F549" s="3"/>
    </row>
    <row r="550" spans="6:6" ht="13.2">
      <c r="F550" s="3"/>
    </row>
    <row r="551" spans="6:6" ht="13.2">
      <c r="F551" s="3"/>
    </row>
    <row r="552" spans="6:6" ht="13.2">
      <c r="F552" s="3"/>
    </row>
    <row r="553" spans="6:6" ht="13.2">
      <c r="F553" s="3"/>
    </row>
    <row r="554" spans="6:6" ht="13.2">
      <c r="F554" s="3"/>
    </row>
    <row r="555" spans="6:6" ht="13.2">
      <c r="F555" s="3"/>
    </row>
    <row r="556" spans="6:6" ht="13.2">
      <c r="F556" s="3"/>
    </row>
    <row r="557" spans="6:6" ht="13.2">
      <c r="F557" s="3"/>
    </row>
    <row r="558" spans="6:6" ht="13.2">
      <c r="F558" s="3"/>
    </row>
    <row r="559" spans="6:6" ht="13.2">
      <c r="F559" s="3"/>
    </row>
    <row r="560" spans="6:6" ht="13.2">
      <c r="F560" s="3"/>
    </row>
    <row r="561" spans="6:6" ht="13.2">
      <c r="F561" s="3"/>
    </row>
    <row r="562" spans="6:6" ht="13.2">
      <c r="F562" s="3"/>
    </row>
    <row r="563" spans="6:6" ht="13.2">
      <c r="F563" s="3"/>
    </row>
    <row r="564" spans="6:6" ht="13.2">
      <c r="F564" s="3"/>
    </row>
    <row r="565" spans="6:6" ht="13.2">
      <c r="F565" s="3"/>
    </row>
    <row r="566" spans="6:6" ht="13.2">
      <c r="F566" s="3"/>
    </row>
    <row r="567" spans="6:6" ht="13.2">
      <c r="F567" s="3"/>
    </row>
    <row r="568" spans="6:6" ht="13.2">
      <c r="F568" s="3"/>
    </row>
    <row r="569" spans="6:6" ht="13.2">
      <c r="F569" s="3"/>
    </row>
    <row r="570" spans="6:6" ht="13.2">
      <c r="F570" s="3"/>
    </row>
    <row r="571" spans="6:6" ht="13.2">
      <c r="F571" s="3"/>
    </row>
    <row r="572" spans="6:6" ht="13.2">
      <c r="F572" s="3"/>
    </row>
    <row r="573" spans="6:6" ht="13.2">
      <c r="F573" s="3"/>
    </row>
    <row r="574" spans="6:6" ht="13.2">
      <c r="F574" s="3"/>
    </row>
    <row r="575" spans="6:6" ht="13.2">
      <c r="F575" s="3"/>
    </row>
    <row r="576" spans="6:6" ht="13.2">
      <c r="F576" s="3"/>
    </row>
    <row r="577" spans="6:6" ht="13.2">
      <c r="F577" s="3"/>
    </row>
    <row r="578" spans="6:6" ht="13.2">
      <c r="F578" s="3"/>
    </row>
    <row r="579" spans="6:6" ht="13.2">
      <c r="F579" s="3"/>
    </row>
    <row r="580" spans="6:6" ht="13.2">
      <c r="F580" s="3"/>
    </row>
    <row r="581" spans="6:6" ht="13.2">
      <c r="F581" s="3"/>
    </row>
    <row r="582" spans="6:6" ht="13.2">
      <c r="F582" s="3"/>
    </row>
    <row r="583" spans="6:6" ht="13.2">
      <c r="F583" s="3"/>
    </row>
    <row r="584" spans="6:6" ht="13.2">
      <c r="F584" s="3"/>
    </row>
    <row r="585" spans="6:6" ht="13.2">
      <c r="F585" s="3"/>
    </row>
    <row r="586" spans="6:6" ht="13.2">
      <c r="F586" s="3"/>
    </row>
    <row r="587" spans="6:6" ht="13.2">
      <c r="F587" s="3"/>
    </row>
    <row r="588" spans="6:6" ht="13.2">
      <c r="F588" s="3"/>
    </row>
    <row r="589" spans="6:6" ht="13.2">
      <c r="F589" s="3"/>
    </row>
    <row r="590" spans="6:6" ht="13.2">
      <c r="F590" s="3"/>
    </row>
    <row r="591" spans="6:6" ht="13.2">
      <c r="F591" s="3"/>
    </row>
    <row r="592" spans="6:6" ht="13.2">
      <c r="F592" s="3"/>
    </row>
    <row r="593" spans="6:6" ht="13.2">
      <c r="F593" s="3"/>
    </row>
    <row r="594" spans="6:6" ht="13.2">
      <c r="F594" s="3"/>
    </row>
    <row r="595" spans="6:6" ht="13.2">
      <c r="F595" s="3"/>
    </row>
    <row r="596" spans="6:6" ht="13.2">
      <c r="F596" s="3"/>
    </row>
    <row r="597" spans="6:6" ht="13.2">
      <c r="F597" s="3"/>
    </row>
    <row r="598" spans="6:6" ht="13.2">
      <c r="F598" s="3"/>
    </row>
    <row r="599" spans="6:6" ht="13.2">
      <c r="F599" s="3"/>
    </row>
    <row r="600" spans="6:6" ht="13.2">
      <c r="F600" s="3"/>
    </row>
    <row r="601" spans="6:6" ht="13.2">
      <c r="F601" s="3"/>
    </row>
    <row r="602" spans="6:6" ht="13.2">
      <c r="F602" s="3"/>
    </row>
    <row r="603" spans="6:6" ht="13.2">
      <c r="F603" s="3"/>
    </row>
    <row r="604" spans="6:6" ht="13.2">
      <c r="F604" s="3"/>
    </row>
    <row r="605" spans="6:6" ht="13.2">
      <c r="F605" s="3"/>
    </row>
    <row r="606" spans="6:6" ht="13.2">
      <c r="F606" s="3"/>
    </row>
    <row r="607" spans="6:6" ht="13.2">
      <c r="F607" s="3"/>
    </row>
    <row r="608" spans="6:6" ht="13.2">
      <c r="F608" s="3"/>
    </row>
    <row r="609" spans="6:6" ht="13.2">
      <c r="F609" s="3"/>
    </row>
    <row r="610" spans="6:6" ht="13.2">
      <c r="F610" s="3"/>
    </row>
    <row r="611" spans="6:6" ht="13.2">
      <c r="F611" s="3"/>
    </row>
    <row r="612" spans="6:6" ht="13.2">
      <c r="F612" s="3"/>
    </row>
    <row r="613" spans="6:6" ht="13.2">
      <c r="F613" s="3"/>
    </row>
    <row r="614" spans="6:6" ht="13.2">
      <c r="F614" s="3"/>
    </row>
    <row r="615" spans="6:6" ht="13.2">
      <c r="F615" s="3"/>
    </row>
    <row r="616" spans="6:6" ht="13.2">
      <c r="F616" s="3"/>
    </row>
    <row r="617" spans="6:6" ht="13.2">
      <c r="F617" s="3"/>
    </row>
    <row r="618" spans="6:6" ht="13.2">
      <c r="F618" s="3"/>
    </row>
    <row r="619" spans="6:6" ht="13.2">
      <c r="F619" s="3"/>
    </row>
    <row r="620" spans="6:6" ht="13.2">
      <c r="F620" s="3"/>
    </row>
    <row r="621" spans="6:6" ht="13.2">
      <c r="F621" s="3"/>
    </row>
    <row r="622" spans="6:6" ht="13.2">
      <c r="F622" s="3"/>
    </row>
    <row r="623" spans="6:6" ht="13.2">
      <c r="F623" s="3"/>
    </row>
    <row r="624" spans="6:6" ht="13.2">
      <c r="F624" s="3"/>
    </row>
    <row r="625" spans="6:6" ht="13.2">
      <c r="F625" s="3"/>
    </row>
    <row r="626" spans="6:6" ht="13.2">
      <c r="F626" s="3"/>
    </row>
    <row r="627" spans="6:6" ht="13.2">
      <c r="F627" s="3"/>
    </row>
    <row r="628" spans="6:6" ht="13.2">
      <c r="F628" s="3"/>
    </row>
    <row r="629" spans="6:6" ht="13.2">
      <c r="F629" s="3"/>
    </row>
    <row r="630" spans="6:6" ht="13.2">
      <c r="F630" s="3"/>
    </row>
    <row r="631" spans="6:6" ht="13.2">
      <c r="F631" s="3"/>
    </row>
    <row r="632" spans="6:6" ht="13.2">
      <c r="F632" s="3"/>
    </row>
    <row r="633" spans="6:6" ht="13.2">
      <c r="F633" s="3"/>
    </row>
    <row r="634" spans="6:6" ht="13.2">
      <c r="F634" s="3"/>
    </row>
    <row r="635" spans="6:6" ht="13.2">
      <c r="F635" s="3"/>
    </row>
    <row r="636" spans="6:6" ht="13.2">
      <c r="F636" s="3"/>
    </row>
    <row r="637" spans="6:6" ht="13.2">
      <c r="F637" s="3"/>
    </row>
    <row r="638" spans="6:6" ht="13.2">
      <c r="F638" s="3"/>
    </row>
    <row r="639" spans="6:6" ht="13.2">
      <c r="F639" s="3"/>
    </row>
    <row r="640" spans="6:6" ht="13.2">
      <c r="F640" s="3"/>
    </row>
    <row r="641" spans="6:6" ht="13.2">
      <c r="F641" s="3"/>
    </row>
    <row r="642" spans="6:6" ht="13.2">
      <c r="F642" s="3"/>
    </row>
    <row r="643" spans="6:6" ht="13.2">
      <c r="F643" s="3"/>
    </row>
    <row r="644" spans="6:6" ht="13.2">
      <c r="F644" s="3"/>
    </row>
    <row r="645" spans="6:6" ht="13.2">
      <c r="F645" s="3"/>
    </row>
    <row r="646" spans="6:6" ht="13.2">
      <c r="F646" s="3"/>
    </row>
    <row r="647" spans="6:6" ht="13.2">
      <c r="F647" s="3"/>
    </row>
    <row r="648" spans="6:6" ht="13.2">
      <c r="F648" s="3"/>
    </row>
    <row r="649" spans="6:6" ht="13.2">
      <c r="F649" s="3"/>
    </row>
    <row r="650" spans="6:6" ht="13.2">
      <c r="F650" s="3"/>
    </row>
    <row r="651" spans="6:6" ht="13.2">
      <c r="F651" s="3"/>
    </row>
    <row r="652" spans="6:6" ht="13.2">
      <c r="F652" s="3"/>
    </row>
    <row r="653" spans="6:6" ht="13.2">
      <c r="F653" s="3"/>
    </row>
    <row r="654" spans="6:6" ht="13.2">
      <c r="F654" s="3"/>
    </row>
    <row r="655" spans="6:6" ht="13.2">
      <c r="F655" s="3"/>
    </row>
    <row r="656" spans="6:6" ht="13.2">
      <c r="F656" s="3"/>
    </row>
    <row r="657" spans="6:6" ht="13.2">
      <c r="F657" s="3"/>
    </row>
    <row r="658" spans="6:6" ht="13.2">
      <c r="F658" s="3"/>
    </row>
    <row r="659" spans="6:6" ht="13.2">
      <c r="F659" s="3"/>
    </row>
    <row r="660" spans="6:6" ht="13.2">
      <c r="F660" s="3"/>
    </row>
    <row r="661" spans="6:6" ht="13.2">
      <c r="F661" s="3"/>
    </row>
    <row r="662" spans="6:6" ht="13.2">
      <c r="F662" s="3"/>
    </row>
    <row r="663" spans="6:6" ht="13.2">
      <c r="F663" s="3"/>
    </row>
    <row r="664" spans="6:6" ht="13.2">
      <c r="F664" s="3"/>
    </row>
    <row r="665" spans="6:6" ht="13.2">
      <c r="F665" s="3"/>
    </row>
    <row r="666" spans="6:6" ht="13.2">
      <c r="F666" s="3"/>
    </row>
    <row r="667" spans="6:6" ht="13.2">
      <c r="F667" s="3"/>
    </row>
    <row r="668" spans="6:6" ht="13.2">
      <c r="F668" s="3"/>
    </row>
    <row r="669" spans="6:6" ht="13.2">
      <c r="F669" s="3"/>
    </row>
    <row r="670" spans="6:6" ht="13.2">
      <c r="F670" s="3"/>
    </row>
    <row r="671" spans="6:6" ht="13.2">
      <c r="F671" s="3"/>
    </row>
    <row r="672" spans="6:6" ht="13.2">
      <c r="F672" s="3"/>
    </row>
    <row r="673" spans="6:6" ht="13.2">
      <c r="F673" s="3"/>
    </row>
    <row r="674" spans="6:6" ht="13.2">
      <c r="F674" s="3"/>
    </row>
    <row r="675" spans="6:6" ht="13.2">
      <c r="F675" s="3"/>
    </row>
    <row r="676" spans="6:6" ht="13.2">
      <c r="F676" s="3"/>
    </row>
    <row r="677" spans="6:6" ht="13.2">
      <c r="F677" s="3"/>
    </row>
    <row r="678" spans="6:6" ht="13.2">
      <c r="F678" s="3"/>
    </row>
    <row r="679" spans="6:6" ht="13.2">
      <c r="F679" s="3"/>
    </row>
    <row r="680" spans="6:6" ht="13.2">
      <c r="F680" s="3"/>
    </row>
    <row r="681" spans="6:6" ht="13.2">
      <c r="F681" s="3"/>
    </row>
    <row r="682" spans="6:6" ht="13.2">
      <c r="F682" s="3"/>
    </row>
    <row r="683" spans="6:6" ht="13.2">
      <c r="F683" s="3"/>
    </row>
    <row r="684" spans="6:6" ht="13.2">
      <c r="F684" s="3"/>
    </row>
    <row r="685" spans="6:6" ht="13.2">
      <c r="F685" s="3"/>
    </row>
    <row r="686" spans="6:6" ht="13.2">
      <c r="F686" s="3"/>
    </row>
    <row r="687" spans="6:6" ht="13.2">
      <c r="F687" s="3"/>
    </row>
    <row r="688" spans="6:6" ht="13.2">
      <c r="F688" s="3"/>
    </row>
    <row r="689" spans="6:6" ht="13.2">
      <c r="F689" s="3"/>
    </row>
    <row r="690" spans="6:6" ht="13.2">
      <c r="F690" s="3"/>
    </row>
    <row r="691" spans="6:6" ht="13.2">
      <c r="F691" s="3"/>
    </row>
    <row r="692" spans="6:6" ht="13.2">
      <c r="F692" s="3"/>
    </row>
    <row r="693" spans="6:6" ht="13.2">
      <c r="F693" s="3"/>
    </row>
    <row r="694" spans="6:6" ht="13.2">
      <c r="F694" s="3"/>
    </row>
    <row r="695" spans="6:6" ht="13.2">
      <c r="F695" s="3"/>
    </row>
    <row r="696" spans="6:6" ht="13.2">
      <c r="F696" s="3"/>
    </row>
    <row r="697" spans="6:6" ht="13.2">
      <c r="F697" s="3"/>
    </row>
    <row r="698" spans="6:6" ht="13.2">
      <c r="F698" s="3"/>
    </row>
    <row r="699" spans="6:6" ht="13.2">
      <c r="F699" s="3"/>
    </row>
    <row r="700" spans="6:6" ht="13.2">
      <c r="F700" s="3"/>
    </row>
    <row r="701" spans="6:6" ht="13.2">
      <c r="F701" s="3"/>
    </row>
    <row r="702" spans="6:6" ht="13.2">
      <c r="F702" s="3"/>
    </row>
    <row r="703" spans="6:6" ht="13.2">
      <c r="F703" s="3"/>
    </row>
    <row r="704" spans="6:6" ht="13.2">
      <c r="F704" s="3"/>
    </row>
    <row r="705" spans="6:6" ht="13.2">
      <c r="F705" s="3"/>
    </row>
    <row r="706" spans="6:6" ht="13.2">
      <c r="F706" s="3"/>
    </row>
    <row r="707" spans="6:6" ht="13.2">
      <c r="F707" s="3"/>
    </row>
    <row r="708" spans="6:6" ht="13.2">
      <c r="F708" s="3"/>
    </row>
    <row r="709" spans="6:6" ht="13.2">
      <c r="F709" s="3"/>
    </row>
    <row r="710" spans="6:6" ht="13.2">
      <c r="F710" s="3"/>
    </row>
    <row r="711" spans="6:6" ht="13.2">
      <c r="F711" s="3"/>
    </row>
    <row r="712" spans="6:6" ht="13.2">
      <c r="F712" s="3"/>
    </row>
    <row r="713" spans="6:6" ht="13.2">
      <c r="F713" s="3"/>
    </row>
    <row r="714" spans="6:6" ht="13.2">
      <c r="F714" s="3"/>
    </row>
    <row r="715" spans="6:6" ht="13.2">
      <c r="F715" s="3"/>
    </row>
    <row r="716" spans="6:6" ht="13.2">
      <c r="F716" s="3"/>
    </row>
    <row r="717" spans="6:6" ht="13.2">
      <c r="F717" s="3"/>
    </row>
    <row r="718" spans="6:6" ht="13.2">
      <c r="F718" s="3"/>
    </row>
    <row r="719" spans="6:6" ht="13.2">
      <c r="F719" s="3"/>
    </row>
    <row r="720" spans="6:6" ht="13.2">
      <c r="F720" s="3"/>
    </row>
    <row r="721" spans="6:6" ht="13.2">
      <c r="F721" s="3"/>
    </row>
    <row r="722" spans="6:6" ht="13.2">
      <c r="F722" s="3"/>
    </row>
    <row r="723" spans="6:6" ht="13.2">
      <c r="F723" s="3"/>
    </row>
    <row r="724" spans="6:6" ht="13.2">
      <c r="F724" s="3"/>
    </row>
    <row r="725" spans="6:6" ht="13.2">
      <c r="F725" s="3"/>
    </row>
    <row r="726" spans="6:6" ht="13.2">
      <c r="F726" s="3"/>
    </row>
    <row r="727" spans="6:6" ht="13.2">
      <c r="F727" s="3"/>
    </row>
    <row r="728" spans="6:6" ht="13.2">
      <c r="F728" s="3"/>
    </row>
    <row r="729" spans="6:6" ht="13.2">
      <c r="F729" s="3"/>
    </row>
    <row r="730" spans="6:6" ht="13.2">
      <c r="F730" s="3"/>
    </row>
    <row r="731" spans="6:6" ht="13.2">
      <c r="F731" s="3"/>
    </row>
    <row r="732" spans="6:6" ht="13.2">
      <c r="F732" s="3"/>
    </row>
    <row r="733" spans="6:6" ht="13.2">
      <c r="F733" s="3"/>
    </row>
    <row r="734" spans="6:6" ht="13.2">
      <c r="F734" s="3"/>
    </row>
    <row r="735" spans="6:6" ht="13.2">
      <c r="F735" s="3"/>
    </row>
    <row r="736" spans="6:6" ht="13.2">
      <c r="F736" s="3"/>
    </row>
    <row r="737" spans="6:6" ht="13.2">
      <c r="F737" s="3"/>
    </row>
    <row r="738" spans="6:6" ht="13.2">
      <c r="F738" s="3"/>
    </row>
    <row r="739" spans="6:6" ht="13.2">
      <c r="F739" s="3"/>
    </row>
    <row r="740" spans="6:6" ht="13.2">
      <c r="F740" s="3"/>
    </row>
    <row r="741" spans="6:6" ht="13.2">
      <c r="F741" s="3"/>
    </row>
    <row r="742" spans="6:6" ht="13.2">
      <c r="F742" s="3"/>
    </row>
    <row r="743" spans="6:6" ht="13.2">
      <c r="F743" s="3"/>
    </row>
    <row r="744" spans="6:6" ht="13.2">
      <c r="F744" s="3"/>
    </row>
    <row r="745" spans="6:6" ht="13.2">
      <c r="F745" s="3"/>
    </row>
    <row r="746" spans="6:6" ht="13.2">
      <c r="F746" s="3"/>
    </row>
    <row r="747" spans="6:6" ht="13.2">
      <c r="F747" s="3"/>
    </row>
    <row r="748" spans="6:6" ht="13.2">
      <c r="F748" s="3"/>
    </row>
    <row r="749" spans="6:6" ht="13.2">
      <c r="F749" s="3"/>
    </row>
    <row r="750" spans="6:6" ht="13.2">
      <c r="F750" s="3"/>
    </row>
    <row r="751" spans="6:6" ht="13.2">
      <c r="F751" s="3"/>
    </row>
    <row r="752" spans="6:6" ht="13.2">
      <c r="F752" s="3"/>
    </row>
    <row r="753" spans="6:6" ht="13.2">
      <c r="F753" s="3"/>
    </row>
    <row r="754" spans="6:6" ht="13.2">
      <c r="F754" s="3"/>
    </row>
    <row r="755" spans="6:6" ht="13.2">
      <c r="F755" s="3"/>
    </row>
    <row r="756" spans="6:6" ht="13.2">
      <c r="F756" s="3"/>
    </row>
    <row r="757" spans="6:6" ht="13.2">
      <c r="F757" s="3"/>
    </row>
    <row r="758" spans="6:6" ht="13.2">
      <c r="F758" s="3"/>
    </row>
    <row r="759" spans="6:6" ht="13.2">
      <c r="F759" s="3"/>
    </row>
    <row r="760" spans="6:6" ht="13.2">
      <c r="F760" s="3"/>
    </row>
    <row r="761" spans="6:6" ht="13.2">
      <c r="F761" s="3"/>
    </row>
    <row r="762" spans="6:6" ht="13.2">
      <c r="F762" s="3"/>
    </row>
    <row r="763" spans="6:6" ht="13.2">
      <c r="F763" s="3"/>
    </row>
    <row r="764" spans="6:6" ht="13.2">
      <c r="F764" s="3"/>
    </row>
    <row r="765" spans="6:6" ht="13.2">
      <c r="F765" s="3"/>
    </row>
    <row r="766" spans="6:6" ht="13.2">
      <c r="F766" s="3"/>
    </row>
    <row r="767" spans="6:6" ht="13.2">
      <c r="F767" s="3"/>
    </row>
    <row r="768" spans="6:6" ht="13.2">
      <c r="F768" s="3"/>
    </row>
    <row r="769" spans="6:6" ht="13.2">
      <c r="F769" s="3"/>
    </row>
    <row r="770" spans="6:6" ht="13.2">
      <c r="F770" s="3"/>
    </row>
    <row r="771" spans="6:6" ht="13.2">
      <c r="F771" s="3"/>
    </row>
    <row r="772" spans="6:6" ht="13.2">
      <c r="F772" s="3"/>
    </row>
    <row r="773" spans="6:6" ht="13.2">
      <c r="F773" s="3"/>
    </row>
    <row r="774" spans="6:6" ht="13.2">
      <c r="F774" s="3"/>
    </row>
    <row r="775" spans="6:6" ht="13.2">
      <c r="F775" s="3"/>
    </row>
    <row r="776" spans="6:6" ht="13.2">
      <c r="F776" s="3"/>
    </row>
    <row r="777" spans="6:6" ht="13.2">
      <c r="F777" s="3"/>
    </row>
    <row r="778" spans="6:6" ht="13.2">
      <c r="F778" s="3"/>
    </row>
    <row r="779" spans="6:6" ht="13.2">
      <c r="F779" s="3"/>
    </row>
    <row r="780" spans="6:6" ht="13.2">
      <c r="F780" s="3"/>
    </row>
    <row r="781" spans="6:6" ht="13.2">
      <c r="F781" s="3"/>
    </row>
    <row r="782" spans="6:6" ht="13.2">
      <c r="F782" s="3"/>
    </row>
    <row r="783" spans="6:6" ht="13.2">
      <c r="F783" s="3"/>
    </row>
    <row r="784" spans="6:6" ht="13.2">
      <c r="F784" s="3"/>
    </row>
    <row r="785" spans="6:6" ht="13.2">
      <c r="F785" s="3"/>
    </row>
    <row r="786" spans="6:6" ht="13.2">
      <c r="F786" s="3"/>
    </row>
    <row r="787" spans="6:6" ht="13.2">
      <c r="F787" s="3"/>
    </row>
    <row r="788" spans="6:6" ht="13.2">
      <c r="F788" s="3"/>
    </row>
    <row r="789" spans="6:6" ht="13.2">
      <c r="F789" s="3"/>
    </row>
    <row r="790" spans="6:6" ht="13.2">
      <c r="F790" s="3"/>
    </row>
    <row r="791" spans="6:6" ht="13.2">
      <c r="F791" s="3"/>
    </row>
    <row r="792" spans="6:6" ht="13.2">
      <c r="F792" s="3"/>
    </row>
    <row r="793" spans="6:6" ht="13.2">
      <c r="F793" s="3"/>
    </row>
    <row r="794" spans="6:6" ht="13.2">
      <c r="F794" s="3"/>
    </row>
    <row r="795" spans="6:6" ht="13.2">
      <c r="F795" s="3"/>
    </row>
    <row r="796" spans="6:6" ht="13.2">
      <c r="F796" s="3"/>
    </row>
    <row r="797" spans="6:6" ht="13.2">
      <c r="F797" s="3"/>
    </row>
    <row r="798" spans="6:6" ht="13.2">
      <c r="F798" s="3"/>
    </row>
    <row r="799" spans="6:6" ht="13.2">
      <c r="F799" s="3"/>
    </row>
    <row r="800" spans="6:6" ht="13.2">
      <c r="F800" s="3"/>
    </row>
    <row r="801" spans="6:6" ht="13.2">
      <c r="F801" s="3"/>
    </row>
    <row r="802" spans="6:6" ht="13.2">
      <c r="F802" s="3"/>
    </row>
    <row r="803" spans="6:6" ht="13.2">
      <c r="F803" s="3"/>
    </row>
    <row r="804" spans="6:6" ht="13.2">
      <c r="F804" s="3"/>
    </row>
    <row r="805" spans="6:6" ht="13.2">
      <c r="F805" s="3"/>
    </row>
    <row r="806" spans="6:6" ht="13.2">
      <c r="F806" s="3"/>
    </row>
    <row r="807" spans="6:6" ht="13.2">
      <c r="F807" s="3"/>
    </row>
    <row r="808" spans="6:6" ht="13.2">
      <c r="F808" s="3"/>
    </row>
    <row r="809" spans="6:6" ht="13.2">
      <c r="F809" s="3"/>
    </row>
    <row r="810" spans="6:6" ht="13.2">
      <c r="F810" s="3"/>
    </row>
    <row r="811" spans="6:6" ht="13.2">
      <c r="F811" s="3"/>
    </row>
    <row r="812" spans="6:6" ht="13.2">
      <c r="F812" s="3"/>
    </row>
    <row r="813" spans="6:6" ht="13.2">
      <c r="F813" s="3"/>
    </row>
    <row r="814" spans="6:6" ht="13.2">
      <c r="F814" s="3"/>
    </row>
    <row r="815" spans="6:6" ht="13.2">
      <c r="F815" s="3"/>
    </row>
    <row r="816" spans="6:6" ht="13.2">
      <c r="F816" s="3"/>
    </row>
    <row r="817" spans="6:6" ht="13.2">
      <c r="F817" s="3"/>
    </row>
    <row r="818" spans="6:6" ht="13.2">
      <c r="F818" s="3"/>
    </row>
    <row r="819" spans="6:6" ht="13.2">
      <c r="F819" s="3"/>
    </row>
    <row r="820" spans="6:6" ht="13.2">
      <c r="F820" s="3"/>
    </row>
    <row r="821" spans="6:6" ht="13.2">
      <c r="F821" s="3"/>
    </row>
    <row r="822" spans="6:6" ht="13.2">
      <c r="F822" s="3"/>
    </row>
    <row r="823" spans="6:6" ht="13.2">
      <c r="F823" s="3"/>
    </row>
    <row r="824" spans="6:6" ht="13.2">
      <c r="F824" s="3"/>
    </row>
    <row r="825" spans="6:6" ht="13.2">
      <c r="F825" s="3"/>
    </row>
    <row r="826" spans="6:6" ht="13.2">
      <c r="F826" s="3"/>
    </row>
    <row r="827" spans="6:6" ht="13.2">
      <c r="F827" s="3"/>
    </row>
    <row r="828" spans="6:6" ht="13.2">
      <c r="F828" s="3"/>
    </row>
    <row r="829" spans="6:6" ht="13.2">
      <c r="F829" s="3"/>
    </row>
    <row r="830" spans="6:6" ht="13.2">
      <c r="F830" s="3"/>
    </row>
    <row r="831" spans="6:6" ht="13.2">
      <c r="F831" s="3"/>
    </row>
    <row r="832" spans="6:6" ht="13.2">
      <c r="F832" s="3"/>
    </row>
    <row r="833" spans="6:6" ht="13.2">
      <c r="F833" s="3"/>
    </row>
    <row r="834" spans="6:6" ht="13.2">
      <c r="F834" s="3"/>
    </row>
    <row r="835" spans="6:6" ht="13.2">
      <c r="F835" s="3"/>
    </row>
    <row r="836" spans="6:6" ht="13.2">
      <c r="F836" s="3"/>
    </row>
    <row r="837" spans="6:6" ht="13.2">
      <c r="F837" s="3"/>
    </row>
    <row r="838" spans="6:6" ht="13.2">
      <c r="F838" s="3"/>
    </row>
    <row r="839" spans="6:6" ht="13.2">
      <c r="F839" s="3"/>
    </row>
    <row r="840" spans="6:6" ht="13.2">
      <c r="F840" s="3"/>
    </row>
    <row r="841" spans="6:6" ht="13.2">
      <c r="F841" s="3"/>
    </row>
    <row r="842" spans="6:6" ht="13.2">
      <c r="F842" s="3"/>
    </row>
    <row r="843" spans="6:6" ht="13.2">
      <c r="F843" s="3"/>
    </row>
    <row r="844" spans="6:6" ht="13.2">
      <c r="F844" s="3"/>
    </row>
    <row r="845" spans="6:6" ht="13.2">
      <c r="F845" s="3"/>
    </row>
    <row r="846" spans="6:6" ht="13.2">
      <c r="F846" s="3"/>
    </row>
    <row r="847" spans="6:6" ht="13.2">
      <c r="F847" s="3"/>
    </row>
    <row r="848" spans="6:6" ht="13.2">
      <c r="F848" s="3"/>
    </row>
    <row r="849" spans="6:6" ht="13.2">
      <c r="F849" s="3"/>
    </row>
    <row r="850" spans="6:6" ht="13.2">
      <c r="F850" s="3"/>
    </row>
    <row r="851" spans="6:6" ht="13.2">
      <c r="F851" s="3"/>
    </row>
    <row r="852" spans="6:6" ht="13.2">
      <c r="F852" s="3"/>
    </row>
    <row r="853" spans="6:6" ht="13.2">
      <c r="F853" s="3"/>
    </row>
    <row r="854" spans="6:6" ht="13.2">
      <c r="F854" s="3"/>
    </row>
    <row r="855" spans="6:6" ht="13.2">
      <c r="F855" s="3"/>
    </row>
    <row r="856" spans="6:6" ht="13.2">
      <c r="F856" s="3"/>
    </row>
    <row r="857" spans="6:6" ht="13.2">
      <c r="F857" s="3"/>
    </row>
    <row r="858" spans="6:6" ht="13.2">
      <c r="F858" s="3"/>
    </row>
    <row r="859" spans="6:6" ht="13.2">
      <c r="F859" s="3"/>
    </row>
    <row r="860" spans="6:6" ht="13.2">
      <c r="F860" s="3"/>
    </row>
    <row r="861" spans="6:6" ht="13.2">
      <c r="F861" s="3"/>
    </row>
    <row r="862" spans="6:6" ht="13.2">
      <c r="F862" s="3"/>
    </row>
    <row r="863" spans="6:6" ht="13.2">
      <c r="F863" s="3"/>
    </row>
    <row r="864" spans="6:6" ht="13.2">
      <c r="F864" s="3"/>
    </row>
    <row r="865" spans="6:6" ht="13.2">
      <c r="F865" s="3"/>
    </row>
    <row r="866" spans="6:6" ht="13.2">
      <c r="F866" s="3"/>
    </row>
    <row r="867" spans="6:6" ht="13.2">
      <c r="F867" s="3"/>
    </row>
    <row r="868" spans="6:6" ht="13.2">
      <c r="F868" s="3"/>
    </row>
    <row r="869" spans="6:6" ht="13.2">
      <c r="F869" s="3"/>
    </row>
    <row r="870" spans="6:6" ht="13.2">
      <c r="F870" s="3"/>
    </row>
    <row r="871" spans="6:6" ht="13.2">
      <c r="F871" s="3"/>
    </row>
    <row r="872" spans="6:6" ht="13.2">
      <c r="F872" s="3"/>
    </row>
    <row r="873" spans="6:6" ht="13.2">
      <c r="F873" s="3"/>
    </row>
    <row r="874" spans="6:6" ht="13.2">
      <c r="F874" s="3"/>
    </row>
    <row r="875" spans="6:6" ht="13.2">
      <c r="F875" s="3"/>
    </row>
    <row r="876" spans="6:6" ht="13.2">
      <c r="F876" s="3"/>
    </row>
    <row r="877" spans="6:6" ht="13.2">
      <c r="F877" s="3"/>
    </row>
    <row r="878" spans="6:6" ht="13.2">
      <c r="F878" s="3"/>
    </row>
    <row r="879" spans="6:6" ht="13.2">
      <c r="F879" s="3"/>
    </row>
    <row r="880" spans="6:6" ht="13.2">
      <c r="F880" s="3"/>
    </row>
    <row r="881" spans="6:6" ht="13.2">
      <c r="F881" s="3"/>
    </row>
    <row r="882" spans="6:6" ht="13.2">
      <c r="F882" s="3"/>
    </row>
    <row r="883" spans="6:6" ht="13.2">
      <c r="F883" s="3"/>
    </row>
    <row r="884" spans="6:6" ht="13.2">
      <c r="F884" s="3"/>
    </row>
    <row r="885" spans="6:6" ht="13.2">
      <c r="F885" s="3"/>
    </row>
    <row r="886" spans="6:6" ht="13.2">
      <c r="F886" s="3"/>
    </row>
    <row r="887" spans="6:6" ht="13.2">
      <c r="F887" s="3"/>
    </row>
    <row r="888" spans="6:6" ht="13.2">
      <c r="F888" s="3"/>
    </row>
    <row r="889" spans="6:6" ht="13.2">
      <c r="F889" s="3"/>
    </row>
    <row r="890" spans="6:6" ht="13.2">
      <c r="F890" s="3"/>
    </row>
    <row r="891" spans="6:6" ht="13.2">
      <c r="F891" s="3"/>
    </row>
    <row r="892" spans="6:6" ht="13.2">
      <c r="F892" s="3"/>
    </row>
    <row r="893" spans="6:6" ht="13.2">
      <c r="F893" s="3"/>
    </row>
    <row r="894" spans="6:6" ht="13.2">
      <c r="F894" s="3"/>
    </row>
    <row r="895" spans="6:6" ht="13.2">
      <c r="F895" s="3"/>
    </row>
    <row r="896" spans="6:6" ht="13.2">
      <c r="F896" s="3"/>
    </row>
    <row r="897" spans="6:6" ht="13.2">
      <c r="F897" s="3"/>
    </row>
    <row r="898" spans="6:6" ht="13.2">
      <c r="F898" s="3"/>
    </row>
    <row r="899" spans="6:6" ht="13.2">
      <c r="F899" s="3"/>
    </row>
    <row r="900" spans="6:6" ht="13.2">
      <c r="F900" s="3"/>
    </row>
    <row r="901" spans="6:6" ht="13.2">
      <c r="F901" s="3"/>
    </row>
    <row r="902" spans="6:6" ht="13.2">
      <c r="F902" s="3"/>
    </row>
    <row r="903" spans="6:6" ht="13.2">
      <c r="F903" s="3"/>
    </row>
    <row r="904" spans="6:6" ht="13.2">
      <c r="F904" s="3"/>
    </row>
    <row r="905" spans="6:6" ht="13.2">
      <c r="F905" s="3"/>
    </row>
    <row r="906" spans="6:6" ht="13.2">
      <c r="F906" s="3"/>
    </row>
    <row r="907" spans="6:6" ht="13.2">
      <c r="F907" s="3"/>
    </row>
    <row r="908" spans="6:6" ht="13.2">
      <c r="F908" s="3"/>
    </row>
    <row r="909" spans="6:6" ht="13.2">
      <c r="F909" s="3"/>
    </row>
    <row r="910" spans="6:6" ht="13.2">
      <c r="F910" s="3"/>
    </row>
    <row r="911" spans="6:6" ht="13.2">
      <c r="F911" s="3"/>
    </row>
    <row r="912" spans="6:6" ht="13.2">
      <c r="F912" s="3"/>
    </row>
    <row r="913" spans="6:6" ht="13.2">
      <c r="F913" s="3"/>
    </row>
    <row r="914" spans="6:6" ht="13.2">
      <c r="F914" s="3"/>
    </row>
    <row r="915" spans="6:6" ht="13.2">
      <c r="F915" s="3"/>
    </row>
    <row r="916" spans="6:6" ht="13.2">
      <c r="F916" s="3"/>
    </row>
    <row r="917" spans="6:6" ht="13.2">
      <c r="F917" s="3"/>
    </row>
    <row r="918" spans="6:6" ht="13.2">
      <c r="F918" s="3"/>
    </row>
    <row r="919" spans="6:6" ht="13.2">
      <c r="F919" s="3"/>
    </row>
    <row r="920" spans="6:6" ht="13.2">
      <c r="F920" s="3"/>
    </row>
    <row r="921" spans="6:6" ht="13.2">
      <c r="F921" s="3"/>
    </row>
    <row r="922" spans="6:6" ht="13.2">
      <c r="F922" s="3"/>
    </row>
    <row r="923" spans="6:6" ht="13.2">
      <c r="F923" s="3"/>
    </row>
    <row r="924" spans="6:6" ht="13.2">
      <c r="F924" s="3"/>
    </row>
    <row r="925" spans="6:6" ht="13.2">
      <c r="F925" s="3"/>
    </row>
    <row r="926" spans="6:6" ht="13.2">
      <c r="F926" s="3"/>
    </row>
    <row r="927" spans="6:6" ht="13.2">
      <c r="F927" s="3"/>
    </row>
    <row r="928" spans="6:6" ht="13.2">
      <c r="F928" s="3"/>
    </row>
    <row r="929" spans="6:6" ht="13.2">
      <c r="F929" s="3"/>
    </row>
    <row r="930" spans="6:6" ht="13.2">
      <c r="F930" s="3"/>
    </row>
    <row r="931" spans="6:6" ht="13.2">
      <c r="F931" s="3"/>
    </row>
    <row r="932" spans="6:6" ht="13.2">
      <c r="F932" s="3"/>
    </row>
    <row r="933" spans="6:6" ht="13.2">
      <c r="F933" s="3"/>
    </row>
    <row r="934" spans="6:6" ht="13.2">
      <c r="F934" s="3"/>
    </row>
    <row r="935" spans="6:6" ht="13.2">
      <c r="F935" s="3"/>
    </row>
    <row r="936" spans="6:6" ht="13.2">
      <c r="F936" s="3"/>
    </row>
    <row r="937" spans="6:6" ht="13.2">
      <c r="F937" s="3"/>
    </row>
    <row r="938" spans="6:6" ht="13.2">
      <c r="F938" s="3"/>
    </row>
    <row r="939" spans="6:6" ht="13.2">
      <c r="F939" s="3"/>
    </row>
    <row r="940" spans="6:6" ht="13.2">
      <c r="F940" s="3"/>
    </row>
    <row r="941" spans="6:6" ht="13.2">
      <c r="F941" s="3"/>
    </row>
    <row r="942" spans="6:6" ht="13.2">
      <c r="F942" s="3"/>
    </row>
    <row r="943" spans="6:6" ht="13.2">
      <c r="F943" s="3"/>
    </row>
    <row r="944" spans="6:6" ht="13.2">
      <c r="F944" s="3"/>
    </row>
    <row r="945" spans="6:6" ht="13.2">
      <c r="F945" s="3"/>
    </row>
    <row r="946" spans="6:6" ht="13.2">
      <c r="F946" s="3"/>
    </row>
    <row r="947" spans="6:6" ht="13.2">
      <c r="F947" s="3"/>
    </row>
    <row r="948" spans="6:6" ht="13.2">
      <c r="F948" s="3"/>
    </row>
    <row r="949" spans="6:6" ht="13.2">
      <c r="F949" s="3"/>
    </row>
    <row r="950" spans="6:6" ht="13.2">
      <c r="F950" s="3"/>
    </row>
    <row r="951" spans="6:6" ht="13.2">
      <c r="F951" s="3"/>
    </row>
    <row r="952" spans="6:6" ht="13.2">
      <c r="F952" s="3"/>
    </row>
    <row r="953" spans="6:6" ht="13.2">
      <c r="F953" s="3"/>
    </row>
    <row r="954" spans="6:6" ht="13.2">
      <c r="F954" s="3"/>
    </row>
    <row r="955" spans="6:6" ht="13.2">
      <c r="F955" s="3"/>
    </row>
    <row r="956" spans="6:6" ht="13.2">
      <c r="F956" s="3"/>
    </row>
    <row r="957" spans="6:6" ht="13.2">
      <c r="F957" s="3"/>
    </row>
    <row r="958" spans="6:6" ht="13.2">
      <c r="F958" s="3"/>
    </row>
    <row r="959" spans="6:6" ht="13.2">
      <c r="F959" s="3"/>
    </row>
    <row r="960" spans="6:6" ht="13.2">
      <c r="F960" s="3"/>
    </row>
    <row r="961" spans="6:6" ht="13.2">
      <c r="F961" s="3"/>
    </row>
    <row r="962" spans="6:6" ht="13.2">
      <c r="F962" s="3"/>
    </row>
    <row r="963" spans="6:6" ht="13.2">
      <c r="F963" s="3"/>
    </row>
    <row r="964" spans="6:6" ht="13.2">
      <c r="F964" s="3"/>
    </row>
    <row r="965" spans="6:6" ht="13.2">
      <c r="F965" s="3"/>
    </row>
    <row r="966" spans="6:6" ht="13.2">
      <c r="F966" s="3"/>
    </row>
    <row r="967" spans="6:6" ht="13.2">
      <c r="F967" s="3"/>
    </row>
    <row r="968" spans="6:6" ht="13.2">
      <c r="F968" s="3"/>
    </row>
    <row r="969" spans="6:6" ht="13.2">
      <c r="F969" s="3"/>
    </row>
    <row r="970" spans="6:6" ht="13.2">
      <c r="F970" s="3"/>
    </row>
    <row r="971" spans="6:6" ht="13.2">
      <c r="F971" s="3"/>
    </row>
    <row r="972" spans="6:6" ht="13.2">
      <c r="F972" s="3"/>
    </row>
    <row r="973" spans="6:6" ht="13.2">
      <c r="F973" s="3"/>
    </row>
    <row r="974" spans="6:6" ht="13.2">
      <c r="F974" s="3"/>
    </row>
    <row r="975" spans="6:6" ht="13.2">
      <c r="F975" s="3"/>
    </row>
    <row r="976" spans="6:6" ht="13.2">
      <c r="F976" s="3"/>
    </row>
    <row r="977" spans="6:6" ht="13.2">
      <c r="F977" s="3"/>
    </row>
    <row r="978" spans="6:6" ht="13.2">
      <c r="F978" s="3"/>
    </row>
    <row r="979" spans="6:6" ht="13.2">
      <c r="F979" s="3"/>
    </row>
    <row r="980" spans="6:6" ht="13.2">
      <c r="F980" s="3"/>
    </row>
    <row r="981" spans="6:6" ht="13.2">
      <c r="F981" s="3"/>
    </row>
    <row r="982" spans="6:6" ht="13.2">
      <c r="F982" s="3"/>
    </row>
    <row r="983" spans="6:6" ht="13.2">
      <c r="F983" s="3"/>
    </row>
    <row r="984" spans="6:6" ht="13.2">
      <c r="F984" s="3"/>
    </row>
    <row r="985" spans="6:6" ht="13.2">
      <c r="F985" s="3"/>
    </row>
    <row r="986" spans="6:6" ht="13.2">
      <c r="F986" s="3"/>
    </row>
    <row r="987" spans="6:6" ht="13.2">
      <c r="F987" s="3"/>
    </row>
    <row r="988" spans="6:6" ht="13.2">
      <c r="F988" s="3"/>
    </row>
    <row r="989" spans="6:6" ht="13.2">
      <c r="F989" s="3"/>
    </row>
    <row r="990" spans="6:6" ht="13.2">
      <c r="F990" s="3"/>
    </row>
    <row r="991" spans="6:6" ht="13.2">
      <c r="F991" s="3"/>
    </row>
    <row r="992" spans="6:6" ht="13.2">
      <c r="F992" s="3"/>
    </row>
    <row r="993" spans="6:6" ht="13.2">
      <c r="F993" s="3"/>
    </row>
    <row r="994" spans="6:6" ht="13.2">
      <c r="F994" s="3"/>
    </row>
    <row r="995" spans="6:6" ht="13.2">
      <c r="F995" s="3"/>
    </row>
    <row r="996" spans="6:6" ht="13.2">
      <c r="F996" s="3"/>
    </row>
    <row r="997" spans="6:6" ht="13.2">
      <c r="F997" s="3"/>
    </row>
    <row r="998" spans="6:6" ht="13.2">
      <c r="F998" s="3"/>
    </row>
    <row r="999" spans="6:6" ht="13.2">
      <c r="F999" s="3"/>
    </row>
  </sheetData>
  <mergeCells count="1"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0"/>
  <sheetViews>
    <sheetView workbookViewId="0">
      <selection activeCell="D7" sqref="D7"/>
    </sheetView>
  </sheetViews>
  <sheetFormatPr defaultColWidth="12.5546875" defaultRowHeight="15.75" customHeight="1"/>
  <cols>
    <col min="1" max="1" width="3.5546875" customWidth="1"/>
    <col min="2" max="2" width="5" customWidth="1"/>
    <col min="3" max="4" width="12.5546875" customWidth="1"/>
    <col min="5" max="5" width="13.33203125" bestFit="1" customWidth="1"/>
  </cols>
  <sheetData>
    <row r="1" spans="1:6" ht="14.4">
      <c r="C1" s="2"/>
      <c r="D1" s="2"/>
      <c r="E1" s="2"/>
    </row>
    <row r="2" spans="1:6" ht="14.4">
      <c r="C2" s="2"/>
      <c r="D2" s="2"/>
      <c r="E2" s="2"/>
    </row>
    <row r="3" spans="1:6" ht="18">
      <c r="A3" s="205" t="s">
        <v>134</v>
      </c>
      <c r="B3" s="205"/>
      <c r="C3" s="205"/>
      <c r="D3" s="205"/>
      <c r="E3" s="205"/>
      <c r="F3" s="205"/>
    </row>
    <row r="4" spans="1:6" ht="14.4">
      <c r="C4" s="17" t="s">
        <v>33</v>
      </c>
      <c r="D4" s="2"/>
      <c r="E4" s="2"/>
    </row>
    <row r="5" spans="1:6" ht="43.2">
      <c r="B5" s="34" t="s">
        <v>154</v>
      </c>
      <c r="C5" s="34" t="s">
        <v>7</v>
      </c>
      <c r="D5" s="34" t="s">
        <v>98</v>
      </c>
      <c r="E5" s="34" t="s">
        <v>34</v>
      </c>
    </row>
    <row r="6" spans="1:6" ht="14.4">
      <c r="B6" s="98">
        <v>1</v>
      </c>
      <c r="C6" s="103" t="s">
        <v>13</v>
      </c>
      <c r="D6" s="104">
        <v>1659</v>
      </c>
      <c r="E6" s="104">
        <f t="shared" ref="E6:E35" si="0">D6*1000</f>
        <v>1659000</v>
      </c>
    </row>
    <row r="7" spans="1:6" ht="14.4">
      <c r="B7" s="98">
        <f>B6+1</f>
        <v>2</v>
      </c>
      <c r="C7" s="103" t="s">
        <v>14</v>
      </c>
      <c r="D7" s="104">
        <v>1738</v>
      </c>
      <c r="E7" s="104">
        <f t="shared" si="0"/>
        <v>1738000</v>
      </c>
    </row>
    <row r="8" spans="1:6" ht="14.4">
      <c r="B8" s="98">
        <f t="shared" ref="B8:B34" si="1">B7+1</f>
        <v>3</v>
      </c>
      <c r="C8" s="103" t="s">
        <v>15</v>
      </c>
      <c r="D8" s="104">
        <v>1991</v>
      </c>
      <c r="E8" s="104">
        <f t="shared" si="0"/>
        <v>1991000</v>
      </c>
    </row>
    <row r="9" spans="1:6" ht="14.4">
      <c r="B9" s="98">
        <f t="shared" si="1"/>
        <v>4</v>
      </c>
      <c r="C9" s="103" t="s">
        <v>16</v>
      </c>
      <c r="D9" s="104">
        <v>1985</v>
      </c>
      <c r="E9" s="104">
        <f t="shared" si="0"/>
        <v>1985000</v>
      </c>
    </row>
    <row r="10" spans="1:6" ht="14.4">
      <c r="B10" s="98">
        <f t="shared" si="1"/>
        <v>5</v>
      </c>
      <c r="C10" s="103" t="s">
        <v>17</v>
      </c>
      <c r="D10" s="104">
        <v>2088</v>
      </c>
      <c r="E10" s="104">
        <f t="shared" si="0"/>
        <v>2088000</v>
      </c>
    </row>
    <row r="11" spans="1:6" ht="14.4">
      <c r="B11" s="98">
        <f t="shared" si="1"/>
        <v>6</v>
      </c>
      <c r="C11" s="103" t="s">
        <v>18</v>
      </c>
      <c r="D11" s="104">
        <v>2098</v>
      </c>
      <c r="E11" s="104">
        <f t="shared" si="0"/>
        <v>2098000</v>
      </c>
    </row>
    <row r="12" spans="1:6" ht="14.4">
      <c r="B12" s="98">
        <f t="shared" si="1"/>
        <v>7</v>
      </c>
      <c r="C12" s="103" t="s">
        <v>19</v>
      </c>
      <c r="D12" s="104">
        <v>2218</v>
      </c>
      <c r="E12" s="104">
        <f t="shared" si="0"/>
        <v>2218000</v>
      </c>
    </row>
    <row r="13" spans="1:6" ht="14.4">
      <c r="B13" s="98">
        <f t="shared" si="1"/>
        <v>8</v>
      </c>
      <c r="C13" s="103" t="s">
        <v>35</v>
      </c>
      <c r="D13" s="104">
        <v>2265</v>
      </c>
      <c r="E13" s="104">
        <f t="shared" si="0"/>
        <v>2265000</v>
      </c>
    </row>
    <row r="14" spans="1:6" ht="14.4">
      <c r="B14" s="98">
        <f t="shared" si="1"/>
        <v>9</v>
      </c>
      <c r="C14" s="103" t="s">
        <v>36</v>
      </c>
      <c r="D14" s="104">
        <v>2285</v>
      </c>
      <c r="E14" s="104">
        <f t="shared" si="0"/>
        <v>2285000</v>
      </c>
    </row>
    <row r="15" spans="1:6" ht="14.4">
      <c r="B15" s="98">
        <f t="shared" si="1"/>
        <v>10</v>
      </c>
      <c r="C15" s="103" t="s">
        <v>37</v>
      </c>
      <c r="D15" s="104">
        <v>2349</v>
      </c>
      <c r="E15" s="104">
        <f t="shared" si="0"/>
        <v>2349000</v>
      </c>
    </row>
    <row r="16" spans="1:6" ht="14.4">
      <c r="B16" s="98">
        <f t="shared" si="1"/>
        <v>11</v>
      </c>
      <c r="C16" s="103" t="s">
        <v>38</v>
      </c>
      <c r="D16" s="104">
        <v>2527</v>
      </c>
      <c r="E16" s="104">
        <f t="shared" si="0"/>
        <v>2527000</v>
      </c>
    </row>
    <row r="17" spans="2:5" ht="14.4">
      <c r="B17" s="98">
        <f t="shared" si="1"/>
        <v>12</v>
      </c>
      <c r="C17" s="103" t="s">
        <v>39</v>
      </c>
      <c r="D17" s="104">
        <v>2796</v>
      </c>
      <c r="E17" s="104">
        <f t="shared" si="0"/>
        <v>2796000</v>
      </c>
    </row>
    <row r="18" spans="2:5" ht="14.4">
      <c r="B18" s="98">
        <f t="shared" si="1"/>
        <v>13</v>
      </c>
      <c r="C18" s="103" t="s">
        <v>40</v>
      </c>
      <c r="D18" s="104">
        <v>2927</v>
      </c>
      <c r="E18" s="104">
        <f t="shared" si="0"/>
        <v>2927000</v>
      </c>
    </row>
    <row r="19" spans="2:5" ht="14.4">
      <c r="B19" s="98">
        <f t="shared" si="1"/>
        <v>14</v>
      </c>
      <c r="C19" s="103" t="s">
        <v>41</v>
      </c>
      <c r="D19" s="104">
        <v>2649</v>
      </c>
      <c r="E19" s="104">
        <f t="shared" si="0"/>
        <v>2649000</v>
      </c>
    </row>
    <row r="20" spans="2:5" ht="14.4">
      <c r="B20" s="98">
        <f t="shared" si="1"/>
        <v>15</v>
      </c>
      <c r="C20" s="103" t="s">
        <v>42</v>
      </c>
      <c r="D20" s="104">
        <v>2925</v>
      </c>
      <c r="E20" s="104">
        <f t="shared" si="0"/>
        <v>2925000</v>
      </c>
    </row>
    <row r="21" spans="2:5" ht="14.4">
      <c r="B21" s="98">
        <f t="shared" si="1"/>
        <v>16</v>
      </c>
      <c r="C21" s="103" t="s">
        <v>43</v>
      </c>
      <c r="D21" s="104">
        <v>3034</v>
      </c>
      <c r="E21" s="104">
        <f t="shared" si="0"/>
        <v>3034000</v>
      </c>
    </row>
    <row r="22" spans="2:5" ht="14.4">
      <c r="B22" s="98">
        <f t="shared" si="1"/>
        <v>17</v>
      </c>
      <c r="C22" s="103" t="s">
        <v>44</v>
      </c>
      <c r="D22" s="104">
        <v>3476</v>
      </c>
      <c r="E22" s="104">
        <f t="shared" si="0"/>
        <v>3476000</v>
      </c>
    </row>
    <row r="23" spans="2:5" ht="14.4">
      <c r="B23" s="98">
        <f t="shared" si="1"/>
        <v>18</v>
      </c>
      <c r="C23" s="103" t="s">
        <v>45</v>
      </c>
      <c r="D23" s="104">
        <v>3134</v>
      </c>
      <c r="E23" s="104">
        <f t="shared" si="0"/>
        <v>3134000</v>
      </c>
    </row>
    <row r="24" spans="2:5" ht="14.4">
      <c r="B24" s="98">
        <f t="shared" si="1"/>
        <v>19</v>
      </c>
      <c r="C24" s="103" t="s">
        <v>46</v>
      </c>
      <c r="D24" s="104">
        <v>3207</v>
      </c>
      <c r="E24" s="104">
        <f t="shared" si="0"/>
        <v>3207000</v>
      </c>
    </row>
    <row r="25" spans="2:5" ht="14.4">
      <c r="B25" s="98">
        <f t="shared" si="1"/>
        <v>20</v>
      </c>
      <c r="C25" s="105" t="s">
        <v>20</v>
      </c>
      <c r="D25" s="104">
        <v>2854</v>
      </c>
      <c r="E25" s="104">
        <f t="shared" si="0"/>
        <v>2854000</v>
      </c>
    </row>
    <row r="26" spans="2:5" ht="14.4">
      <c r="B26" s="98">
        <f t="shared" si="1"/>
        <v>21</v>
      </c>
      <c r="C26" s="105" t="s">
        <v>21</v>
      </c>
      <c r="D26" s="104">
        <v>3185</v>
      </c>
      <c r="E26" s="104">
        <f t="shared" si="0"/>
        <v>3185000</v>
      </c>
    </row>
    <row r="27" spans="2:5" ht="14.4">
      <c r="B27" s="98">
        <f t="shared" si="1"/>
        <v>22</v>
      </c>
      <c r="C27" s="105" t="s">
        <v>22</v>
      </c>
      <c r="D27" s="104">
        <v>3309</v>
      </c>
      <c r="E27" s="104">
        <f t="shared" si="0"/>
        <v>3309000</v>
      </c>
    </row>
    <row r="28" spans="2:5" ht="14.4">
      <c r="B28" s="98">
        <f t="shared" si="1"/>
        <v>23</v>
      </c>
      <c r="C28" s="105" t="s">
        <v>23</v>
      </c>
      <c r="D28" s="104">
        <v>2672</v>
      </c>
      <c r="E28" s="104">
        <f t="shared" si="0"/>
        <v>2672000</v>
      </c>
    </row>
    <row r="29" spans="2:5" ht="14.4">
      <c r="B29" s="98">
        <f t="shared" si="1"/>
        <v>24</v>
      </c>
      <c r="C29" s="105" t="s">
        <v>24</v>
      </c>
      <c r="D29" s="104">
        <v>3730</v>
      </c>
      <c r="E29" s="104">
        <f t="shared" si="0"/>
        <v>3730000</v>
      </c>
    </row>
    <row r="30" spans="2:5" ht="14.4">
      <c r="B30" s="98">
        <f t="shared" si="1"/>
        <v>25</v>
      </c>
      <c r="C30" s="105" t="s">
        <v>25</v>
      </c>
      <c r="D30" s="104">
        <v>3435</v>
      </c>
      <c r="E30" s="104">
        <f t="shared" si="0"/>
        <v>3435000</v>
      </c>
    </row>
    <row r="31" spans="2:5" ht="14.4">
      <c r="B31" s="98">
        <f t="shared" si="1"/>
        <v>26</v>
      </c>
      <c r="C31" s="105" t="s">
        <v>26</v>
      </c>
      <c r="D31" s="104">
        <v>3408</v>
      </c>
      <c r="E31" s="104">
        <f t="shared" si="0"/>
        <v>3408000</v>
      </c>
    </row>
    <row r="32" spans="2:5" ht="14.4">
      <c r="B32" s="98">
        <f t="shared" si="1"/>
        <v>27</v>
      </c>
      <c r="C32" s="105" t="s">
        <v>27</v>
      </c>
      <c r="D32" s="104">
        <v>3415</v>
      </c>
      <c r="E32" s="104">
        <f t="shared" si="0"/>
        <v>3415000</v>
      </c>
    </row>
    <row r="33" spans="2:5" ht="14.4">
      <c r="B33" s="98">
        <f t="shared" si="1"/>
        <v>28</v>
      </c>
      <c r="C33" s="105" t="s">
        <v>28</v>
      </c>
      <c r="D33" s="104">
        <v>3711</v>
      </c>
      <c r="E33" s="104">
        <f t="shared" si="0"/>
        <v>3711000</v>
      </c>
    </row>
    <row r="34" spans="2:5" ht="14.4">
      <c r="B34" s="99">
        <f t="shared" si="1"/>
        <v>29</v>
      </c>
      <c r="C34" s="105" t="s">
        <v>153</v>
      </c>
      <c r="D34" s="104">
        <v>3838</v>
      </c>
      <c r="E34" s="104">
        <f t="shared" si="0"/>
        <v>3838000</v>
      </c>
    </row>
    <row r="35" spans="2:5" ht="14.4">
      <c r="B35" s="99">
        <v>30</v>
      </c>
      <c r="C35" s="105" t="s">
        <v>29</v>
      </c>
      <c r="D35" s="106">
        <v>3604</v>
      </c>
      <c r="E35" s="107">
        <f t="shared" si="0"/>
        <v>3604000</v>
      </c>
    </row>
    <row r="38" spans="2:5" ht="15.75" customHeight="1">
      <c r="B38" s="51"/>
      <c r="C38" s="51" t="s">
        <v>107</v>
      </c>
    </row>
    <row r="39" spans="2:5" ht="15.75" customHeight="1">
      <c r="B39" s="51">
        <v>1</v>
      </c>
      <c r="C39" s="66" t="s">
        <v>126</v>
      </c>
    </row>
    <row r="40" spans="2:5" ht="15.75" customHeight="1">
      <c r="B40" s="51"/>
      <c r="C40" s="66"/>
    </row>
  </sheetData>
  <mergeCells count="1"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45"/>
  <sheetViews>
    <sheetView tabSelected="1" topLeftCell="E1" zoomScale="90" zoomScaleNormal="90" workbookViewId="0">
      <selection activeCell="S3" sqref="S3:Z3"/>
    </sheetView>
  </sheetViews>
  <sheetFormatPr defaultColWidth="12.5546875" defaultRowHeight="15.75" customHeight="1"/>
  <cols>
    <col min="1" max="1" width="3.88671875" customWidth="1"/>
    <col min="2" max="2" width="5.5546875" bestFit="1" customWidth="1"/>
    <col min="3" max="7" width="12.77734375" customWidth="1"/>
    <col min="8" max="8" width="6.77734375" customWidth="1"/>
    <col min="9" max="11" width="12.77734375" customWidth="1"/>
    <col min="12" max="12" width="24.5546875" customWidth="1"/>
    <col min="13" max="16" width="12.77734375" customWidth="1"/>
    <col min="17" max="17" width="6.77734375" customWidth="1"/>
    <col min="18" max="19" width="12.77734375" customWidth="1"/>
    <col min="20" max="20" width="16.109375" customWidth="1"/>
    <col min="21" max="22" width="12.77734375" customWidth="1"/>
    <col min="23" max="23" width="16" customWidth="1"/>
    <col min="24" max="27" width="12.77734375" customWidth="1"/>
  </cols>
  <sheetData>
    <row r="1" spans="1:27" ht="14.4">
      <c r="C1" s="2"/>
      <c r="D1" s="2"/>
      <c r="E1" s="2"/>
    </row>
    <row r="2" spans="1:27" ht="14.4">
      <c r="C2" s="2"/>
      <c r="D2" s="2"/>
      <c r="E2" s="2"/>
    </row>
    <row r="3" spans="1:27" ht="18">
      <c r="C3" s="205" t="s">
        <v>1</v>
      </c>
      <c r="D3" s="205"/>
      <c r="E3" s="205"/>
      <c r="F3" s="205"/>
      <c r="I3" s="205" t="s">
        <v>121</v>
      </c>
      <c r="J3" s="205"/>
      <c r="K3" s="205"/>
      <c r="N3" s="208" t="s">
        <v>173</v>
      </c>
      <c r="O3" s="208"/>
      <c r="P3" s="208"/>
      <c r="S3" s="208" t="s">
        <v>174</v>
      </c>
      <c r="T3" s="208"/>
      <c r="U3" s="208"/>
      <c r="V3" s="208"/>
      <c r="W3" s="208"/>
      <c r="X3" s="208"/>
      <c r="Y3" s="208"/>
      <c r="Z3" s="208"/>
    </row>
    <row r="4" spans="1:27" ht="14.4">
      <c r="B4" s="206" t="s">
        <v>47</v>
      </c>
      <c r="C4" s="206"/>
      <c r="D4" s="2"/>
      <c r="E4" s="2"/>
      <c r="I4" s="55" t="s">
        <v>119</v>
      </c>
      <c r="J4" s="55"/>
      <c r="M4" s="55" t="s">
        <v>166</v>
      </c>
      <c r="R4" s="55" t="s">
        <v>167</v>
      </c>
    </row>
    <row r="5" spans="1:27" ht="57.6">
      <c r="B5" s="34" t="s">
        <v>154</v>
      </c>
      <c r="C5" s="34" t="s">
        <v>7</v>
      </c>
      <c r="D5" s="34" t="s">
        <v>11</v>
      </c>
      <c r="E5" s="34" t="s">
        <v>97</v>
      </c>
      <c r="F5" s="34" t="s">
        <v>102</v>
      </c>
      <c r="G5" s="34" t="s">
        <v>117</v>
      </c>
      <c r="H5" s="57"/>
      <c r="I5" s="34" t="s">
        <v>169</v>
      </c>
      <c r="J5" s="34" t="s">
        <v>120</v>
      </c>
      <c r="K5" s="34" t="s">
        <v>118</v>
      </c>
      <c r="M5" s="111" t="s">
        <v>154</v>
      </c>
      <c r="N5" s="63" t="s">
        <v>147</v>
      </c>
      <c r="O5" s="111" t="s">
        <v>148</v>
      </c>
      <c r="P5" s="34" t="s">
        <v>152</v>
      </c>
      <c r="R5" s="63" t="s">
        <v>154</v>
      </c>
      <c r="S5" s="63" t="s">
        <v>147</v>
      </c>
      <c r="T5" s="34" t="s">
        <v>163</v>
      </c>
      <c r="U5" s="34" t="s">
        <v>164</v>
      </c>
      <c r="V5" s="34" t="s">
        <v>118</v>
      </c>
      <c r="W5" s="34" t="s">
        <v>165</v>
      </c>
      <c r="X5" s="34" t="s">
        <v>172</v>
      </c>
      <c r="Y5" s="34" t="s">
        <v>170</v>
      </c>
      <c r="Z5" s="218" t="str">
        <f>O5</f>
        <v>PKR per USD*</v>
      </c>
      <c r="AA5" s="218" t="str">
        <f>P5</f>
        <v>Rate of Change in Forex PKR/USD</v>
      </c>
    </row>
    <row r="6" spans="1:27" ht="15.75" customHeight="1">
      <c r="B6" s="102">
        <v>1</v>
      </c>
      <c r="C6" s="99" t="s">
        <v>13</v>
      </c>
      <c r="D6" s="108">
        <v>202947</v>
      </c>
      <c r="E6" s="82">
        <f t="shared" ref="E6:E35" si="0">D6/1000</f>
        <v>202.947</v>
      </c>
      <c r="F6" s="85">
        <v>1400865</v>
      </c>
      <c r="G6" s="56">
        <f>F6/1000</f>
        <v>1400.865</v>
      </c>
      <c r="I6" s="32"/>
      <c r="J6" s="32"/>
      <c r="K6" s="219">
        <f>E6/G6</f>
        <v>0.1448726322664925</v>
      </c>
      <c r="M6" s="122">
        <v>1</v>
      </c>
      <c r="N6" s="123" t="s">
        <v>13</v>
      </c>
      <c r="O6" s="90">
        <v>30.163799999999998</v>
      </c>
      <c r="P6" s="32"/>
      <c r="R6" s="122">
        <v>1</v>
      </c>
      <c r="S6" s="123" t="s">
        <v>13</v>
      </c>
      <c r="T6" s="87">
        <v>52293470813.133598</v>
      </c>
      <c r="U6" s="69">
        <f>T6/1000000000</f>
        <v>52.293470813133595</v>
      </c>
      <c r="V6" s="212">
        <f>K6</f>
        <v>0.1448726322664925</v>
      </c>
      <c r="W6" s="220">
        <f>T6*V6</f>
        <v>7575892767.0496626</v>
      </c>
      <c r="X6" s="69">
        <f>W6/1000000000</f>
        <v>7.5758927670496625</v>
      </c>
      <c r="Y6" s="32"/>
      <c r="Z6" s="32">
        <f t="shared" ref="Z6:Z35" si="1">O6</f>
        <v>30.163799999999998</v>
      </c>
      <c r="AA6" s="213"/>
    </row>
    <row r="7" spans="1:27" ht="15.75" customHeight="1">
      <c r="B7" s="102">
        <f>B6+1</f>
        <v>2</v>
      </c>
      <c r="C7" s="99" t="s">
        <v>14</v>
      </c>
      <c r="D7" s="109">
        <v>249991</v>
      </c>
      <c r="E7" s="39">
        <f t="shared" si="0"/>
        <v>249.99100000000001</v>
      </c>
      <c r="F7" s="86">
        <v>1671977</v>
      </c>
      <c r="G7" s="56">
        <f t="shared" ref="G7:G35" si="2">F7/1000</f>
        <v>1671.9770000000001</v>
      </c>
      <c r="I7" s="84">
        <f>((D7/D6)-1)</f>
        <v>0.23180436271538873</v>
      </c>
      <c r="J7" s="84">
        <f>((F7/F6)-1)</f>
        <v>0.19353185353335256</v>
      </c>
      <c r="K7" s="219">
        <f t="shared" ref="K7:K35" si="3">E7/G7</f>
        <v>0.14951820509492655</v>
      </c>
      <c r="M7" s="122">
        <f>1+1</f>
        <v>2</v>
      </c>
      <c r="N7" s="123" t="s">
        <v>14</v>
      </c>
      <c r="O7" s="90">
        <v>30.8507</v>
      </c>
      <c r="P7" s="93">
        <f>((O7/O6)-1)</f>
        <v>2.2772329746252096E-2</v>
      </c>
      <c r="R7" s="122">
        <f>1+1</f>
        <v>2</v>
      </c>
      <c r="S7" s="123" t="s">
        <v>14</v>
      </c>
      <c r="T7" s="87">
        <v>60636071684.191803</v>
      </c>
      <c r="U7" s="69">
        <f t="shared" ref="U7:U35" si="4">T7/1000000000</f>
        <v>60.636071684191805</v>
      </c>
      <c r="V7" s="212">
        <f>K7</f>
        <v>0.14951820509492655</v>
      </c>
      <c r="W7" s="220">
        <f t="shared" ref="W7:W35" si="5">T7*V7</f>
        <v>9066196602.2276592</v>
      </c>
      <c r="X7" s="69">
        <f t="shared" ref="X7:X35" si="6">W7/1000000000</f>
        <v>9.0661966022276594</v>
      </c>
      <c r="Y7" s="84">
        <f>((X7/X6)-1)</f>
        <v>0.19671659578655531</v>
      </c>
      <c r="Z7" s="214">
        <f t="shared" si="1"/>
        <v>30.8507</v>
      </c>
      <c r="AA7" s="215">
        <f>P7</f>
        <v>2.2772329746252096E-2</v>
      </c>
    </row>
    <row r="8" spans="1:27" ht="15.75" customHeight="1">
      <c r="B8" s="102">
        <f t="shared" ref="B8:B35" si="7">B7+1</f>
        <v>3</v>
      </c>
      <c r="C8" s="99" t="s">
        <v>15</v>
      </c>
      <c r="D8" s="108">
        <v>277911</v>
      </c>
      <c r="E8" s="82">
        <f t="shared" si="0"/>
        <v>277.911</v>
      </c>
      <c r="F8" s="85">
        <v>1929891</v>
      </c>
      <c r="G8" s="56">
        <f t="shared" si="2"/>
        <v>1929.8910000000001</v>
      </c>
      <c r="I8" s="81">
        <f t="shared" ref="I8:I35" si="8">((D8/D7)-1)</f>
        <v>0.11168402062474247</v>
      </c>
      <c r="J8" s="81">
        <f t="shared" ref="J8:J35" si="9">((F8/F7)-1)</f>
        <v>0.15425690664405067</v>
      </c>
      <c r="K8" s="219">
        <f t="shared" si="3"/>
        <v>0.14400346962600477</v>
      </c>
      <c r="M8" s="122">
        <f>M7+1</f>
        <v>3</v>
      </c>
      <c r="N8" s="123" t="s">
        <v>15</v>
      </c>
      <c r="O8" s="90">
        <v>33.568399999999997</v>
      </c>
      <c r="P8" s="93">
        <f t="shared" ref="P8:P35" si="10">((O8/O7)-1)</f>
        <v>8.8092004395362133E-2</v>
      </c>
      <c r="R8" s="122">
        <f>R7+1</f>
        <v>3</v>
      </c>
      <c r="S8" s="123" t="s">
        <v>15</v>
      </c>
      <c r="T8" s="87">
        <v>63320170084.4076</v>
      </c>
      <c r="U8" s="69">
        <f t="shared" si="4"/>
        <v>63.3201700844076</v>
      </c>
      <c r="V8" s="212">
        <f>K8</f>
        <v>0.14400346962600477</v>
      </c>
      <c r="W8" s="220">
        <f t="shared" si="5"/>
        <v>9118324189.4634457</v>
      </c>
      <c r="X8" s="69">
        <f t="shared" si="6"/>
        <v>9.1183241894634453</v>
      </c>
      <c r="Y8" s="81">
        <f t="shared" ref="Y8:Y35" si="11">((X8/X7)-1)</f>
        <v>5.7496643325578578E-3</v>
      </c>
      <c r="Z8" s="32">
        <f t="shared" si="1"/>
        <v>33.568399999999997</v>
      </c>
      <c r="AA8" s="213">
        <f t="shared" ref="AA8:AA35" si="12">P8</f>
        <v>8.8092004395362133E-2</v>
      </c>
    </row>
    <row r="9" spans="1:27" ht="15.75" customHeight="1">
      <c r="B9" s="102">
        <f t="shared" si="7"/>
        <v>4</v>
      </c>
      <c r="C9" s="99" t="s">
        <v>16</v>
      </c>
      <c r="D9" s="108">
        <v>302168</v>
      </c>
      <c r="E9" s="82">
        <f t="shared" si="0"/>
        <v>302.16800000000001</v>
      </c>
      <c r="F9" s="85">
        <v>2226580</v>
      </c>
      <c r="G9" s="56">
        <f t="shared" si="2"/>
        <v>2226.58</v>
      </c>
      <c r="I9" s="81">
        <f t="shared" si="8"/>
        <v>8.7283338910658426E-2</v>
      </c>
      <c r="J9" s="81">
        <f t="shared" si="9"/>
        <v>0.15373355282759493</v>
      </c>
      <c r="K9" s="219">
        <f t="shared" si="3"/>
        <v>0.1357094737220311</v>
      </c>
      <c r="M9" s="122">
        <f t="shared" ref="M9:M35" si="13">M8+1</f>
        <v>4</v>
      </c>
      <c r="N9" s="123" t="s">
        <v>16</v>
      </c>
      <c r="O9" s="90">
        <v>38.993600000000001</v>
      </c>
      <c r="P9" s="93">
        <f t="shared" si="10"/>
        <v>0.16161628197948086</v>
      </c>
      <c r="R9" s="122">
        <f t="shared" ref="R9:R35" si="14">R8+1</f>
        <v>4</v>
      </c>
      <c r="S9" s="123" t="s">
        <v>16</v>
      </c>
      <c r="T9" s="87">
        <v>62433340468.022797</v>
      </c>
      <c r="U9" s="69">
        <f t="shared" si="4"/>
        <v>62.433340468022799</v>
      </c>
      <c r="V9" s="212">
        <f>K9</f>
        <v>0.1357094737220311</v>
      </c>
      <c r="W9" s="220">
        <f t="shared" si="5"/>
        <v>8472795777.6237602</v>
      </c>
      <c r="X9" s="69">
        <f t="shared" si="6"/>
        <v>8.4727957776237606</v>
      </c>
      <c r="Y9" s="81">
        <f t="shared" si="11"/>
        <v>-7.0794632700778126E-2</v>
      </c>
      <c r="Z9" s="32">
        <f t="shared" si="1"/>
        <v>38.993600000000001</v>
      </c>
      <c r="AA9" s="213">
        <f t="shared" si="12"/>
        <v>0.16161628197948086</v>
      </c>
    </row>
    <row r="10" spans="1:27" ht="15.75" customHeight="1">
      <c r="B10" s="102">
        <f t="shared" si="7"/>
        <v>5</v>
      </c>
      <c r="C10" s="99" t="s">
        <v>17</v>
      </c>
      <c r="D10" s="109">
        <v>366807</v>
      </c>
      <c r="E10" s="39">
        <f t="shared" si="0"/>
        <v>366.80700000000002</v>
      </c>
      <c r="F10" s="86">
        <v>2480884</v>
      </c>
      <c r="G10" s="56">
        <f t="shared" si="2"/>
        <v>2480.884</v>
      </c>
      <c r="I10" s="84">
        <f t="shared" si="8"/>
        <v>0.21391742342008424</v>
      </c>
      <c r="J10" s="84">
        <f t="shared" si="9"/>
        <v>0.11421282864303106</v>
      </c>
      <c r="K10" s="219">
        <f t="shared" si="3"/>
        <v>0.14785334582350484</v>
      </c>
      <c r="L10" s="4"/>
      <c r="M10" s="122">
        <f t="shared" si="13"/>
        <v>5</v>
      </c>
      <c r="N10" s="123" t="s">
        <v>17</v>
      </c>
      <c r="O10" s="90">
        <v>43.195799999999998</v>
      </c>
      <c r="P10" s="93">
        <f t="shared" si="10"/>
        <v>0.10776640269172377</v>
      </c>
      <c r="Q10" s="4"/>
      <c r="R10" s="122">
        <f t="shared" si="14"/>
        <v>5</v>
      </c>
      <c r="S10" s="123" t="s">
        <v>17</v>
      </c>
      <c r="T10" s="87">
        <v>62191955814.347801</v>
      </c>
      <c r="U10" s="69">
        <f t="shared" si="4"/>
        <v>62.1919558143478</v>
      </c>
      <c r="V10" s="212">
        <f>K10</f>
        <v>0.14785334582350484</v>
      </c>
      <c r="W10" s="220">
        <f t="shared" si="5"/>
        <v>9195288750.4588985</v>
      </c>
      <c r="X10" s="69">
        <f t="shared" si="6"/>
        <v>9.1952887504588983</v>
      </c>
      <c r="Y10" s="84">
        <f t="shared" si="11"/>
        <v>8.5272086309834849E-2</v>
      </c>
      <c r="Z10" s="214">
        <f t="shared" si="1"/>
        <v>43.195799999999998</v>
      </c>
      <c r="AA10" s="215">
        <f t="shared" si="12"/>
        <v>0.10776640269172377</v>
      </c>
    </row>
    <row r="11" spans="1:27" ht="15.6" customHeight="1">
      <c r="B11" s="102">
        <f t="shared" si="7"/>
        <v>6</v>
      </c>
      <c r="C11" s="99" t="s">
        <v>18</v>
      </c>
      <c r="D11" s="108">
        <v>403055</v>
      </c>
      <c r="E11" s="82">
        <f t="shared" si="0"/>
        <v>403.05500000000001</v>
      </c>
      <c r="F11" s="85">
        <v>2735943</v>
      </c>
      <c r="G11" s="56">
        <f t="shared" si="2"/>
        <v>2735.9430000000002</v>
      </c>
      <c r="I11" s="81">
        <f t="shared" si="8"/>
        <v>9.8820360571090449E-2</v>
      </c>
      <c r="J11" s="81">
        <f t="shared" si="9"/>
        <v>0.10280972427570179</v>
      </c>
      <c r="K11" s="219">
        <f t="shared" si="3"/>
        <v>0.14731849311188133</v>
      </c>
      <c r="M11" s="122">
        <f t="shared" si="13"/>
        <v>6</v>
      </c>
      <c r="N11" s="123" t="s">
        <v>18</v>
      </c>
      <c r="O11" s="90">
        <v>50.054600000000001</v>
      </c>
      <c r="P11" s="93">
        <f t="shared" si="10"/>
        <v>0.15878395584755922</v>
      </c>
      <c r="R11" s="122">
        <f t="shared" si="14"/>
        <v>6</v>
      </c>
      <c r="S11" s="123" t="s">
        <v>18</v>
      </c>
      <c r="T11" s="87">
        <v>62973857068.511299</v>
      </c>
      <c r="U11" s="69">
        <f t="shared" si="4"/>
        <v>62.9738570685113</v>
      </c>
      <c r="V11" s="212">
        <f>K11</f>
        <v>0.14731849311188133</v>
      </c>
      <c r="W11" s="220">
        <f t="shared" si="5"/>
        <v>9277213728.7760811</v>
      </c>
      <c r="X11" s="69">
        <f t="shared" si="6"/>
        <v>9.277213728776081</v>
      </c>
      <c r="Y11" s="81">
        <f t="shared" si="11"/>
        <v>8.9094514093528421E-3</v>
      </c>
      <c r="Z11" s="32">
        <f t="shared" si="1"/>
        <v>50.054600000000001</v>
      </c>
      <c r="AA11" s="213">
        <f t="shared" si="12"/>
        <v>0.15878395584755922</v>
      </c>
    </row>
    <row r="12" spans="1:27" ht="25.8" customHeight="1">
      <c r="B12" s="102">
        <f t="shared" si="7"/>
        <v>7</v>
      </c>
      <c r="C12" s="99" t="s">
        <v>19</v>
      </c>
      <c r="D12" s="109">
        <v>632036</v>
      </c>
      <c r="E12" s="39">
        <f t="shared" si="0"/>
        <v>632.03599999999994</v>
      </c>
      <c r="F12" s="86">
        <v>4870957</v>
      </c>
      <c r="G12" s="56">
        <f t="shared" si="2"/>
        <v>4870.9570000000003</v>
      </c>
      <c r="I12" s="84">
        <f t="shared" si="8"/>
        <v>0.5681135328925333</v>
      </c>
      <c r="J12" s="84">
        <f t="shared" si="9"/>
        <v>0.78035763171966677</v>
      </c>
      <c r="K12" s="219">
        <f t="shared" si="3"/>
        <v>0.1297560212500336</v>
      </c>
      <c r="L12" s="221" t="s">
        <v>143</v>
      </c>
      <c r="M12" s="122">
        <f t="shared" si="13"/>
        <v>7</v>
      </c>
      <c r="N12" s="123" t="s">
        <v>19</v>
      </c>
      <c r="O12" s="90">
        <v>51.770899999999997</v>
      </c>
      <c r="P12" s="93">
        <f t="shared" si="10"/>
        <v>3.4288556895869737E-2</v>
      </c>
      <c r="R12" s="122">
        <f t="shared" si="14"/>
        <v>7</v>
      </c>
      <c r="S12" s="123" t="s">
        <v>19</v>
      </c>
      <c r="T12" s="87">
        <v>99484802344.527695</v>
      </c>
      <c r="U12" s="69">
        <f t="shared" si="4"/>
        <v>99.484802344527694</v>
      </c>
      <c r="V12" s="212">
        <f>K12</f>
        <v>0.1297560212500336</v>
      </c>
      <c r="W12" s="220">
        <f t="shared" si="5"/>
        <v>12908752127.071928</v>
      </c>
      <c r="X12" s="69">
        <f t="shared" si="6"/>
        <v>12.908752127071928</v>
      </c>
      <c r="Y12" s="84">
        <f t="shared" si="11"/>
        <v>0.39144709871580652</v>
      </c>
      <c r="Z12" s="214">
        <f t="shared" si="1"/>
        <v>51.770899999999997</v>
      </c>
      <c r="AA12" s="215">
        <f t="shared" si="12"/>
        <v>3.4288556895869737E-2</v>
      </c>
    </row>
    <row r="13" spans="1:27" ht="15.75" customHeight="1">
      <c r="B13" s="102">
        <f t="shared" si="7"/>
        <v>8</v>
      </c>
      <c r="C13" s="100">
        <v>36526</v>
      </c>
      <c r="D13" s="110">
        <v>627399</v>
      </c>
      <c r="E13" s="39">
        <f t="shared" si="0"/>
        <v>627.399</v>
      </c>
      <c r="F13" s="87">
        <v>5356237</v>
      </c>
      <c r="G13" s="56">
        <f t="shared" si="2"/>
        <v>5356.2370000000001</v>
      </c>
      <c r="I13" s="81">
        <f t="shared" si="8"/>
        <v>-7.3366074084387778E-3</v>
      </c>
      <c r="J13" s="81">
        <f t="shared" si="9"/>
        <v>9.9627239575303062E-2</v>
      </c>
      <c r="K13" s="219">
        <f t="shared" si="3"/>
        <v>0.11713428662697338</v>
      </c>
      <c r="M13" s="122">
        <f t="shared" si="13"/>
        <v>8</v>
      </c>
      <c r="N13" s="123" t="s">
        <v>35</v>
      </c>
      <c r="O13" s="90">
        <v>58.437800000000003</v>
      </c>
      <c r="P13" s="93">
        <f t="shared" si="10"/>
        <v>0.12877697702763524</v>
      </c>
      <c r="R13" s="122">
        <f t="shared" si="14"/>
        <v>8</v>
      </c>
      <c r="S13" s="123" t="s">
        <v>35</v>
      </c>
      <c r="T13" s="87">
        <v>97145618479.903793</v>
      </c>
      <c r="U13" s="69">
        <f t="shared" si="4"/>
        <v>97.145618479903789</v>
      </c>
      <c r="V13" s="212">
        <f>K13</f>
        <v>0.11713428662697338</v>
      </c>
      <c r="W13" s="220">
        <f t="shared" si="5"/>
        <v>11379082719.579653</v>
      </c>
      <c r="X13" s="69">
        <f t="shared" si="6"/>
        <v>11.379082719579653</v>
      </c>
      <c r="Y13" s="81">
        <f t="shared" si="11"/>
        <v>-0.11849862732155869</v>
      </c>
      <c r="Z13" s="32">
        <f t="shared" si="1"/>
        <v>58.437800000000003</v>
      </c>
      <c r="AA13" s="213">
        <f t="shared" si="12"/>
        <v>0.12877697702763524</v>
      </c>
    </row>
    <row r="14" spans="1:27" ht="15.75" customHeight="1">
      <c r="B14" s="102">
        <f t="shared" si="7"/>
        <v>9</v>
      </c>
      <c r="C14" s="100">
        <v>36923</v>
      </c>
      <c r="D14" s="110">
        <v>597447</v>
      </c>
      <c r="E14" s="39">
        <f t="shared" si="0"/>
        <v>597.447</v>
      </c>
      <c r="F14" s="87">
        <v>5710892</v>
      </c>
      <c r="G14" s="56">
        <f t="shared" si="2"/>
        <v>5710.8919999999998</v>
      </c>
      <c r="I14" s="81">
        <f t="shared" si="8"/>
        <v>-4.7739954956893427E-2</v>
      </c>
      <c r="J14" s="81">
        <f t="shared" si="9"/>
        <v>6.6213462921823618E-2</v>
      </c>
      <c r="K14" s="219">
        <f t="shared" si="3"/>
        <v>0.10461535605996401</v>
      </c>
      <c r="M14" s="122">
        <f t="shared" si="13"/>
        <v>9</v>
      </c>
      <c r="N14" s="123" t="s">
        <v>36</v>
      </c>
      <c r="O14" s="90">
        <v>61.425800000000002</v>
      </c>
      <c r="P14" s="93">
        <f t="shared" si="10"/>
        <v>5.1131288309963718E-2</v>
      </c>
      <c r="R14" s="122">
        <f t="shared" si="14"/>
        <v>9</v>
      </c>
      <c r="S14" s="123" t="s">
        <v>36</v>
      </c>
      <c r="T14" s="87">
        <v>97923302809.353699</v>
      </c>
      <c r="U14" s="69">
        <f t="shared" si="4"/>
        <v>97.9233028093537</v>
      </c>
      <c r="V14" s="212">
        <f>K14</f>
        <v>0.10461535605996401</v>
      </c>
      <c r="W14" s="220">
        <f t="shared" si="5"/>
        <v>10244281189.968212</v>
      </c>
      <c r="X14" s="69">
        <f t="shared" si="6"/>
        <v>10.244281189968213</v>
      </c>
      <c r="Y14" s="81">
        <f t="shared" si="11"/>
        <v>-9.9726977786954718E-2</v>
      </c>
      <c r="Z14" s="32">
        <f t="shared" si="1"/>
        <v>61.425800000000002</v>
      </c>
      <c r="AA14" s="213">
        <f t="shared" si="12"/>
        <v>5.1131288309963718E-2</v>
      </c>
    </row>
    <row r="15" spans="1:27" ht="15.75" customHeight="1">
      <c r="A15">
        <v>0</v>
      </c>
      <c r="B15" s="102">
        <f t="shared" si="7"/>
        <v>10</v>
      </c>
      <c r="C15" s="100">
        <v>37316</v>
      </c>
      <c r="D15" s="110">
        <v>635900</v>
      </c>
      <c r="E15" s="39">
        <f t="shared" si="0"/>
        <v>635.9</v>
      </c>
      <c r="F15" s="87">
        <v>6218516</v>
      </c>
      <c r="G15" s="56">
        <f t="shared" si="2"/>
        <v>6218.5159999999996</v>
      </c>
      <c r="I15" s="81">
        <f t="shared" si="8"/>
        <v>6.43621944708066E-2</v>
      </c>
      <c r="J15" s="81">
        <f t="shared" si="9"/>
        <v>8.8886989983351095E-2</v>
      </c>
      <c r="K15" s="219">
        <f t="shared" si="3"/>
        <v>0.10225912420262326</v>
      </c>
      <c r="M15" s="122">
        <f t="shared" si="13"/>
        <v>10</v>
      </c>
      <c r="N15" s="123" t="s">
        <v>37</v>
      </c>
      <c r="O15" s="90">
        <v>58.499499999999998</v>
      </c>
      <c r="P15" s="93">
        <f t="shared" si="10"/>
        <v>-4.7639591181555696E-2</v>
      </c>
      <c r="R15" s="122">
        <f t="shared" si="14"/>
        <v>10</v>
      </c>
      <c r="S15" s="123" t="s">
        <v>37</v>
      </c>
      <c r="T15" s="87">
        <v>112371913740.823</v>
      </c>
      <c r="U15" s="69">
        <f t="shared" si="4"/>
        <v>112.371913740823</v>
      </c>
      <c r="V15" s="212">
        <f>K15</f>
        <v>0.10225912420262326</v>
      </c>
      <c r="W15" s="220">
        <f t="shared" si="5"/>
        <v>11491053484.109285</v>
      </c>
      <c r="X15" s="69">
        <f t="shared" si="6"/>
        <v>11.491053484109285</v>
      </c>
      <c r="Y15" s="81">
        <f t="shared" si="11"/>
        <v>0.12170422414429449</v>
      </c>
      <c r="Z15" s="32">
        <f t="shared" si="1"/>
        <v>58.499499999999998</v>
      </c>
      <c r="AA15" s="213">
        <f t="shared" si="12"/>
        <v>-4.7639591181555696E-2</v>
      </c>
    </row>
    <row r="16" spans="1:27" ht="15.75" customHeight="1">
      <c r="B16" s="102">
        <f t="shared" si="7"/>
        <v>11</v>
      </c>
      <c r="C16" s="100">
        <v>37712</v>
      </c>
      <c r="D16" s="110">
        <v>747929</v>
      </c>
      <c r="E16" s="39">
        <f t="shared" si="0"/>
        <v>747.92899999999997</v>
      </c>
      <c r="F16" s="87">
        <v>7198417</v>
      </c>
      <c r="G16" s="56">
        <f t="shared" si="2"/>
        <v>7198.4170000000004</v>
      </c>
      <c r="I16" s="81">
        <f t="shared" si="8"/>
        <v>0.17617392671803733</v>
      </c>
      <c r="J16" s="81">
        <f t="shared" si="9"/>
        <v>0.15757794946575676</v>
      </c>
      <c r="K16" s="219">
        <f t="shared" si="3"/>
        <v>0.10390187175874917</v>
      </c>
      <c r="M16" s="122">
        <f t="shared" si="13"/>
        <v>11</v>
      </c>
      <c r="N16" s="123" t="s">
        <v>38</v>
      </c>
      <c r="O16" s="90">
        <v>57.5745</v>
      </c>
      <c r="P16" s="93">
        <f t="shared" si="10"/>
        <v>-1.5812100958127795E-2</v>
      </c>
      <c r="R16" s="122">
        <f t="shared" si="14"/>
        <v>11</v>
      </c>
      <c r="S16" s="123" t="s">
        <v>38</v>
      </c>
      <c r="T16" s="87">
        <v>132216048339.41299</v>
      </c>
      <c r="U16" s="69">
        <f t="shared" si="4"/>
        <v>132.21604833941299</v>
      </c>
      <c r="V16" s="212">
        <f>K16</f>
        <v>0.10390187175874917</v>
      </c>
      <c r="W16" s="220">
        <f t="shared" si="5"/>
        <v>13737494899.010269</v>
      </c>
      <c r="X16" s="69">
        <f t="shared" si="6"/>
        <v>13.737494899010269</v>
      </c>
      <c r="Y16" s="81">
        <f t="shared" si="11"/>
        <v>0.19549481846964989</v>
      </c>
      <c r="Z16" s="32">
        <f t="shared" si="1"/>
        <v>57.5745</v>
      </c>
      <c r="AA16" s="213">
        <f t="shared" si="12"/>
        <v>-1.5812100958127795E-2</v>
      </c>
    </row>
    <row r="17" spans="2:27" ht="15.75" customHeight="1">
      <c r="B17" s="102">
        <f t="shared" si="7"/>
        <v>12</v>
      </c>
      <c r="C17" s="100">
        <v>38108</v>
      </c>
      <c r="D17" s="110">
        <v>820381</v>
      </c>
      <c r="E17" s="39">
        <f t="shared" si="0"/>
        <v>820.38099999999997</v>
      </c>
      <c r="F17" s="87">
        <v>8211010</v>
      </c>
      <c r="G17" s="56">
        <f t="shared" si="2"/>
        <v>8211.01</v>
      </c>
      <c r="I17" s="81">
        <f t="shared" si="8"/>
        <v>9.6870157461470319E-2</v>
      </c>
      <c r="J17" s="81">
        <f t="shared" si="9"/>
        <v>0.14066884427506765</v>
      </c>
      <c r="K17" s="219">
        <f t="shared" si="3"/>
        <v>9.9912312857979704E-2</v>
      </c>
      <c r="M17" s="122">
        <f t="shared" si="13"/>
        <v>12</v>
      </c>
      <c r="N17" s="123" t="s">
        <v>39</v>
      </c>
      <c r="O17" s="90">
        <v>59.357599999999998</v>
      </c>
      <c r="P17" s="93">
        <f t="shared" si="10"/>
        <v>3.0970308035675576E-2</v>
      </c>
      <c r="R17" s="122">
        <f t="shared" si="14"/>
        <v>12</v>
      </c>
      <c r="S17" s="123" t="s">
        <v>39</v>
      </c>
      <c r="T17" s="87">
        <v>145208562960.767</v>
      </c>
      <c r="U17" s="69">
        <f t="shared" si="4"/>
        <v>145.20856296076701</v>
      </c>
      <c r="V17" s="212">
        <f>K17</f>
        <v>9.9912312857979704E-2</v>
      </c>
      <c r="W17" s="220">
        <f t="shared" si="5"/>
        <v>14508123372.193796</v>
      </c>
      <c r="X17" s="69">
        <f t="shared" si="6"/>
        <v>14.508123372193797</v>
      </c>
      <c r="Y17" s="81">
        <f t="shared" si="11"/>
        <v>5.6096724974147083E-2</v>
      </c>
      <c r="Z17" s="32">
        <f t="shared" si="1"/>
        <v>59.357599999999998</v>
      </c>
      <c r="AA17" s="213">
        <f t="shared" si="12"/>
        <v>3.0970308035675576E-2</v>
      </c>
    </row>
    <row r="18" spans="2:27" ht="15.75" customHeight="1">
      <c r="B18" s="102">
        <f t="shared" si="7"/>
        <v>13</v>
      </c>
      <c r="C18" s="100">
        <v>38504</v>
      </c>
      <c r="D18" s="110">
        <v>829576</v>
      </c>
      <c r="E18" s="39">
        <f t="shared" si="0"/>
        <v>829.57600000000002</v>
      </c>
      <c r="F18" s="87">
        <v>9188688</v>
      </c>
      <c r="G18" s="56">
        <f t="shared" si="2"/>
        <v>9188.6880000000001</v>
      </c>
      <c r="I18" s="81">
        <f t="shared" si="8"/>
        <v>1.1208206918492669E-2</v>
      </c>
      <c r="J18" s="81">
        <f t="shared" si="9"/>
        <v>0.11906915227237569</v>
      </c>
      <c r="K18" s="219">
        <f t="shared" si="3"/>
        <v>9.028231233882357E-2</v>
      </c>
      <c r="M18" s="122">
        <f t="shared" si="13"/>
        <v>13</v>
      </c>
      <c r="N18" s="123" t="s">
        <v>40</v>
      </c>
      <c r="O18" s="90">
        <v>59.8566</v>
      </c>
      <c r="P18" s="93">
        <f t="shared" si="10"/>
        <v>8.4066741242907472E-3</v>
      </c>
      <c r="R18" s="122">
        <f t="shared" si="14"/>
        <v>13</v>
      </c>
      <c r="S18" s="123" t="s">
        <v>40</v>
      </c>
      <c r="T18" s="87">
        <v>161871385506.35999</v>
      </c>
      <c r="U18" s="69">
        <f t="shared" si="4"/>
        <v>161.87138550635999</v>
      </c>
      <c r="V18" s="212">
        <f>K18</f>
        <v>9.028231233882357E-2</v>
      </c>
      <c r="W18" s="220">
        <f t="shared" si="5"/>
        <v>14614122985.003311</v>
      </c>
      <c r="X18" s="69">
        <f t="shared" si="6"/>
        <v>14.614122985003311</v>
      </c>
      <c r="Y18" s="81">
        <f t="shared" si="11"/>
        <v>7.3062249396549372E-3</v>
      </c>
      <c r="Z18" s="32">
        <f t="shared" si="1"/>
        <v>59.8566</v>
      </c>
      <c r="AA18" s="213">
        <f t="shared" si="12"/>
        <v>8.4066741242907472E-3</v>
      </c>
    </row>
    <row r="19" spans="2:27" ht="15.75" customHeight="1">
      <c r="B19" s="102">
        <f t="shared" si="7"/>
        <v>14</v>
      </c>
      <c r="C19" s="100">
        <v>38899</v>
      </c>
      <c r="D19" s="110">
        <v>963924</v>
      </c>
      <c r="E19" s="39">
        <f t="shared" si="0"/>
        <v>963.92399999999998</v>
      </c>
      <c r="F19" s="87">
        <v>10661214</v>
      </c>
      <c r="G19" s="56">
        <f t="shared" si="2"/>
        <v>10661.214</v>
      </c>
      <c r="I19" s="81">
        <f t="shared" si="8"/>
        <v>0.16194779019643768</v>
      </c>
      <c r="J19" s="81">
        <f t="shared" si="9"/>
        <v>0.16025421692411368</v>
      </c>
      <c r="K19" s="219">
        <f t="shared" si="3"/>
        <v>9.0414093554448863E-2</v>
      </c>
      <c r="M19" s="122">
        <f t="shared" si="13"/>
        <v>14</v>
      </c>
      <c r="N19" s="123" t="s">
        <v>41</v>
      </c>
      <c r="O19" s="90">
        <v>60.6342</v>
      </c>
      <c r="P19" s="93">
        <f t="shared" si="10"/>
        <v>1.2991048606168842E-2</v>
      </c>
      <c r="R19" s="122">
        <f t="shared" si="14"/>
        <v>14</v>
      </c>
      <c r="S19" s="123" t="s">
        <v>41</v>
      </c>
      <c r="T19" s="87">
        <v>184140869997.45999</v>
      </c>
      <c r="U19" s="69">
        <f t="shared" si="4"/>
        <v>184.14086999745999</v>
      </c>
      <c r="V19" s="212">
        <f>K19</f>
        <v>9.0414093554448863E-2</v>
      </c>
      <c r="W19" s="220">
        <f t="shared" si="5"/>
        <v>16648929847.147953</v>
      </c>
      <c r="X19" s="69">
        <f t="shared" si="6"/>
        <v>16.648929847147954</v>
      </c>
      <c r="Y19" s="81">
        <f t="shared" si="11"/>
        <v>0.13923564652033638</v>
      </c>
      <c r="Z19" s="32">
        <f t="shared" si="1"/>
        <v>60.6342</v>
      </c>
      <c r="AA19" s="213">
        <f t="shared" si="12"/>
        <v>1.2991048606168842E-2</v>
      </c>
    </row>
    <row r="20" spans="2:27" ht="15.75" customHeight="1">
      <c r="B20" s="102">
        <f t="shared" si="7"/>
        <v>15</v>
      </c>
      <c r="C20" s="100">
        <v>39295</v>
      </c>
      <c r="D20" s="109">
        <v>1155583</v>
      </c>
      <c r="E20" s="83">
        <f t="shared" si="0"/>
        <v>1155.5830000000001</v>
      </c>
      <c r="F20" s="86">
        <v>12364620</v>
      </c>
      <c r="G20" s="56">
        <f t="shared" si="2"/>
        <v>12364.62</v>
      </c>
      <c r="I20" s="84">
        <f t="shared" si="8"/>
        <v>0.19883206559853273</v>
      </c>
      <c r="J20" s="84">
        <f t="shared" si="9"/>
        <v>0.15977598798785952</v>
      </c>
      <c r="K20" s="219">
        <f t="shared" si="3"/>
        <v>9.3458836583736507E-2</v>
      </c>
      <c r="M20" s="122">
        <f t="shared" si="13"/>
        <v>15</v>
      </c>
      <c r="N20" s="123" t="s">
        <v>42</v>
      </c>
      <c r="O20" s="90">
        <v>62.546500000000002</v>
      </c>
      <c r="P20" s="93">
        <f t="shared" si="10"/>
        <v>3.1538306764169466E-2</v>
      </c>
      <c r="R20" s="122">
        <f t="shared" si="14"/>
        <v>15</v>
      </c>
      <c r="S20" s="123" t="s">
        <v>42</v>
      </c>
      <c r="T20" s="87">
        <v>202203748583.854</v>
      </c>
      <c r="U20" s="69">
        <f t="shared" si="4"/>
        <v>202.20374858385401</v>
      </c>
      <c r="V20" s="212">
        <f>K20</f>
        <v>9.3458836583736507E-2</v>
      </c>
      <c r="W20" s="220">
        <f t="shared" si="5"/>
        <v>18897727095.517353</v>
      </c>
      <c r="X20" s="69">
        <f t="shared" si="6"/>
        <v>18.897727095517354</v>
      </c>
      <c r="Y20" s="84">
        <f t="shared" si="11"/>
        <v>0.13507157931562963</v>
      </c>
      <c r="Z20" s="214">
        <f t="shared" si="1"/>
        <v>62.546500000000002</v>
      </c>
      <c r="AA20" s="215">
        <f t="shared" si="12"/>
        <v>3.1538306764169466E-2</v>
      </c>
    </row>
    <row r="21" spans="2:27" ht="15.75" customHeight="1">
      <c r="B21" s="102">
        <f t="shared" si="7"/>
        <v>16</v>
      </c>
      <c r="C21" s="100">
        <v>39692</v>
      </c>
      <c r="D21" s="109">
        <v>1517297</v>
      </c>
      <c r="E21" s="83">
        <f t="shared" si="0"/>
        <v>1517.297</v>
      </c>
      <c r="F21" s="86">
        <v>14048256</v>
      </c>
      <c r="G21" s="56">
        <f t="shared" si="2"/>
        <v>14048.255999999999</v>
      </c>
      <c r="I21" s="84">
        <f t="shared" si="8"/>
        <v>0.31301429667968472</v>
      </c>
      <c r="J21" s="84">
        <f t="shared" si="9"/>
        <v>0.13616560800089283</v>
      </c>
      <c r="K21" s="219">
        <f t="shared" si="3"/>
        <v>0.10800607562960129</v>
      </c>
      <c r="M21" s="122">
        <f t="shared" si="13"/>
        <v>16</v>
      </c>
      <c r="N21" s="123" t="s">
        <v>43</v>
      </c>
      <c r="O21" s="90">
        <v>78.4983</v>
      </c>
      <c r="P21" s="93">
        <f t="shared" si="10"/>
        <v>0.25503905094609602</v>
      </c>
      <c r="R21" s="122">
        <f t="shared" si="14"/>
        <v>16</v>
      </c>
      <c r="S21" s="123" t="s">
        <v>43</v>
      </c>
      <c r="T21" s="87">
        <v>187337783856.466</v>
      </c>
      <c r="U21" s="69">
        <f t="shared" si="4"/>
        <v>187.33778385646599</v>
      </c>
      <c r="V21" s="212">
        <f>K21</f>
        <v>0.10800607562960129</v>
      </c>
      <c r="W21" s="220">
        <f t="shared" si="5"/>
        <v>20233618851.483368</v>
      </c>
      <c r="X21" s="69">
        <f t="shared" si="6"/>
        <v>20.233618851483367</v>
      </c>
      <c r="Y21" s="84">
        <f t="shared" si="11"/>
        <v>7.0690604706790117E-2</v>
      </c>
      <c r="Z21" s="214">
        <f t="shared" si="1"/>
        <v>78.4983</v>
      </c>
      <c r="AA21" s="215">
        <f t="shared" si="12"/>
        <v>0.25503905094609602</v>
      </c>
    </row>
    <row r="22" spans="2:27" ht="15.75" customHeight="1">
      <c r="B22" s="102">
        <f t="shared" si="7"/>
        <v>17</v>
      </c>
      <c r="C22" s="101">
        <v>40087</v>
      </c>
      <c r="D22" s="110">
        <v>1706004</v>
      </c>
      <c r="E22" s="39">
        <f t="shared" si="0"/>
        <v>1706.0039999999999</v>
      </c>
      <c r="F22" s="87">
        <v>15888604</v>
      </c>
      <c r="G22" s="56">
        <f t="shared" si="2"/>
        <v>15888.603999999999</v>
      </c>
      <c r="I22" s="81">
        <f t="shared" si="8"/>
        <v>0.12437050887202705</v>
      </c>
      <c r="J22" s="81">
        <f t="shared" si="9"/>
        <v>0.1310018837925504</v>
      </c>
      <c r="K22" s="219">
        <f t="shared" si="3"/>
        <v>0.10737280632080703</v>
      </c>
      <c r="M22" s="122">
        <f t="shared" si="13"/>
        <v>17</v>
      </c>
      <c r="N22" s="123" t="s">
        <v>44</v>
      </c>
      <c r="O22" s="90">
        <v>83.801699999999997</v>
      </c>
      <c r="P22" s="93">
        <f t="shared" si="10"/>
        <v>6.7560698766724769E-2</v>
      </c>
      <c r="R22" s="122">
        <f t="shared" si="14"/>
        <v>17</v>
      </c>
      <c r="S22" s="123" t="s">
        <v>44</v>
      </c>
      <c r="T22" s="87">
        <v>196709621849.586</v>
      </c>
      <c r="U22" s="69">
        <f t="shared" si="4"/>
        <v>196.709621849586</v>
      </c>
      <c r="V22" s="212">
        <f>K22</f>
        <v>0.10737280632080703</v>
      </c>
      <c r="W22" s="220">
        <f t="shared" si="5"/>
        <v>21121264128.294788</v>
      </c>
      <c r="X22" s="69">
        <f t="shared" si="6"/>
        <v>21.12126412829479</v>
      </c>
      <c r="Y22" s="81">
        <f t="shared" si="11"/>
        <v>4.3869822957861349E-2</v>
      </c>
      <c r="Z22" s="32">
        <f t="shared" si="1"/>
        <v>83.801699999999997</v>
      </c>
      <c r="AA22" s="213">
        <f t="shared" si="12"/>
        <v>6.7560698766724769E-2</v>
      </c>
    </row>
    <row r="23" spans="2:27" ht="14.4">
      <c r="B23" s="102">
        <f t="shared" si="7"/>
        <v>18</v>
      </c>
      <c r="C23" s="101">
        <v>40483</v>
      </c>
      <c r="D23" s="109">
        <v>2195438</v>
      </c>
      <c r="E23" s="83">
        <f t="shared" si="0"/>
        <v>2195.4380000000001</v>
      </c>
      <c r="F23" s="86">
        <v>19102143</v>
      </c>
      <c r="G23" s="56">
        <f t="shared" si="2"/>
        <v>19102.143</v>
      </c>
      <c r="I23" s="84">
        <f t="shared" si="8"/>
        <v>0.28688912804424849</v>
      </c>
      <c r="J23" s="84">
        <f t="shared" si="9"/>
        <v>0.20225433272803572</v>
      </c>
      <c r="K23" s="219">
        <f t="shared" si="3"/>
        <v>0.11493150271150206</v>
      </c>
      <c r="M23" s="122">
        <f t="shared" si="13"/>
        <v>18</v>
      </c>
      <c r="N23" s="123" t="s">
        <v>45</v>
      </c>
      <c r="O23" s="90">
        <v>85.5017</v>
      </c>
      <c r="P23" s="93">
        <f t="shared" si="10"/>
        <v>2.0285984651862599E-2</v>
      </c>
      <c r="R23" s="122">
        <f t="shared" si="14"/>
        <v>18</v>
      </c>
      <c r="S23" s="123" t="s">
        <v>45</v>
      </c>
      <c r="T23" s="87">
        <v>230586581059.66501</v>
      </c>
      <c r="U23" s="69">
        <f t="shared" si="4"/>
        <v>230.58658105966501</v>
      </c>
      <c r="V23" s="212">
        <f>K23</f>
        <v>0.11493150271150206</v>
      </c>
      <c r="W23" s="220">
        <f t="shared" si="5"/>
        <v>26501662266.294876</v>
      </c>
      <c r="X23" s="69">
        <f t="shared" si="6"/>
        <v>26.501662266294876</v>
      </c>
      <c r="Y23" s="84">
        <f t="shared" si="11"/>
        <v>0.2547384524580758</v>
      </c>
      <c r="Z23" s="214">
        <f t="shared" si="1"/>
        <v>85.5017</v>
      </c>
      <c r="AA23" s="215">
        <f t="shared" si="12"/>
        <v>2.0285984651862599E-2</v>
      </c>
    </row>
    <row r="24" spans="2:27" ht="14.4">
      <c r="B24" s="102">
        <f t="shared" si="7"/>
        <v>19</v>
      </c>
      <c r="C24" s="101">
        <v>40878</v>
      </c>
      <c r="D24" s="110">
        <v>2051226</v>
      </c>
      <c r="E24" s="39">
        <f t="shared" si="0"/>
        <v>2051.2260000000001</v>
      </c>
      <c r="F24" s="87">
        <v>21659650</v>
      </c>
      <c r="G24" s="56">
        <f t="shared" si="2"/>
        <v>21659.65</v>
      </c>
      <c r="I24" s="81">
        <f t="shared" si="8"/>
        <v>-6.5687120292169499E-2</v>
      </c>
      <c r="J24" s="81">
        <f t="shared" si="9"/>
        <v>0.13388586819813875</v>
      </c>
      <c r="K24" s="219">
        <f t="shared" si="3"/>
        <v>9.4702638315946927E-2</v>
      </c>
      <c r="M24" s="122">
        <f t="shared" si="13"/>
        <v>19</v>
      </c>
      <c r="N24" s="123" t="s">
        <v>46</v>
      </c>
      <c r="O24" s="90">
        <v>89.235900000000001</v>
      </c>
      <c r="P24" s="93">
        <f t="shared" si="10"/>
        <v>4.3673985429529383E-2</v>
      </c>
      <c r="R24" s="122">
        <f t="shared" si="14"/>
        <v>19</v>
      </c>
      <c r="S24" s="123" t="s">
        <v>46</v>
      </c>
      <c r="T24" s="87">
        <v>250106966104.70401</v>
      </c>
      <c r="U24" s="69">
        <f t="shared" si="4"/>
        <v>250.10696610470401</v>
      </c>
      <c r="V24" s="212">
        <f>K24</f>
        <v>9.4702638315946927E-2</v>
      </c>
      <c r="W24" s="220">
        <f t="shared" si="5"/>
        <v>23685789551.31258</v>
      </c>
      <c r="X24" s="69">
        <f t="shared" si="6"/>
        <v>23.685789551312581</v>
      </c>
      <c r="Y24" s="81">
        <f t="shared" si="11"/>
        <v>-0.10625268281995859</v>
      </c>
      <c r="Z24" s="216">
        <f t="shared" si="1"/>
        <v>89.235900000000001</v>
      </c>
      <c r="AA24" s="213">
        <f t="shared" si="12"/>
        <v>4.3673985429529383E-2</v>
      </c>
    </row>
    <row r="25" spans="2:27" ht="14.4">
      <c r="B25" s="102">
        <f t="shared" si="7"/>
        <v>20</v>
      </c>
      <c r="C25" s="99" t="s">
        <v>20</v>
      </c>
      <c r="D25" s="110">
        <v>2290041</v>
      </c>
      <c r="E25" s="39">
        <f t="shared" si="0"/>
        <v>2290.0410000000002</v>
      </c>
      <c r="F25" s="87">
        <v>24159853</v>
      </c>
      <c r="G25" s="56">
        <f t="shared" si="2"/>
        <v>24159.852999999999</v>
      </c>
      <c r="I25" s="81">
        <f t="shared" si="8"/>
        <v>0.11642549382661871</v>
      </c>
      <c r="J25" s="81">
        <f t="shared" si="9"/>
        <v>0.11543136661949749</v>
      </c>
      <c r="K25" s="219">
        <f t="shared" si="3"/>
        <v>9.4787041957581461E-2</v>
      </c>
      <c r="M25" s="122">
        <f t="shared" si="13"/>
        <v>20</v>
      </c>
      <c r="N25" s="123" t="s">
        <v>20</v>
      </c>
      <c r="O25" s="90">
        <v>96.727199999999996</v>
      </c>
      <c r="P25" s="93">
        <f t="shared" si="10"/>
        <v>8.3949397047600849E-2</v>
      </c>
      <c r="R25" s="122">
        <f t="shared" si="14"/>
        <v>20</v>
      </c>
      <c r="S25" s="123" t="s">
        <v>20</v>
      </c>
      <c r="T25" s="87">
        <v>258657231672.41199</v>
      </c>
      <c r="U25" s="69">
        <f t="shared" si="4"/>
        <v>258.65723167241197</v>
      </c>
      <c r="V25" s="212">
        <f>K25</f>
        <v>9.4787041957581461E-2</v>
      </c>
      <c r="W25" s="220">
        <f t="shared" si="5"/>
        <v>24517353871.164783</v>
      </c>
      <c r="X25" s="69">
        <f t="shared" si="6"/>
        <v>24.517353871164783</v>
      </c>
      <c r="Y25" s="81">
        <f t="shared" si="11"/>
        <v>3.5108152846275775E-2</v>
      </c>
      <c r="Z25" s="32">
        <f t="shared" si="1"/>
        <v>96.727199999999996</v>
      </c>
      <c r="AA25" s="213">
        <f t="shared" si="12"/>
        <v>8.3949397047600849E-2</v>
      </c>
    </row>
    <row r="26" spans="2:27" ht="14.4">
      <c r="B26" s="102">
        <f t="shared" si="7"/>
        <v>21</v>
      </c>
      <c r="C26" s="99" t="s">
        <v>21</v>
      </c>
      <c r="D26" s="109">
        <v>2633471</v>
      </c>
      <c r="E26" s="83">
        <f t="shared" si="0"/>
        <v>2633.471</v>
      </c>
      <c r="F26" s="86">
        <v>26812907</v>
      </c>
      <c r="G26" s="56">
        <f t="shared" si="2"/>
        <v>26812.906999999999</v>
      </c>
      <c r="I26" s="84">
        <f t="shared" si="8"/>
        <v>0.1499667473202444</v>
      </c>
      <c r="J26" s="84">
        <f t="shared" si="9"/>
        <v>0.10981250589562785</v>
      </c>
      <c r="K26" s="219">
        <f t="shared" si="3"/>
        <v>9.8216541757296216E-2</v>
      </c>
      <c r="M26" s="122">
        <f t="shared" si="13"/>
        <v>21</v>
      </c>
      <c r="N26" s="123" t="s">
        <v>21</v>
      </c>
      <c r="O26" s="90">
        <v>102.8591</v>
      </c>
      <c r="P26" s="93">
        <f t="shared" si="10"/>
        <v>6.3393750671993043E-2</v>
      </c>
      <c r="R26" s="122">
        <f t="shared" si="14"/>
        <v>21</v>
      </c>
      <c r="S26" s="123" t="s">
        <v>21</v>
      </c>
      <c r="T26" s="87">
        <v>271390474857.63199</v>
      </c>
      <c r="U26" s="69">
        <f t="shared" si="4"/>
        <v>271.390474857632</v>
      </c>
      <c r="V26" s="212">
        <f>K26</f>
        <v>9.8216541757296216E-2</v>
      </c>
      <c r="W26" s="220">
        <f t="shared" si="5"/>
        <v>26655033906.387062</v>
      </c>
      <c r="X26" s="69">
        <f t="shared" si="6"/>
        <v>26.655033906387061</v>
      </c>
      <c r="Y26" s="84">
        <f t="shared" si="11"/>
        <v>8.719048745861735E-2</v>
      </c>
      <c r="Z26" s="214">
        <f t="shared" si="1"/>
        <v>102.8591</v>
      </c>
      <c r="AA26" s="215">
        <f t="shared" si="12"/>
        <v>6.3393750671993043E-2</v>
      </c>
    </row>
    <row r="27" spans="2:27" ht="14.4">
      <c r="B27" s="102">
        <f t="shared" si="7"/>
        <v>22</v>
      </c>
      <c r="C27" s="99" t="s">
        <v>22</v>
      </c>
      <c r="D27" s="110">
        <v>2547731</v>
      </c>
      <c r="E27" s="39">
        <f t="shared" si="0"/>
        <v>2547.7310000000002</v>
      </c>
      <c r="F27" s="87">
        <v>29072548</v>
      </c>
      <c r="G27" s="56">
        <f t="shared" si="2"/>
        <v>29072.547999999999</v>
      </c>
      <c r="I27" s="81">
        <f t="shared" si="8"/>
        <v>-3.2557791598996189E-2</v>
      </c>
      <c r="J27" s="81">
        <f t="shared" si="9"/>
        <v>8.4274375769848531E-2</v>
      </c>
      <c r="K27" s="219">
        <f t="shared" si="3"/>
        <v>8.7633564144429313E-2</v>
      </c>
      <c r="M27" s="122">
        <f t="shared" si="13"/>
        <v>22</v>
      </c>
      <c r="N27" s="123" t="s">
        <v>22</v>
      </c>
      <c r="O27" s="91">
        <v>101.29470000000001</v>
      </c>
      <c r="P27" s="93">
        <f t="shared" si="10"/>
        <v>-1.5209155048021894E-2</v>
      </c>
      <c r="R27" s="122">
        <f t="shared" si="14"/>
        <v>22</v>
      </c>
      <c r="S27" s="123" t="s">
        <v>22</v>
      </c>
      <c r="T27" s="87">
        <v>299963590534.77301</v>
      </c>
      <c r="U27" s="69">
        <f t="shared" si="4"/>
        <v>299.963590534773</v>
      </c>
      <c r="V27" s="212">
        <f>K27</f>
        <v>8.7633564144429313E-2</v>
      </c>
      <c r="W27" s="220">
        <f t="shared" si="5"/>
        <v>26286878552.12236</v>
      </c>
      <c r="X27" s="69">
        <f t="shared" si="6"/>
        <v>26.28687855212236</v>
      </c>
      <c r="Y27" s="81">
        <f t="shared" si="11"/>
        <v>-1.3811850908074907E-2</v>
      </c>
      <c r="Z27" s="32">
        <f t="shared" si="1"/>
        <v>101.29470000000001</v>
      </c>
      <c r="AA27" s="213">
        <f t="shared" si="12"/>
        <v>-1.5209155048021894E-2</v>
      </c>
    </row>
    <row r="28" spans="2:27" ht="14.4">
      <c r="B28" s="102">
        <f t="shared" si="7"/>
        <v>23</v>
      </c>
      <c r="C28" s="99" t="s">
        <v>23</v>
      </c>
      <c r="D28" s="110">
        <v>2497153</v>
      </c>
      <c r="E28" s="39">
        <f t="shared" si="0"/>
        <v>2497.1529999999998</v>
      </c>
      <c r="F28" s="87">
        <v>30508205</v>
      </c>
      <c r="G28" s="56">
        <f t="shared" si="2"/>
        <v>30508.205000000002</v>
      </c>
      <c r="H28" s="4"/>
      <c r="I28" s="81">
        <f t="shared" si="8"/>
        <v>-1.9852174346506768E-2</v>
      </c>
      <c r="J28" s="81">
        <f t="shared" si="9"/>
        <v>4.9381877364171878E-2</v>
      </c>
      <c r="K28" s="219">
        <f t="shared" si="3"/>
        <v>8.1851849363146725E-2</v>
      </c>
      <c r="L28" s="4"/>
      <c r="M28" s="122">
        <f t="shared" si="13"/>
        <v>23</v>
      </c>
      <c r="N28" s="123" t="s">
        <v>23</v>
      </c>
      <c r="O28" s="91">
        <v>104.2351</v>
      </c>
      <c r="P28" s="93">
        <f t="shared" si="10"/>
        <v>2.9028172253829698E-2</v>
      </c>
      <c r="R28" s="122">
        <f t="shared" si="14"/>
        <v>23</v>
      </c>
      <c r="S28" s="123" t="s">
        <v>23</v>
      </c>
      <c r="T28" s="87">
        <v>313630000130.435</v>
      </c>
      <c r="U28" s="69">
        <f t="shared" si="4"/>
        <v>313.63000013043501</v>
      </c>
      <c r="V28" s="212">
        <f>K28</f>
        <v>8.1851849363146725E-2</v>
      </c>
      <c r="W28" s="220">
        <f t="shared" si="5"/>
        <v>25671195526.440052</v>
      </c>
      <c r="X28" s="69">
        <f t="shared" si="6"/>
        <v>25.671195526440052</v>
      </c>
      <c r="Y28" s="81">
        <f t="shared" si="11"/>
        <v>-2.342168639237685E-2</v>
      </c>
      <c r="Z28" s="32">
        <f t="shared" si="1"/>
        <v>104.2351</v>
      </c>
      <c r="AA28" s="213">
        <f t="shared" si="12"/>
        <v>2.9028172253829698E-2</v>
      </c>
    </row>
    <row r="29" spans="2:27" ht="14.4">
      <c r="B29" s="102">
        <f t="shared" si="7"/>
        <v>24</v>
      </c>
      <c r="C29" s="99" t="s">
        <v>24</v>
      </c>
      <c r="D29" s="110">
        <v>2814824</v>
      </c>
      <c r="E29" s="39">
        <f t="shared" si="0"/>
        <v>2814.8240000000001</v>
      </c>
      <c r="F29" s="87">
        <v>33174970</v>
      </c>
      <c r="G29" s="56">
        <f t="shared" si="2"/>
        <v>33174.97</v>
      </c>
      <c r="I29" s="81">
        <f t="shared" si="8"/>
        <v>0.12721327047241404</v>
      </c>
      <c r="J29" s="81">
        <f t="shared" si="9"/>
        <v>8.741140293242422E-2</v>
      </c>
      <c r="K29" s="219">
        <f t="shared" si="3"/>
        <v>8.48478235247839E-2</v>
      </c>
      <c r="M29" s="122">
        <f t="shared" si="13"/>
        <v>24</v>
      </c>
      <c r="N29" s="123" t="s">
        <v>24</v>
      </c>
      <c r="O29" s="91">
        <v>104.69710000000001</v>
      </c>
      <c r="P29" s="93">
        <f t="shared" si="10"/>
        <v>4.4322881639677902E-3</v>
      </c>
      <c r="R29" s="122">
        <f t="shared" si="14"/>
        <v>24</v>
      </c>
      <c r="S29" s="123" t="s">
        <v>24</v>
      </c>
      <c r="T29" s="87">
        <v>339205534861.09998</v>
      </c>
      <c r="U29" s="69">
        <f t="shared" si="4"/>
        <v>339.20553486109998</v>
      </c>
      <c r="V29" s="212">
        <f>K29</f>
        <v>8.48478235247839E-2</v>
      </c>
      <c r="W29" s="220">
        <f t="shared" si="5"/>
        <v>28780851360.524544</v>
      </c>
      <c r="X29" s="69">
        <f t="shared" si="6"/>
        <v>28.780851360524544</v>
      </c>
      <c r="Y29" s="81">
        <f t="shared" si="11"/>
        <v>0.12113404811558937</v>
      </c>
      <c r="Z29" s="32">
        <f t="shared" si="1"/>
        <v>104.69710000000001</v>
      </c>
      <c r="AA29" s="213">
        <f t="shared" si="12"/>
        <v>4.4322881639677902E-3</v>
      </c>
    </row>
    <row r="30" spans="2:27" ht="14.4">
      <c r="B30" s="102">
        <f t="shared" si="7"/>
        <v>25</v>
      </c>
      <c r="C30" s="99" t="s">
        <v>25</v>
      </c>
      <c r="D30" s="110">
        <v>2997673</v>
      </c>
      <c r="E30" s="39">
        <f t="shared" si="0"/>
        <v>2997.6729999999998</v>
      </c>
      <c r="F30" s="87">
        <v>36514166</v>
      </c>
      <c r="G30" s="56">
        <f t="shared" si="2"/>
        <v>36514.165999999997</v>
      </c>
      <c r="I30" s="81">
        <f t="shared" si="8"/>
        <v>6.4959301185438134E-2</v>
      </c>
      <c r="J30" s="81">
        <f t="shared" si="9"/>
        <v>0.1006540774565885</v>
      </c>
      <c r="K30" s="219">
        <f t="shared" si="3"/>
        <v>8.209616508836598E-2</v>
      </c>
      <c r="M30" s="122">
        <f t="shared" si="13"/>
        <v>25</v>
      </c>
      <c r="N30" s="123" t="s">
        <v>25</v>
      </c>
      <c r="O30" s="91">
        <v>109.84439999999999</v>
      </c>
      <c r="P30" s="93">
        <f t="shared" si="10"/>
        <v>4.9163730418511964E-2</v>
      </c>
      <c r="R30" s="122">
        <f t="shared" si="14"/>
        <v>25</v>
      </c>
      <c r="S30" s="123" t="s">
        <v>25</v>
      </c>
      <c r="T30" s="87">
        <v>356128166704.92102</v>
      </c>
      <c r="U30" s="69">
        <f t="shared" si="4"/>
        <v>356.128166704921</v>
      </c>
      <c r="V30" s="212">
        <f>K30</f>
        <v>8.209616508836598E-2</v>
      </c>
      <c r="W30" s="220">
        <f t="shared" si="5"/>
        <v>29236756766.424316</v>
      </c>
      <c r="X30" s="69">
        <f t="shared" si="6"/>
        <v>29.236756766424318</v>
      </c>
      <c r="Y30" s="81">
        <f t="shared" si="11"/>
        <v>1.5840580953942363E-2</v>
      </c>
      <c r="Z30" s="32">
        <f t="shared" si="1"/>
        <v>109.84439999999999</v>
      </c>
      <c r="AA30" s="213">
        <f t="shared" si="12"/>
        <v>4.9163730418511964E-2</v>
      </c>
    </row>
    <row r="31" spans="2:27" ht="14.4">
      <c r="B31" s="102">
        <f t="shared" si="7"/>
        <v>26</v>
      </c>
      <c r="C31" s="99" t="s">
        <v>26</v>
      </c>
      <c r="D31" s="110">
        <v>3026409</v>
      </c>
      <c r="E31" s="39">
        <f t="shared" si="0"/>
        <v>3026.4090000000001</v>
      </c>
      <c r="F31" s="87">
        <v>41110164</v>
      </c>
      <c r="G31" s="56">
        <f t="shared" si="2"/>
        <v>41110.163999999997</v>
      </c>
      <c r="I31" s="81">
        <f t="shared" si="8"/>
        <v>9.58610228667367E-3</v>
      </c>
      <c r="J31" s="81">
        <f t="shared" si="9"/>
        <v>0.1258689024966364</v>
      </c>
      <c r="K31" s="219">
        <f t="shared" si="3"/>
        <v>7.3617050031714787E-2</v>
      </c>
      <c r="L31" s="5"/>
      <c r="M31" s="122">
        <f t="shared" si="13"/>
        <v>26</v>
      </c>
      <c r="N31" s="123" t="s">
        <v>26</v>
      </c>
      <c r="O31" s="91">
        <v>136.09010000000001</v>
      </c>
      <c r="P31" s="93">
        <f t="shared" si="10"/>
        <v>0.23893525750971389</v>
      </c>
      <c r="Q31" s="5"/>
      <c r="R31" s="122">
        <f t="shared" si="14"/>
        <v>26</v>
      </c>
      <c r="S31" s="123" t="s">
        <v>26</v>
      </c>
      <c r="T31" s="87">
        <v>320909472770.66901</v>
      </c>
      <c r="U31" s="69">
        <f t="shared" si="4"/>
        <v>320.90947277066903</v>
      </c>
      <c r="V31" s="212">
        <f>K31</f>
        <v>7.3617050031714787E-2</v>
      </c>
      <c r="W31" s="220">
        <f t="shared" si="5"/>
        <v>23624408712.609554</v>
      </c>
      <c r="X31" s="69">
        <f t="shared" si="6"/>
        <v>23.624408712609554</v>
      </c>
      <c r="Y31" s="81">
        <f t="shared" si="11"/>
        <v>-0.19196205990467519</v>
      </c>
      <c r="Z31" s="32">
        <f t="shared" si="1"/>
        <v>136.09010000000001</v>
      </c>
      <c r="AA31" s="213">
        <f t="shared" si="12"/>
        <v>0.23893525750971389</v>
      </c>
    </row>
    <row r="32" spans="2:27" ht="14.4">
      <c r="B32" s="102">
        <f t="shared" si="7"/>
        <v>27</v>
      </c>
      <c r="C32" s="99" t="s">
        <v>27</v>
      </c>
      <c r="D32" s="109">
        <v>3704256</v>
      </c>
      <c r="E32" s="83">
        <f t="shared" si="0"/>
        <v>3704.2559999999999</v>
      </c>
      <c r="F32" s="86">
        <v>44746876</v>
      </c>
      <c r="G32" s="56">
        <f t="shared" si="2"/>
        <v>44746.875999999997</v>
      </c>
      <c r="I32" s="84">
        <f t="shared" si="8"/>
        <v>0.22397732758526701</v>
      </c>
      <c r="J32" s="84">
        <f t="shared" si="9"/>
        <v>8.8462600149199044E-2</v>
      </c>
      <c r="K32" s="219">
        <f t="shared" si="3"/>
        <v>8.2782449438481467E-2</v>
      </c>
      <c r="M32" s="122">
        <f t="shared" si="13"/>
        <v>27</v>
      </c>
      <c r="N32" s="123" t="s">
        <v>27</v>
      </c>
      <c r="O32" s="91">
        <v>158.02529999999999</v>
      </c>
      <c r="P32" s="93">
        <f t="shared" si="10"/>
        <v>0.16118145258178207</v>
      </c>
      <c r="R32" s="122">
        <f t="shared" si="14"/>
        <v>27</v>
      </c>
      <c r="S32" s="123" t="s">
        <v>27</v>
      </c>
      <c r="T32" s="87">
        <v>300425609817.98102</v>
      </c>
      <c r="U32" s="69">
        <f t="shared" si="4"/>
        <v>300.42560981798101</v>
      </c>
      <c r="V32" s="212">
        <f>K32</f>
        <v>8.2782449438481467E-2</v>
      </c>
      <c r="W32" s="220">
        <f t="shared" si="5"/>
        <v>24869967854.781975</v>
      </c>
      <c r="X32" s="69">
        <f t="shared" si="6"/>
        <v>24.869967854781976</v>
      </c>
      <c r="Y32" s="84">
        <f t="shared" si="11"/>
        <v>5.272339965518813E-2</v>
      </c>
      <c r="Z32" s="214">
        <f t="shared" si="1"/>
        <v>158.02529999999999</v>
      </c>
      <c r="AA32" s="215">
        <f t="shared" si="12"/>
        <v>0.16118145258178207</v>
      </c>
    </row>
    <row r="33" spans="1:27" ht="14.4">
      <c r="B33" s="102">
        <f t="shared" si="7"/>
        <v>28</v>
      </c>
      <c r="C33" s="99" t="s">
        <v>28</v>
      </c>
      <c r="D33" s="109">
        <v>4720729</v>
      </c>
      <c r="E33" s="83">
        <f t="shared" si="0"/>
        <v>4720.7290000000003</v>
      </c>
      <c r="F33" s="86">
        <v>52254009</v>
      </c>
      <c r="G33" s="56">
        <f t="shared" si="2"/>
        <v>52254.008999999998</v>
      </c>
      <c r="I33" s="84">
        <f t="shared" si="8"/>
        <v>0.27440679045940675</v>
      </c>
      <c r="J33" s="84">
        <f t="shared" si="9"/>
        <v>0.16776887396563733</v>
      </c>
      <c r="K33" s="219">
        <f t="shared" si="3"/>
        <v>9.0341948691439161E-2</v>
      </c>
      <c r="M33" s="122">
        <f t="shared" si="13"/>
        <v>28</v>
      </c>
      <c r="N33" s="123" t="s">
        <v>28</v>
      </c>
      <c r="O33" s="91">
        <v>160.02189999999999</v>
      </c>
      <c r="P33" s="93">
        <f t="shared" si="10"/>
        <v>1.263468571171833E-2</v>
      </c>
      <c r="R33" s="122">
        <f t="shared" si="14"/>
        <v>28</v>
      </c>
      <c r="S33" s="123" t="s">
        <v>28</v>
      </c>
      <c r="T33" s="87">
        <v>348516647445.14801</v>
      </c>
      <c r="U33" s="69">
        <f t="shared" si="4"/>
        <v>348.51664744514801</v>
      </c>
      <c r="V33" s="212">
        <f>K33</f>
        <v>9.0341948691439161E-2</v>
      </c>
      <c r="W33" s="220">
        <f t="shared" si="5"/>
        <v>31485673081.601952</v>
      </c>
      <c r="X33" s="69">
        <f t="shared" si="6"/>
        <v>31.485673081601952</v>
      </c>
      <c r="Y33" s="84">
        <f t="shared" si="11"/>
        <v>0.26601181253830664</v>
      </c>
      <c r="Z33" s="214">
        <f t="shared" si="1"/>
        <v>160.02189999999999</v>
      </c>
      <c r="AA33" s="215">
        <f t="shared" si="12"/>
        <v>1.263468571171833E-2</v>
      </c>
    </row>
    <row r="34" spans="1:27" ht="14.4">
      <c r="B34" s="102">
        <f t="shared" si="7"/>
        <v>29</v>
      </c>
      <c r="C34" s="99" t="s">
        <v>29</v>
      </c>
      <c r="D34" s="109">
        <v>5791412</v>
      </c>
      <c r="E34" s="83">
        <f t="shared" si="0"/>
        <v>5791.4120000000003</v>
      </c>
      <c r="F34" s="86">
        <v>63305480</v>
      </c>
      <c r="G34" s="56">
        <f t="shared" si="2"/>
        <v>63305.48</v>
      </c>
      <c r="I34" s="84">
        <f t="shared" si="8"/>
        <v>0.22680458886752453</v>
      </c>
      <c r="J34" s="84">
        <f t="shared" si="9"/>
        <v>0.21149517925026573</v>
      </c>
      <c r="K34" s="219">
        <f t="shared" si="3"/>
        <v>9.1483580884308913E-2</v>
      </c>
      <c r="M34" s="122">
        <f t="shared" si="13"/>
        <v>29</v>
      </c>
      <c r="N34" s="123" t="s">
        <v>29</v>
      </c>
      <c r="O34" s="91">
        <v>177.4512</v>
      </c>
      <c r="P34" s="93">
        <f t="shared" si="10"/>
        <v>0.10891821681907299</v>
      </c>
      <c r="R34" s="122">
        <f t="shared" si="14"/>
        <v>29</v>
      </c>
      <c r="S34" s="123" t="s">
        <v>29</v>
      </c>
      <c r="T34" s="87">
        <v>374787958882.30798</v>
      </c>
      <c r="U34" s="69">
        <f t="shared" si="4"/>
        <v>374.78795888230798</v>
      </c>
      <c r="V34" s="212">
        <f>K34</f>
        <v>9.1483580884308913E-2</v>
      </c>
      <c r="W34" s="220">
        <f t="shared" si="5"/>
        <v>34286944550.874664</v>
      </c>
      <c r="X34" s="69">
        <f t="shared" si="6"/>
        <v>34.286944550874665</v>
      </c>
      <c r="Y34" s="84">
        <f t="shared" si="11"/>
        <v>8.8969718449804391E-2</v>
      </c>
      <c r="Z34" s="214">
        <f t="shared" si="1"/>
        <v>177.4512</v>
      </c>
      <c r="AA34" s="215">
        <f t="shared" si="12"/>
        <v>0.10891821681907299</v>
      </c>
    </row>
    <row r="35" spans="1:27" ht="21" customHeight="1">
      <c r="B35" s="102">
        <f t="shared" si="7"/>
        <v>30</v>
      </c>
      <c r="C35" s="99" t="s">
        <v>153</v>
      </c>
      <c r="D35" s="109">
        <v>7728433</v>
      </c>
      <c r="E35" s="83">
        <f t="shared" si="0"/>
        <v>7728.433</v>
      </c>
      <c r="F35" s="86">
        <v>79477291</v>
      </c>
      <c r="G35" s="39">
        <f t="shared" si="2"/>
        <v>79477.290999999997</v>
      </c>
      <c r="I35" s="84">
        <f t="shared" si="8"/>
        <v>0.3344643758724124</v>
      </c>
      <c r="J35" s="84">
        <f t="shared" si="9"/>
        <v>0.25545673139197422</v>
      </c>
      <c r="K35" s="219">
        <f t="shared" si="3"/>
        <v>9.7240770322682496E-2</v>
      </c>
      <c r="M35" s="122">
        <f t="shared" si="13"/>
        <v>30</v>
      </c>
      <c r="N35" s="123" t="s">
        <v>153</v>
      </c>
      <c r="O35" s="91">
        <v>248.03</v>
      </c>
      <c r="P35" s="93">
        <f t="shared" si="10"/>
        <v>0.39773639175164788</v>
      </c>
      <c r="R35" s="122">
        <f t="shared" si="14"/>
        <v>30</v>
      </c>
      <c r="S35" s="123" t="s">
        <v>153</v>
      </c>
      <c r="T35" s="87">
        <v>338368455317.87598</v>
      </c>
      <c r="U35" s="69">
        <f t="shared" si="4"/>
        <v>338.368455317876</v>
      </c>
      <c r="V35" s="212">
        <f>K35</f>
        <v>9.7240770322682496E-2</v>
      </c>
      <c r="W35" s="220">
        <f t="shared" si="5"/>
        <v>32903209248.006432</v>
      </c>
      <c r="X35" s="69">
        <f t="shared" si="6"/>
        <v>32.903209248006434</v>
      </c>
      <c r="Y35" s="84">
        <f t="shared" si="11"/>
        <v>-4.0357498196290309E-2</v>
      </c>
      <c r="Z35" s="214">
        <f t="shared" si="1"/>
        <v>248.03</v>
      </c>
      <c r="AA35" s="215">
        <f t="shared" si="12"/>
        <v>0.39773639175164788</v>
      </c>
    </row>
    <row r="36" spans="1:27" ht="21" customHeight="1">
      <c r="C36" s="112"/>
      <c r="D36" s="118"/>
      <c r="E36" s="119"/>
      <c r="F36" s="120"/>
      <c r="G36" s="119"/>
      <c r="I36" s="121"/>
      <c r="J36" s="121"/>
      <c r="K36" s="113"/>
      <c r="M36" s="114"/>
      <c r="N36" s="115"/>
      <c r="O36" s="116"/>
      <c r="P36" s="117"/>
    </row>
    <row r="37" spans="1:27" ht="13.2">
      <c r="C37" s="89" t="s">
        <v>110</v>
      </c>
      <c r="E37" s="88">
        <f>((E34/E6)^(1/29))-1</f>
        <v>0.12249979369115915</v>
      </c>
      <c r="F37" s="88">
        <f>((F34/F6)^(1/29))-1</f>
        <v>0.14043494910332455</v>
      </c>
      <c r="N37" s="89" t="s">
        <v>110</v>
      </c>
      <c r="O37" s="88">
        <f>((O34/O6)^(1/29))-1</f>
        <v>6.3010821769164505E-2</v>
      </c>
      <c r="S37" s="89" t="s">
        <v>110</v>
      </c>
      <c r="T37" s="88">
        <f>((T34/T6)^(1/29))-1</f>
        <v>7.0272629959299504E-2</v>
      </c>
      <c r="W37" s="33" t="s">
        <v>171</v>
      </c>
      <c r="X37" s="88">
        <f>((X34/X6)^(1/29))-1</f>
        <v>5.3440888730394098E-2</v>
      </c>
      <c r="Y37" s="217"/>
      <c r="Z37" s="88">
        <f>((Z34/Z6)^(1/29))-1</f>
        <v>6.3010821769164505E-2</v>
      </c>
      <c r="AA37" s="88"/>
    </row>
    <row r="38" spans="1:27" ht="13.2">
      <c r="E38" s="67"/>
    </row>
    <row r="39" spans="1:27" ht="14.4">
      <c r="A39" s="51"/>
      <c r="B39" s="51"/>
      <c r="C39" s="52" t="s">
        <v>107</v>
      </c>
      <c r="D39" s="53"/>
      <c r="E39" s="51"/>
      <c r="F39" s="51"/>
      <c r="G39" s="51"/>
    </row>
    <row r="40" spans="1:27" ht="14.4">
      <c r="B40" s="51">
        <v>1</v>
      </c>
      <c r="C40" s="52" t="s">
        <v>145</v>
      </c>
      <c r="D40" s="53"/>
      <c r="E40" s="51"/>
      <c r="F40" s="51"/>
      <c r="G40" s="51"/>
    </row>
    <row r="41" spans="1:27" ht="14.4">
      <c r="B41" s="51">
        <v>2</v>
      </c>
      <c r="C41" s="52" t="s">
        <v>111</v>
      </c>
      <c r="D41" s="53"/>
      <c r="E41" s="51"/>
      <c r="F41" s="51"/>
      <c r="G41" s="51"/>
      <c r="M41" s="76" t="s">
        <v>144</v>
      </c>
    </row>
    <row r="42" spans="1:27" ht="14.4">
      <c r="B42">
        <v>3</v>
      </c>
      <c r="C42" s="92" t="s">
        <v>149</v>
      </c>
      <c r="D42" s="5"/>
      <c r="M42" s="76" t="s">
        <v>146</v>
      </c>
    </row>
    <row r="43" spans="1:27" ht="14.4">
      <c r="B43" s="51">
        <v>4</v>
      </c>
      <c r="C43" s="92" t="s">
        <v>150</v>
      </c>
      <c r="D43" s="5"/>
    </row>
    <row r="44" spans="1:27" ht="15.75" customHeight="1">
      <c r="C44" s="92" t="s">
        <v>151</v>
      </c>
    </row>
    <row r="45" spans="1:27" ht="15.75" customHeight="1">
      <c r="B45" s="51">
        <v>5</v>
      </c>
      <c r="C45" s="92" t="s">
        <v>168</v>
      </c>
    </row>
  </sheetData>
  <mergeCells count="5">
    <mergeCell ref="C3:F3"/>
    <mergeCell ref="I3:K3"/>
    <mergeCell ref="B4:C4"/>
    <mergeCell ref="S3:Z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998"/>
  <sheetViews>
    <sheetView topLeftCell="A26" workbookViewId="0">
      <selection activeCell="G36" sqref="G36"/>
    </sheetView>
  </sheetViews>
  <sheetFormatPr defaultColWidth="12.5546875" defaultRowHeight="15.75" customHeight="1"/>
  <cols>
    <col min="1" max="1" width="4" customWidth="1"/>
    <col min="2" max="2" width="5.5546875" bestFit="1" customWidth="1"/>
    <col min="3" max="4" width="12.5546875" customWidth="1"/>
  </cols>
  <sheetData>
    <row r="1" spans="1:7" ht="14.4">
      <c r="C1" s="7"/>
      <c r="D1" s="7"/>
    </row>
    <row r="2" spans="1:7" ht="15" customHeight="1">
      <c r="A2" s="207" t="s">
        <v>92</v>
      </c>
      <c r="B2" s="207"/>
      <c r="C2" s="207"/>
      <c r="D2" s="207"/>
      <c r="E2" s="207"/>
      <c r="F2" s="207" t="s">
        <v>121</v>
      </c>
      <c r="G2" s="207"/>
    </row>
    <row r="3" spans="1:7" ht="15" customHeight="1">
      <c r="A3" s="94"/>
      <c r="B3" s="94"/>
      <c r="C3" s="94"/>
      <c r="D3" s="94"/>
      <c r="E3" s="94"/>
      <c r="F3" s="94"/>
      <c r="G3" s="94"/>
    </row>
    <row r="4" spans="1:7" ht="14.4">
      <c r="C4" s="8" t="s">
        <v>49</v>
      </c>
      <c r="D4" s="7"/>
      <c r="F4" s="55" t="s">
        <v>137</v>
      </c>
    </row>
    <row r="5" spans="1:7" ht="43.2">
      <c r="B5" s="124" t="s">
        <v>154</v>
      </c>
      <c r="C5" s="124" t="s">
        <v>7</v>
      </c>
      <c r="D5" s="63" t="s">
        <v>50</v>
      </c>
      <c r="F5" s="63" t="s">
        <v>135</v>
      </c>
    </row>
    <row r="6" spans="1:7" ht="15.75" customHeight="1">
      <c r="B6" s="77">
        <v>1</v>
      </c>
      <c r="C6" s="105" t="s">
        <v>13</v>
      </c>
      <c r="D6" s="96">
        <v>15.85</v>
      </c>
      <c r="F6" s="32"/>
    </row>
    <row r="7" spans="1:7" ht="15.75" customHeight="1">
      <c r="B7" s="77">
        <f>B6+1</f>
        <v>2</v>
      </c>
      <c r="C7" s="105" t="s">
        <v>14</v>
      </c>
      <c r="D7" s="96">
        <v>14.88</v>
      </c>
      <c r="F7" s="81">
        <f>(D7/D6) - 1</f>
        <v>-6.1198738170346934E-2</v>
      </c>
    </row>
    <row r="8" spans="1:7" ht="15.75" customHeight="1">
      <c r="B8" s="77">
        <f t="shared" ref="B8:B35" si="0">B7+1</f>
        <v>3</v>
      </c>
      <c r="C8" s="105" t="s">
        <v>15</v>
      </c>
      <c r="D8" s="96">
        <v>15.24</v>
      </c>
      <c r="F8" s="81">
        <f t="shared" ref="F8:F35" si="1">(D8/D7) - 1</f>
        <v>2.4193548387096753E-2</v>
      </c>
    </row>
    <row r="9" spans="1:7" ht="15.75" customHeight="1">
      <c r="B9" s="77">
        <f t="shared" si="0"/>
        <v>4</v>
      </c>
      <c r="C9" s="105" t="s">
        <v>16</v>
      </c>
      <c r="D9" s="96">
        <v>15.27</v>
      </c>
      <c r="F9" s="81">
        <f t="shared" si="1"/>
        <v>1.9685039370078705E-3</v>
      </c>
    </row>
    <row r="10" spans="1:7" ht="15.75" customHeight="1">
      <c r="B10" s="77">
        <f t="shared" si="0"/>
        <v>5</v>
      </c>
      <c r="C10" s="105" t="s">
        <v>17</v>
      </c>
      <c r="D10" s="96">
        <v>17.18</v>
      </c>
      <c r="F10" s="81">
        <f t="shared" si="1"/>
        <v>0.12508185985592668</v>
      </c>
    </row>
    <row r="11" spans="1:7" ht="15.75" customHeight="1">
      <c r="B11" s="77">
        <f t="shared" si="0"/>
        <v>6</v>
      </c>
      <c r="C11" s="105" t="s">
        <v>18</v>
      </c>
      <c r="D11" s="96">
        <v>17.57</v>
      </c>
      <c r="F11" s="81">
        <f t="shared" si="1"/>
        <v>2.2700814901047695E-2</v>
      </c>
    </row>
    <row r="12" spans="1:7" ht="15.75" customHeight="1">
      <c r="B12" s="77">
        <f t="shared" si="0"/>
        <v>7</v>
      </c>
      <c r="C12" s="105" t="s">
        <v>19</v>
      </c>
      <c r="D12" s="125">
        <v>18.07</v>
      </c>
      <c r="F12" s="81">
        <f t="shared" si="1"/>
        <v>2.8457598178713628E-2</v>
      </c>
    </row>
    <row r="13" spans="1:7" ht="15.75" customHeight="1">
      <c r="B13" s="77">
        <f t="shared" si="0"/>
        <v>8</v>
      </c>
      <c r="C13" s="103" t="s">
        <v>35</v>
      </c>
      <c r="D13" s="125">
        <v>18.47</v>
      </c>
      <c r="F13" s="81">
        <f t="shared" si="1"/>
        <v>2.2136137244050724E-2</v>
      </c>
    </row>
    <row r="14" spans="1:7" ht="15.75" customHeight="1">
      <c r="B14" s="77">
        <f t="shared" si="0"/>
        <v>9</v>
      </c>
      <c r="C14" s="103" t="s">
        <v>36</v>
      </c>
      <c r="D14" s="125">
        <v>16.68</v>
      </c>
      <c r="F14" s="81">
        <f t="shared" si="1"/>
        <v>-9.6913914455874384E-2</v>
      </c>
    </row>
    <row r="15" spans="1:7" ht="15.75" customHeight="1">
      <c r="B15" s="77">
        <f t="shared" si="0"/>
        <v>10</v>
      </c>
      <c r="C15" s="103" t="s">
        <v>37</v>
      </c>
      <c r="D15" s="125">
        <v>17.03</v>
      </c>
      <c r="F15" s="81">
        <f t="shared" si="1"/>
        <v>2.0983213429256686E-2</v>
      </c>
    </row>
    <row r="16" spans="1:7" ht="15.75" customHeight="1">
      <c r="B16" s="77">
        <f t="shared" si="0"/>
        <v>11</v>
      </c>
      <c r="C16" s="103" t="s">
        <v>38</v>
      </c>
      <c r="D16" s="125">
        <v>18.18</v>
      </c>
      <c r="F16" s="81">
        <f t="shared" si="1"/>
        <v>6.7527891955372787E-2</v>
      </c>
    </row>
    <row r="17" spans="2:6" ht="15.75" customHeight="1">
      <c r="B17" s="77">
        <f t="shared" si="0"/>
        <v>12</v>
      </c>
      <c r="C17" s="103" t="s">
        <v>39</v>
      </c>
      <c r="D17" s="125">
        <v>18.600000000000001</v>
      </c>
      <c r="F17" s="81">
        <f t="shared" si="1"/>
        <v>2.3102310231023271E-2</v>
      </c>
    </row>
    <row r="18" spans="2:6" ht="15.75" customHeight="1">
      <c r="B18" s="77">
        <f t="shared" si="0"/>
        <v>13</v>
      </c>
      <c r="C18" s="103" t="s">
        <v>40</v>
      </c>
      <c r="D18" s="125">
        <v>20.54</v>
      </c>
      <c r="F18" s="81">
        <f t="shared" si="1"/>
        <v>0.10430107526881716</v>
      </c>
    </row>
    <row r="19" spans="2:6" ht="15.75" customHeight="1">
      <c r="B19" s="77">
        <f t="shared" si="0"/>
        <v>14</v>
      </c>
      <c r="C19" s="103" t="s">
        <v>41</v>
      </c>
      <c r="D19" s="125">
        <v>21.29</v>
      </c>
      <c r="F19" s="81">
        <f t="shared" si="1"/>
        <v>3.6514118792599914E-2</v>
      </c>
    </row>
    <row r="20" spans="2:6" ht="15.75" customHeight="1">
      <c r="B20" s="77">
        <f t="shared" si="0"/>
        <v>15</v>
      </c>
      <c r="C20" s="103" t="s">
        <v>42</v>
      </c>
      <c r="D20" s="125">
        <v>22.52</v>
      </c>
      <c r="F20" s="81">
        <f t="shared" si="1"/>
        <v>5.7773602630342813E-2</v>
      </c>
    </row>
    <row r="21" spans="2:6" ht="15.75" customHeight="1">
      <c r="B21" s="77">
        <f t="shared" si="0"/>
        <v>16</v>
      </c>
      <c r="C21" s="103" t="s">
        <v>43</v>
      </c>
      <c r="D21" s="125">
        <v>23.63</v>
      </c>
      <c r="F21" s="81">
        <f t="shared" si="1"/>
        <v>4.9289520426287758E-2</v>
      </c>
    </row>
    <row r="22" spans="2:6" ht="15.75" customHeight="1">
      <c r="B22" s="77">
        <f t="shared" si="0"/>
        <v>17</v>
      </c>
      <c r="C22" s="103" t="s">
        <v>44</v>
      </c>
      <c r="D22" s="125">
        <v>24.18</v>
      </c>
      <c r="F22" s="81">
        <f t="shared" si="1"/>
        <v>2.327549724925948E-2</v>
      </c>
    </row>
    <row r="23" spans="2:6" ht="14.4">
      <c r="B23" s="77">
        <f t="shared" si="0"/>
        <v>18</v>
      </c>
      <c r="C23" s="103" t="s">
        <v>45</v>
      </c>
      <c r="D23" s="125">
        <v>24.51</v>
      </c>
      <c r="F23" s="81">
        <f t="shared" si="1"/>
        <v>1.3647642679900818E-2</v>
      </c>
    </row>
    <row r="24" spans="2:6" ht="14.4">
      <c r="B24" s="77">
        <f t="shared" si="0"/>
        <v>19</v>
      </c>
      <c r="C24" s="103" t="s">
        <v>46</v>
      </c>
      <c r="D24" s="125">
        <v>25.14</v>
      </c>
      <c r="F24" s="81">
        <f t="shared" si="1"/>
        <v>2.5703794369644983E-2</v>
      </c>
    </row>
    <row r="25" spans="2:6" ht="14.4">
      <c r="B25" s="77">
        <f t="shared" si="0"/>
        <v>20</v>
      </c>
      <c r="C25" s="105" t="s">
        <v>20</v>
      </c>
      <c r="D25" s="125">
        <v>24.73</v>
      </c>
      <c r="F25" s="81">
        <f t="shared" si="1"/>
        <v>-1.6308671439936306E-2</v>
      </c>
    </row>
    <row r="26" spans="2:6" ht="14.4">
      <c r="B26" s="77">
        <f t="shared" si="0"/>
        <v>21</v>
      </c>
      <c r="C26" s="105" t="s">
        <v>21</v>
      </c>
      <c r="D26" s="125">
        <v>24.57</v>
      </c>
      <c r="F26" s="81">
        <f t="shared" si="1"/>
        <v>-6.4698746461787637E-3</v>
      </c>
    </row>
    <row r="27" spans="2:6" ht="14.4">
      <c r="B27" s="77">
        <f t="shared" si="0"/>
        <v>22</v>
      </c>
      <c r="C27" s="105" t="s">
        <v>22</v>
      </c>
      <c r="D27" s="125">
        <v>24.27</v>
      </c>
      <c r="F27" s="81">
        <f t="shared" si="1"/>
        <v>-1.2210012210012278E-2</v>
      </c>
    </row>
    <row r="28" spans="2:6" ht="14.4">
      <c r="B28" s="77">
        <f t="shared" si="0"/>
        <v>23</v>
      </c>
      <c r="C28" s="105" t="s">
        <v>23</v>
      </c>
      <c r="D28" s="126">
        <v>24.1</v>
      </c>
      <c r="F28" s="81">
        <f t="shared" si="1"/>
        <v>-7.0045323444580809E-3</v>
      </c>
    </row>
    <row r="29" spans="2:6" ht="14.4">
      <c r="B29" s="77">
        <f t="shared" si="0"/>
        <v>24</v>
      </c>
      <c r="C29" s="105" t="s">
        <v>24</v>
      </c>
      <c r="D29" s="126">
        <v>23.93</v>
      </c>
      <c r="F29" s="81">
        <f t="shared" si="1"/>
        <v>-7.0539419087137789E-3</v>
      </c>
    </row>
    <row r="30" spans="2:6" ht="14.4">
      <c r="B30" s="77">
        <f t="shared" si="0"/>
        <v>25</v>
      </c>
      <c r="C30" s="105" t="s">
        <v>25</v>
      </c>
      <c r="D30" s="127">
        <v>23.76</v>
      </c>
      <c r="F30" s="81">
        <f t="shared" si="1"/>
        <v>-7.1040534893438423E-3</v>
      </c>
    </row>
    <row r="31" spans="2:6" ht="14.4">
      <c r="B31" s="77">
        <f t="shared" si="0"/>
        <v>26</v>
      </c>
      <c r="C31" s="105" t="s">
        <v>26</v>
      </c>
      <c r="D31" s="127">
        <v>25.07</v>
      </c>
      <c r="F31" s="81">
        <f t="shared" si="1"/>
        <v>5.5134680134680147E-2</v>
      </c>
    </row>
    <row r="32" spans="2:6" ht="14.4">
      <c r="B32" s="77">
        <f t="shared" si="0"/>
        <v>27</v>
      </c>
      <c r="C32" s="105" t="s">
        <v>27</v>
      </c>
      <c r="D32" s="126">
        <v>25.125</v>
      </c>
      <c r="F32" s="81">
        <f t="shared" si="1"/>
        <v>2.1938571998403322E-3</v>
      </c>
    </row>
    <row r="33" spans="1:6" ht="14.4">
      <c r="B33" s="77">
        <f t="shared" si="0"/>
        <v>28</v>
      </c>
      <c r="C33" s="105" t="s">
        <v>28</v>
      </c>
      <c r="D33" s="96">
        <v>25.18</v>
      </c>
      <c r="F33" s="81">
        <f t="shared" si="1"/>
        <v>2.1890547263681004E-3</v>
      </c>
    </row>
    <row r="34" spans="1:6" ht="14.4">
      <c r="B34" s="77">
        <f t="shared" si="0"/>
        <v>29</v>
      </c>
      <c r="C34" s="105" t="s">
        <v>29</v>
      </c>
      <c r="D34" s="97">
        <v>25.24</v>
      </c>
      <c r="F34" s="81">
        <f t="shared" si="1"/>
        <v>2.3828435266084469E-3</v>
      </c>
    </row>
    <row r="35" spans="1:6" ht="14.4">
      <c r="B35" s="98">
        <f t="shared" si="0"/>
        <v>30</v>
      </c>
      <c r="C35" s="105" t="s">
        <v>153</v>
      </c>
      <c r="D35" s="128">
        <v>25.29</v>
      </c>
      <c r="E35" s="9"/>
      <c r="F35" s="81">
        <f t="shared" si="1"/>
        <v>1.980982567353351E-3</v>
      </c>
    </row>
    <row r="36" spans="1:6" ht="14.4">
      <c r="B36" s="129"/>
      <c r="C36" s="130"/>
      <c r="D36" s="131"/>
      <c r="E36" s="9"/>
    </row>
    <row r="37" spans="1:6" ht="13.8">
      <c r="C37" t="s">
        <v>136</v>
      </c>
      <c r="D37" s="67">
        <f>(((D34/D6)^(1/29))-1)</f>
        <v>1.6172854233615697E-2</v>
      </c>
      <c r="E37" s="9"/>
    </row>
    <row r="38" spans="1:6" ht="14.4">
      <c r="C38" s="10"/>
      <c r="D38" s="11"/>
      <c r="E38" s="9"/>
    </row>
    <row r="39" spans="1:6" ht="13.2">
      <c r="C39" s="11"/>
      <c r="D39" s="11"/>
    </row>
    <row r="40" spans="1:6" ht="13.2">
      <c r="A40" s="51"/>
      <c r="B40" s="51"/>
      <c r="C40" s="54" t="s">
        <v>107</v>
      </c>
      <c r="D40" s="54"/>
      <c r="E40" s="51"/>
    </row>
    <row r="41" spans="1:6" ht="13.2">
      <c r="B41" s="51">
        <v>1</v>
      </c>
      <c r="C41" s="54" t="s">
        <v>112</v>
      </c>
      <c r="D41" s="54"/>
      <c r="E41" s="51"/>
    </row>
    <row r="42" spans="1:6" ht="13.2">
      <c r="C42" s="51" t="s">
        <v>124</v>
      </c>
      <c r="D42" s="11"/>
    </row>
    <row r="43" spans="1:6" ht="13.2">
      <c r="C43" s="51" t="s">
        <v>125</v>
      </c>
      <c r="D43" s="11"/>
    </row>
    <row r="44" spans="1:6" ht="13.2">
      <c r="C44" s="11"/>
      <c r="D44" s="11"/>
    </row>
    <row r="45" spans="1:6" ht="13.2">
      <c r="C45" s="11"/>
      <c r="D45" s="11"/>
    </row>
    <row r="46" spans="1:6" ht="13.2">
      <c r="C46" s="11"/>
      <c r="D46" s="11"/>
    </row>
    <row r="47" spans="1:6" ht="13.2">
      <c r="C47" s="11"/>
      <c r="D47" s="11"/>
    </row>
    <row r="48" spans="1:6" ht="13.2">
      <c r="C48" s="11"/>
      <c r="D48" s="11"/>
    </row>
    <row r="49" spans="3:4" ht="13.2">
      <c r="C49" s="11"/>
      <c r="D49" s="11"/>
    </row>
    <row r="50" spans="3:4" ht="13.2">
      <c r="C50" s="11"/>
      <c r="D50" s="11"/>
    </row>
    <row r="51" spans="3:4" ht="13.2">
      <c r="C51" s="11"/>
      <c r="D51" s="11"/>
    </row>
    <row r="52" spans="3:4" ht="13.2">
      <c r="C52" s="11"/>
      <c r="D52" s="11"/>
    </row>
    <row r="53" spans="3:4" ht="13.2">
      <c r="C53" s="11"/>
      <c r="D53" s="11"/>
    </row>
    <row r="54" spans="3:4" ht="13.2">
      <c r="C54" s="11"/>
      <c r="D54" s="11"/>
    </row>
    <row r="55" spans="3:4" ht="13.2">
      <c r="C55" s="11"/>
      <c r="D55" s="11"/>
    </row>
    <row r="56" spans="3:4" ht="13.2">
      <c r="C56" s="11"/>
      <c r="D56" s="11"/>
    </row>
    <row r="57" spans="3:4" ht="13.2">
      <c r="C57" s="11"/>
      <c r="D57" s="11"/>
    </row>
    <row r="58" spans="3:4" ht="13.2">
      <c r="C58" s="11"/>
      <c r="D58" s="11"/>
    </row>
    <row r="59" spans="3:4" ht="13.2">
      <c r="C59" s="11"/>
      <c r="D59" s="11"/>
    </row>
    <row r="60" spans="3:4" ht="13.2">
      <c r="C60" s="11"/>
      <c r="D60" s="11"/>
    </row>
    <row r="61" spans="3:4" ht="13.2">
      <c r="C61" s="11"/>
      <c r="D61" s="11"/>
    </row>
    <row r="62" spans="3:4" ht="13.2">
      <c r="C62" s="11"/>
      <c r="D62" s="11"/>
    </row>
    <row r="63" spans="3:4" ht="13.2">
      <c r="C63" s="11"/>
      <c r="D63" s="11"/>
    </row>
    <row r="64" spans="3:4" ht="13.2">
      <c r="C64" s="11"/>
      <c r="D64" s="11"/>
    </row>
    <row r="65" spans="3:4" ht="13.2">
      <c r="C65" s="11"/>
      <c r="D65" s="11"/>
    </row>
    <row r="66" spans="3:4" ht="13.2">
      <c r="C66" s="11"/>
      <c r="D66" s="11"/>
    </row>
    <row r="67" spans="3:4" ht="13.2">
      <c r="C67" s="11"/>
      <c r="D67" s="11"/>
    </row>
    <row r="68" spans="3:4" ht="13.2">
      <c r="C68" s="11"/>
      <c r="D68" s="11"/>
    </row>
    <row r="69" spans="3:4" ht="13.2">
      <c r="C69" s="11"/>
      <c r="D69" s="11"/>
    </row>
    <row r="70" spans="3:4" ht="13.2">
      <c r="C70" s="11"/>
      <c r="D70" s="11"/>
    </row>
    <row r="71" spans="3:4" ht="13.2">
      <c r="C71" s="11"/>
      <c r="D71" s="11"/>
    </row>
    <row r="72" spans="3:4" ht="13.2">
      <c r="C72" s="11"/>
      <c r="D72" s="11"/>
    </row>
    <row r="73" spans="3:4" ht="13.2">
      <c r="C73" s="11"/>
      <c r="D73" s="11"/>
    </row>
    <row r="74" spans="3:4" ht="13.2">
      <c r="C74" s="11"/>
      <c r="D74" s="11"/>
    </row>
    <row r="75" spans="3:4" ht="13.2">
      <c r="C75" s="11"/>
      <c r="D75" s="11"/>
    </row>
    <row r="76" spans="3:4" ht="13.2">
      <c r="C76" s="11"/>
      <c r="D76" s="11"/>
    </row>
    <row r="77" spans="3:4" ht="13.2">
      <c r="C77" s="11"/>
      <c r="D77" s="11"/>
    </row>
    <row r="78" spans="3:4" ht="13.2">
      <c r="C78" s="11"/>
      <c r="D78" s="11"/>
    </row>
    <row r="79" spans="3:4" ht="13.2">
      <c r="C79" s="11"/>
      <c r="D79" s="11"/>
    </row>
    <row r="80" spans="3:4" ht="13.2">
      <c r="C80" s="11"/>
      <c r="D80" s="11"/>
    </row>
    <row r="81" spans="3:4" ht="13.2">
      <c r="C81" s="11"/>
      <c r="D81" s="11"/>
    </row>
    <row r="82" spans="3:4" ht="13.2">
      <c r="C82" s="11"/>
      <c r="D82" s="11"/>
    </row>
    <row r="83" spans="3:4" ht="13.2">
      <c r="C83" s="11"/>
      <c r="D83" s="11"/>
    </row>
    <row r="84" spans="3:4" ht="13.2">
      <c r="C84" s="11"/>
      <c r="D84" s="11"/>
    </row>
    <row r="85" spans="3:4" ht="13.2">
      <c r="C85" s="11"/>
      <c r="D85" s="11"/>
    </row>
    <row r="86" spans="3:4" ht="13.2">
      <c r="C86" s="11"/>
      <c r="D86" s="11"/>
    </row>
    <row r="87" spans="3:4" ht="13.2">
      <c r="C87" s="11"/>
      <c r="D87" s="11"/>
    </row>
    <row r="88" spans="3:4" ht="13.2">
      <c r="C88" s="11"/>
      <c r="D88" s="11"/>
    </row>
    <row r="89" spans="3:4" ht="13.2">
      <c r="C89" s="11"/>
      <c r="D89" s="11"/>
    </row>
    <row r="90" spans="3:4" ht="13.2">
      <c r="C90" s="11"/>
      <c r="D90" s="11"/>
    </row>
    <row r="91" spans="3:4" ht="13.2">
      <c r="C91" s="11"/>
      <c r="D91" s="11"/>
    </row>
    <row r="92" spans="3:4" ht="13.2">
      <c r="C92" s="11"/>
      <c r="D92" s="11"/>
    </row>
    <row r="93" spans="3:4" ht="13.2">
      <c r="C93" s="11"/>
      <c r="D93" s="11"/>
    </row>
    <row r="94" spans="3:4" ht="13.2">
      <c r="C94" s="11"/>
      <c r="D94" s="11"/>
    </row>
    <row r="95" spans="3:4" ht="13.2">
      <c r="C95" s="11"/>
      <c r="D95" s="11"/>
    </row>
    <row r="96" spans="3:4" ht="13.2">
      <c r="C96" s="11"/>
      <c r="D96" s="11"/>
    </row>
    <row r="97" spans="3:4" ht="13.2">
      <c r="C97" s="11"/>
      <c r="D97" s="11"/>
    </row>
    <row r="98" spans="3:4" ht="13.2">
      <c r="C98" s="11"/>
      <c r="D98" s="11"/>
    </row>
    <row r="99" spans="3:4" ht="13.2">
      <c r="C99" s="11"/>
      <c r="D99" s="11"/>
    </row>
    <row r="100" spans="3:4" ht="13.2">
      <c r="C100" s="11"/>
      <c r="D100" s="11"/>
    </row>
    <row r="101" spans="3:4" ht="13.2">
      <c r="C101" s="11"/>
      <c r="D101" s="11"/>
    </row>
    <row r="102" spans="3:4" ht="13.2">
      <c r="C102" s="11"/>
      <c r="D102" s="11"/>
    </row>
    <row r="103" spans="3:4" ht="13.2">
      <c r="C103" s="11"/>
      <c r="D103" s="11"/>
    </row>
    <row r="104" spans="3:4" ht="13.2">
      <c r="C104" s="11"/>
      <c r="D104" s="11"/>
    </row>
    <row r="105" spans="3:4" ht="13.2">
      <c r="C105" s="11"/>
      <c r="D105" s="11"/>
    </row>
    <row r="106" spans="3:4" ht="13.2">
      <c r="C106" s="11"/>
      <c r="D106" s="11"/>
    </row>
    <row r="107" spans="3:4" ht="13.2">
      <c r="C107" s="11"/>
      <c r="D107" s="11"/>
    </row>
    <row r="108" spans="3:4" ht="13.2">
      <c r="C108" s="11"/>
      <c r="D108" s="11"/>
    </row>
    <row r="109" spans="3:4" ht="13.2">
      <c r="C109" s="11"/>
      <c r="D109" s="11"/>
    </row>
    <row r="110" spans="3:4" ht="13.2">
      <c r="C110" s="11"/>
      <c r="D110" s="11"/>
    </row>
    <row r="111" spans="3:4" ht="13.2">
      <c r="C111" s="11"/>
      <c r="D111" s="11"/>
    </row>
    <row r="112" spans="3:4" ht="13.2">
      <c r="C112" s="11"/>
      <c r="D112" s="11"/>
    </row>
    <row r="113" spans="3:4" ht="13.2">
      <c r="C113" s="11"/>
      <c r="D113" s="11"/>
    </row>
    <row r="114" spans="3:4" ht="13.2">
      <c r="C114" s="11"/>
      <c r="D114" s="11"/>
    </row>
    <row r="115" spans="3:4" ht="13.2">
      <c r="C115" s="11"/>
      <c r="D115" s="11"/>
    </row>
    <row r="116" spans="3:4" ht="13.2">
      <c r="C116" s="11"/>
      <c r="D116" s="11"/>
    </row>
    <row r="117" spans="3:4" ht="13.2">
      <c r="C117" s="11"/>
      <c r="D117" s="11"/>
    </row>
    <row r="118" spans="3:4" ht="13.2">
      <c r="C118" s="11"/>
      <c r="D118" s="11"/>
    </row>
    <row r="119" spans="3:4" ht="13.2">
      <c r="C119" s="11"/>
      <c r="D119" s="11"/>
    </row>
    <row r="120" spans="3:4" ht="13.2">
      <c r="C120" s="11"/>
      <c r="D120" s="11"/>
    </row>
    <row r="121" spans="3:4" ht="13.2">
      <c r="C121" s="11"/>
      <c r="D121" s="11"/>
    </row>
    <row r="122" spans="3:4" ht="13.2">
      <c r="C122" s="11"/>
      <c r="D122" s="11"/>
    </row>
    <row r="123" spans="3:4" ht="13.2">
      <c r="C123" s="11"/>
      <c r="D123" s="11"/>
    </row>
    <row r="124" spans="3:4" ht="13.2">
      <c r="C124" s="11"/>
      <c r="D124" s="11"/>
    </row>
    <row r="125" spans="3:4" ht="13.2">
      <c r="C125" s="11"/>
      <c r="D125" s="11"/>
    </row>
    <row r="126" spans="3:4" ht="13.2">
      <c r="C126" s="11"/>
      <c r="D126" s="11"/>
    </row>
    <row r="127" spans="3:4" ht="13.2">
      <c r="C127" s="11"/>
      <c r="D127" s="11"/>
    </row>
    <row r="128" spans="3:4" ht="13.2">
      <c r="C128" s="11"/>
      <c r="D128" s="11"/>
    </row>
    <row r="129" spans="3:4" ht="13.2">
      <c r="C129" s="11"/>
      <c r="D129" s="11"/>
    </row>
    <row r="130" spans="3:4" ht="13.2">
      <c r="C130" s="11"/>
      <c r="D130" s="11"/>
    </row>
    <row r="131" spans="3:4" ht="13.2">
      <c r="C131" s="11"/>
      <c r="D131" s="11"/>
    </row>
    <row r="132" spans="3:4" ht="13.2">
      <c r="C132" s="11"/>
      <c r="D132" s="11"/>
    </row>
    <row r="133" spans="3:4" ht="13.2">
      <c r="C133" s="11"/>
      <c r="D133" s="11"/>
    </row>
    <row r="134" spans="3:4" ht="13.2">
      <c r="C134" s="11"/>
      <c r="D134" s="11"/>
    </row>
    <row r="135" spans="3:4" ht="13.2">
      <c r="C135" s="11"/>
      <c r="D135" s="11"/>
    </row>
    <row r="136" spans="3:4" ht="13.2">
      <c r="C136" s="11"/>
      <c r="D136" s="11"/>
    </row>
    <row r="137" spans="3:4" ht="13.2">
      <c r="C137" s="11"/>
      <c r="D137" s="11"/>
    </row>
    <row r="138" spans="3:4" ht="13.2">
      <c r="C138" s="11"/>
      <c r="D138" s="11"/>
    </row>
    <row r="139" spans="3:4" ht="13.2">
      <c r="C139" s="11"/>
      <c r="D139" s="11"/>
    </row>
    <row r="140" spans="3:4" ht="13.2">
      <c r="C140" s="11"/>
      <c r="D140" s="11"/>
    </row>
    <row r="141" spans="3:4" ht="13.2">
      <c r="C141" s="11"/>
      <c r="D141" s="11"/>
    </row>
    <row r="142" spans="3:4" ht="13.2">
      <c r="C142" s="11"/>
      <c r="D142" s="11"/>
    </row>
    <row r="143" spans="3:4" ht="13.2">
      <c r="C143" s="11"/>
      <c r="D143" s="11"/>
    </row>
    <row r="144" spans="3:4" ht="13.2">
      <c r="C144" s="11"/>
      <c r="D144" s="11"/>
    </row>
    <row r="145" spans="3:4" ht="13.2">
      <c r="C145" s="11"/>
      <c r="D145" s="11"/>
    </row>
    <row r="146" spans="3:4" ht="13.2">
      <c r="C146" s="11"/>
      <c r="D146" s="11"/>
    </row>
    <row r="147" spans="3:4" ht="13.2">
      <c r="C147" s="11"/>
      <c r="D147" s="11"/>
    </row>
    <row r="148" spans="3:4" ht="13.2">
      <c r="C148" s="11"/>
      <c r="D148" s="11"/>
    </row>
    <row r="149" spans="3:4" ht="13.2">
      <c r="C149" s="11"/>
      <c r="D149" s="11"/>
    </row>
    <row r="150" spans="3:4" ht="13.2">
      <c r="C150" s="11"/>
      <c r="D150" s="11"/>
    </row>
    <row r="151" spans="3:4" ht="13.2">
      <c r="C151" s="11"/>
      <c r="D151" s="11"/>
    </row>
    <row r="152" spans="3:4" ht="13.2">
      <c r="C152" s="11"/>
      <c r="D152" s="11"/>
    </row>
    <row r="153" spans="3:4" ht="13.2">
      <c r="C153" s="11"/>
      <c r="D153" s="11"/>
    </row>
    <row r="154" spans="3:4" ht="13.2">
      <c r="C154" s="11"/>
      <c r="D154" s="11"/>
    </row>
    <row r="155" spans="3:4" ht="13.2">
      <c r="C155" s="11"/>
      <c r="D155" s="11"/>
    </row>
    <row r="156" spans="3:4" ht="13.2">
      <c r="C156" s="11"/>
      <c r="D156" s="11"/>
    </row>
    <row r="157" spans="3:4" ht="13.2">
      <c r="C157" s="11"/>
      <c r="D157" s="11"/>
    </row>
    <row r="158" spans="3:4" ht="13.2">
      <c r="C158" s="11"/>
      <c r="D158" s="11"/>
    </row>
    <row r="159" spans="3:4" ht="13.2">
      <c r="C159" s="11"/>
      <c r="D159" s="11"/>
    </row>
    <row r="160" spans="3:4" ht="13.2">
      <c r="C160" s="11"/>
      <c r="D160" s="11"/>
    </row>
    <row r="161" spans="3:4" ht="13.2">
      <c r="C161" s="11"/>
      <c r="D161" s="11"/>
    </row>
    <row r="162" spans="3:4" ht="13.2">
      <c r="C162" s="11"/>
      <c r="D162" s="11"/>
    </row>
    <row r="163" spans="3:4" ht="13.2">
      <c r="C163" s="11"/>
      <c r="D163" s="11"/>
    </row>
    <row r="164" spans="3:4" ht="13.2">
      <c r="C164" s="11"/>
      <c r="D164" s="11"/>
    </row>
    <row r="165" spans="3:4" ht="13.2">
      <c r="C165" s="11"/>
      <c r="D165" s="11"/>
    </row>
    <row r="166" spans="3:4" ht="13.2">
      <c r="C166" s="11"/>
      <c r="D166" s="11"/>
    </row>
    <row r="167" spans="3:4" ht="13.2">
      <c r="C167" s="11"/>
      <c r="D167" s="11"/>
    </row>
    <row r="168" spans="3:4" ht="13.2">
      <c r="C168" s="11"/>
      <c r="D168" s="11"/>
    </row>
    <row r="169" spans="3:4" ht="13.2">
      <c r="C169" s="11"/>
      <c r="D169" s="11"/>
    </row>
    <row r="170" spans="3:4" ht="13.2">
      <c r="C170" s="11"/>
      <c r="D170" s="11"/>
    </row>
    <row r="171" spans="3:4" ht="13.2">
      <c r="C171" s="11"/>
      <c r="D171" s="11"/>
    </row>
    <row r="172" spans="3:4" ht="13.2">
      <c r="C172" s="11"/>
      <c r="D172" s="11"/>
    </row>
    <row r="173" spans="3:4" ht="13.2">
      <c r="C173" s="11"/>
      <c r="D173" s="11"/>
    </row>
    <row r="174" spans="3:4" ht="13.2">
      <c r="C174" s="11"/>
      <c r="D174" s="11"/>
    </row>
    <row r="175" spans="3:4" ht="13.2">
      <c r="C175" s="11"/>
      <c r="D175" s="11"/>
    </row>
    <row r="176" spans="3:4" ht="13.2">
      <c r="C176" s="11"/>
      <c r="D176" s="11"/>
    </row>
    <row r="177" spans="3:4" ht="13.2">
      <c r="C177" s="11"/>
      <c r="D177" s="11"/>
    </row>
    <row r="178" spans="3:4" ht="13.2">
      <c r="C178" s="11"/>
      <c r="D178" s="11"/>
    </row>
    <row r="179" spans="3:4" ht="13.2">
      <c r="C179" s="11"/>
      <c r="D179" s="11"/>
    </row>
    <row r="180" spans="3:4" ht="13.2">
      <c r="C180" s="11"/>
      <c r="D180" s="11"/>
    </row>
    <row r="181" spans="3:4" ht="13.2">
      <c r="C181" s="11"/>
      <c r="D181" s="11"/>
    </row>
    <row r="182" spans="3:4" ht="13.2">
      <c r="C182" s="11"/>
      <c r="D182" s="11"/>
    </row>
    <row r="183" spans="3:4" ht="13.2">
      <c r="C183" s="11"/>
      <c r="D183" s="11"/>
    </row>
    <row r="184" spans="3:4" ht="13.2">
      <c r="C184" s="11"/>
      <c r="D184" s="11"/>
    </row>
    <row r="185" spans="3:4" ht="13.2">
      <c r="C185" s="11"/>
      <c r="D185" s="11"/>
    </row>
    <row r="186" spans="3:4" ht="13.2">
      <c r="C186" s="11"/>
      <c r="D186" s="11"/>
    </row>
    <row r="187" spans="3:4" ht="13.2">
      <c r="C187" s="11"/>
      <c r="D187" s="11"/>
    </row>
    <row r="188" spans="3:4" ht="13.2">
      <c r="C188" s="11"/>
      <c r="D188" s="11"/>
    </row>
    <row r="189" spans="3:4" ht="13.2">
      <c r="C189" s="11"/>
      <c r="D189" s="11"/>
    </row>
    <row r="190" spans="3:4" ht="13.2">
      <c r="C190" s="11"/>
      <c r="D190" s="11"/>
    </row>
    <row r="191" spans="3:4" ht="13.2">
      <c r="C191" s="11"/>
      <c r="D191" s="11"/>
    </row>
    <row r="192" spans="3:4" ht="13.2">
      <c r="C192" s="11"/>
      <c r="D192" s="11"/>
    </row>
    <row r="193" spans="3:4" ht="13.2">
      <c r="C193" s="11"/>
      <c r="D193" s="11"/>
    </row>
    <row r="194" spans="3:4" ht="13.2">
      <c r="C194" s="11"/>
      <c r="D194" s="11"/>
    </row>
    <row r="195" spans="3:4" ht="13.2">
      <c r="C195" s="11"/>
      <c r="D195" s="11"/>
    </row>
    <row r="196" spans="3:4" ht="13.2">
      <c r="C196" s="11"/>
      <c r="D196" s="11"/>
    </row>
    <row r="197" spans="3:4" ht="13.2">
      <c r="C197" s="11"/>
      <c r="D197" s="11"/>
    </row>
    <row r="198" spans="3:4" ht="13.2">
      <c r="C198" s="11"/>
      <c r="D198" s="11"/>
    </row>
    <row r="199" spans="3:4" ht="13.2">
      <c r="C199" s="11"/>
      <c r="D199" s="11"/>
    </row>
    <row r="200" spans="3:4" ht="13.2">
      <c r="C200" s="11"/>
      <c r="D200" s="11"/>
    </row>
    <row r="201" spans="3:4" ht="13.2">
      <c r="C201" s="11"/>
      <c r="D201" s="11"/>
    </row>
    <row r="202" spans="3:4" ht="13.2">
      <c r="C202" s="11"/>
      <c r="D202" s="11"/>
    </row>
    <row r="203" spans="3:4" ht="13.2">
      <c r="C203" s="11"/>
      <c r="D203" s="11"/>
    </row>
    <row r="204" spans="3:4" ht="13.2">
      <c r="C204" s="11"/>
      <c r="D204" s="11"/>
    </row>
    <row r="205" spans="3:4" ht="13.2">
      <c r="C205" s="11"/>
      <c r="D205" s="11"/>
    </row>
    <row r="206" spans="3:4" ht="13.2">
      <c r="C206" s="11"/>
      <c r="D206" s="11"/>
    </row>
    <row r="207" spans="3:4" ht="13.2">
      <c r="C207" s="11"/>
      <c r="D207" s="11"/>
    </row>
    <row r="208" spans="3:4" ht="13.2">
      <c r="C208" s="11"/>
      <c r="D208" s="11"/>
    </row>
    <row r="209" spans="3:4" ht="13.2">
      <c r="C209" s="11"/>
      <c r="D209" s="11"/>
    </row>
    <row r="210" spans="3:4" ht="13.2">
      <c r="C210" s="11"/>
      <c r="D210" s="11"/>
    </row>
    <row r="211" spans="3:4" ht="13.2">
      <c r="C211" s="11"/>
      <c r="D211" s="11"/>
    </row>
    <row r="212" spans="3:4" ht="13.2">
      <c r="C212" s="11"/>
      <c r="D212" s="11"/>
    </row>
    <row r="213" spans="3:4" ht="13.2">
      <c r="C213" s="11"/>
      <c r="D213" s="11"/>
    </row>
    <row r="214" spans="3:4" ht="13.2">
      <c r="C214" s="11"/>
      <c r="D214" s="11"/>
    </row>
    <row r="215" spans="3:4" ht="13.2">
      <c r="C215" s="11"/>
      <c r="D215" s="11"/>
    </row>
    <row r="216" spans="3:4" ht="13.2">
      <c r="C216" s="11"/>
      <c r="D216" s="11"/>
    </row>
    <row r="217" spans="3:4" ht="13.2">
      <c r="C217" s="11"/>
      <c r="D217" s="11"/>
    </row>
    <row r="218" spans="3:4" ht="13.2">
      <c r="C218" s="11"/>
      <c r="D218" s="11"/>
    </row>
    <row r="219" spans="3:4" ht="13.2">
      <c r="C219" s="11"/>
      <c r="D219" s="11"/>
    </row>
    <row r="220" spans="3:4" ht="13.2">
      <c r="C220" s="11"/>
      <c r="D220" s="11"/>
    </row>
    <row r="221" spans="3:4" ht="13.2">
      <c r="C221" s="11"/>
      <c r="D221" s="11"/>
    </row>
    <row r="222" spans="3:4" ht="13.2">
      <c r="C222" s="11"/>
      <c r="D222" s="11"/>
    </row>
    <row r="223" spans="3:4" ht="13.2">
      <c r="C223" s="11"/>
      <c r="D223" s="11"/>
    </row>
    <row r="224" spans="3:4" ht="13.2">
      <c r="C224" s="11"/>
      <c r="D224" s="11"/>
    </row>
    <row r="225" spans="3:4" ht="13.2">
      <c r="C225" s="11"/>
      <c r="D225" s="11"/>
    </row>
    <row r="226" spans="3:4" ht="13.2">
      <c r="C226" s="11"/>
      <c r="D226" s="11"/>
    </row>
    <row r="227" spans="3:4" ht="13.2">
      <c r="C227" s="11"/>
      <c r="D227" s="11"/>
    </row>
    <row r="228" spans="3:4" ht="13.2">
      <c r="C228" s="11"/>
      <c r="D228" s="11"/>
    </row>
    <row r="229" spans="3:4" ht="13.2">
      <c r="C229" s="11"/>
      <c r="D229" s="11"/>
    </row>
    <row r="230" spans="3:4" ht="13.2">
      <c r="C230" s="11"/>
      <c r="D230" s="11"/>
    </row>
    <row r="231" spans="3:4" ht="13.2">
      <c r="C231" s="11"/>
      <c r="D231" s="11"/>
    </row>
    <row r="232" spans="3:4" ht="13.2">
      <c r="C232" s="11"/>
      <c r="D232" s="11"/>
    </row>
    <row r="233" spans="3:4" ht="13.2">
      <c r="C233" s="11"/>
      <c r="D233" s="11"/>
    </row>
    <row r="234" spans="3:4" ht="13.2">
      <c r="C234" s="11"/>
      <c r="D234" s="11"/>
    </row>
    <row r="235" spans="3:4" ht="13.2">
      <c r="C235" s="11"/>
      <c r="D235" s="11"/>
    </row>
    <row r="236" spans="3:4" ht="13.2">
      <c r="C236" s="11"/>
      <c r="D236" s="11"/>
    </row>
    <row r="237" spans="3:4" ht="13.2">
      <c r="C237" s="11"/>
      <c r="D237" s="11"/>
    </row>
    <row r="238" spans="3:4" ht="13.2">
      <c r="C238" s="11"/>
      <c r="D238" s="11"/>
    </row>
    <row r="239" spans="3:4" ht="13.2">
      <c r="C239" s="11"/>
      <c r="D239" s="11"/>
    </row>
    <row r="240" spans="3:4" ht="13.2">
      <c r="C240" s="11"/>
      <c r="D240" s="11"/>
    </row>
    <row r="241" spans="3:4" ht="13.2">
      <c r="C241" s="11"/>
      <c r="D241" s="11"/>
    </row>
    <row r="242" spans="3:4" ht="13.2">
      <c r="C242" s="11"/>
      <c r="D242" s="11"/>
    </row>
    <row r="243" spans="3:4" ht="13.2">
      <c r="C243" s="11"/>
      <c r="D243" s="11"/>
    </row>
    <row r="244" spans="3:4" ht="13.2">
      <c r="C244" s="11"/>
      <c r="D244" s="11"/>
    </row>
    <row r="245" spans="3:4" ht="13.2">
      <c r="C245" s="11"/>
      <c r="D245" s="11"/>
    </row>
    <row r="246" spans="3:4" ht="13.2">
      <c r="C246" s="11"/>
      <c r="D246" s="11"/>
    </row>
    <row r="247" spans="3:4" ht="13.2">
      <c r="C247" s="11"/>
      <c r="D247" s="11"/>
    </row>
    <row r="248" spans="3:4" ht="13.2">
      <c r="C248" s="11"/>
      <c r="D248" s="11"/>
    </row>
    <row r="249" spans="3:4" ht="13.2">
      <c r="C249" s="11"/>
      <c r="D249" s="11"/>
    </row>
    <row r="250" spans="3:4" ht="13.2">
      <c r="C250" s="11"/>
      <c r="D250" s="11"/>
    </row>
    <row r="251" spans="3:4" ht="13.2">
      <c r="C251" s="11"/>
      <c r="D251" s="11"/>
    </row>
    <row r="252" spans="3:4" ht="13.2">
      <c r="C252" s="11"/>
      <c r="D252" s="11"/>
    </row>
    <row r="253" spans="3:4" ht="13.2">
      <c r="C253" s="11"/>
      <c r="D253" s="11"/>
    </row>
    <row r="254" spans="3:4" ht="13.2">
      <c r="C254" s="11"/>
      <c r="D254" s="11"/>
    </row>
    <row r="255" spans="3:4" ht="13.2">
      <c r="C255" s="11"/>
      <c r="D255" s="11"/>
    </row>
    <row r="256" spans="3:4" ht="13.2">
      <c r="C256" s="11"/>
      <c r="D256" s="11"/>
    </row>
    <row r="257" spans="3:4" ht="13.2">
      <c r="C257" s="11"/>
      <c r="D257" s="11"/>
    </row>
    <row r="258" spans="3:4" ht="13.2">
      <c r="C258" s="11"/>
      <c r="D258" s="11"/>
    </row>
    <row r="259" spans="3:4" ht="13.2">
      <c r="C259" s="11"/>
      <c r="D259" s="11"/>
    </row>
    <row r="260" spans="3:4" ht="13.2">
      <c r="C260" s="11"/>
      <c r="D260" s="11"/>
    </row>
    <row r="261" spans="3:4" ht="13.2">
      <c r="C261" s="11"/>
      <c r="D261" s="11"/>
    </row>
    <row r="262" spans="3:4" ht="13.2">
      <c r="C262" s="11"/>
      <c r="D262" s="11"/>
    </row>
    <row r="263" spans="3:4" ht="13.2">
      <c r="C263" s="11"/>
      <c r="D263" s="11"/>
    </row>
    <row r="264" spans="3:4" ht="13.2">
      <c r="C264" s="11"/>
      <c r="D264" s="11"/>
    </row>
    <row r="265" spans="3:4" ht="13.2">
      <c r="C265" s="11"/>
      <c r="D265" s="11"/>
    </row>
    <row r="266" spans="3:4" ht="13.2">
      <c r="C266" s="11"/>
      <c r="D266" s="11"/>
    </row>
    <row r="267" spans="3:4" ht="13.2">
      <c r="C267" s="11"/>
      <c r="D267" s="11"/>
    </row>
    <row r="268" spans="3:4" ht="13.2">
      <c r="C268" s="11"/>
      <c r="D268" s="11"/>
    </row>
    <row r="269" spans="3:4" ht="13.2">
      <c r="C269" s="11"/>
      <c r="D269" s="11"/>
    </row>
    <row r="270" spans="3:4" ht="13.2">
      <c r="C270" s="11"/>
      <c r="D270" s="11"/>
    </row>
    <row r="271" spans="3:4" ht="13.2">
      <c r="C271" s="11"/>
      <c r="D271" s="11"/>
    </row>
    <row r="272" spans="3:4" ht="13.2">
      <c r="C272" s="11"/>
      <c r="D272" s="11"/>
    </row>
    <row r="273" spans="3:4" ht="13.2">
      <c r="C273" s="11"/>
      <c r="D273" s="11"/>
    </row>
    <row r="274" spans="3:4" ht="13.2">
      <c r="C274" s="11"/>
      <c r="D274" s="11"/>
    </row>
    <row r="275" spans="3:4" ht="13.2">
      <c r="C275" s="11"/>
      <c r="D275" s="11"/>
    </row>
    <row r="276" spans="3:4" ht="13.2">
      <c r="C276" s="11"/>
      <c r="D276" s="11"/>
    </row>
    <row r="277" spans="3:4" ht="13.2">
      <c r="C277" s="11"/>
      <c r="D277" s="11"/>
    </row>
    <row r="278" spans="3:4" ht="13.2">
      <c r="C278" s="11"/>
      <c r="D278" s="11"/>
    </row>
    <row r="279" spans="3:4" ht="13.2">
      <c r="C279" s="11"/>
      <c r="D279" s="11"/>
    </row>
    <row r="280" spans="3:4" ht="13.2">
      <c r="C280" s="11"/>
      <c r="D280" s="11"/>
    </row>
    <row r="281" spans="3:4" ht="13.2">
      <c r="C281" s="11"/>
      <c r="D281" s="11"/>
    </row>
    <row r="282" spans="3:4" ht="13.2">
      <c r="C282" s="11"/>
      <c r="D282" s="11"/>
    </row>
    <row r="283" spans="3:4" ht="13.2">
      <c r="C283" s="11"/>
      <c r="D283" s="11"/>
    </row>
    <row r="284" spans="3:4" ht="13.2">
      <c r="C284" s="11"/>
      <c r="D284" s="11"/>
    </row>
    <row r="285" spans="3:4" ht="13.2">
      <c r="C285" s="11"/>
      <c r="D285" s="11"/>
    </row>
    <row r="286" spans="3:4" ht="13.2">
      <c r="C286" s="11"/>
      <c r="D286" s="11"/>
    </row>
    <row r="287" spans="3:4" ht="13.2">
      <c r="C287" s="11"/>
      <c r="D287" s="11"/>
    </row>
    <row r="288" spans="3:4" ht="13.2">
      <c r="C288" s="11"/>
      <c r="D288" s="11"/>
    </row>
    <row r="289" spans="3:4" ht="13.2">
      <c r="C289" s="11"/>
      <c r="D289" s="11"/>
    </row>
    <row r="290" spans="3:4" ht="13.2">
      <c r="C290" s="11"/>
      <c r="D290" s="11"/>
    </row>
    <row r="291" spans="3:4" ht="13.2">
      <c r="C291" s="11"/>
      <c r="D291" s="11"/>
    </row>
    <row r="292" spans="3:4" ht="13.2">
      <c r="C292" s="11"/>
      <c r="D292" s="11"/>
    </row>
    <row r="293" spans="3:4" ht="13.2">
      <c r="C293" s="11"/>
      <c r="D293" s="11"/>
    </row>
    <row r="294" spans="3:4" ht="13.2">
      <c r="C294" s="11"/>
      <c r="D294" s="11"/>
    </row>
    <row r="295" spans="3:4" ht="13.2">
      <c r="C295" s="11"/>
      <c r="D295" s="11"/>
    </row>
    <row r="296" spans="3:4" ht="13.2">
      <c r="C296" s="11"/>
      <c r="D296" s="11"/>
    </row>
    <row r="297" spans="3:4" ht="13.2">
      <c r="C297" s="11"/>
      <c r="D297" s="11"/>
    </row>
    <row r="298" spans="3:4" ht="13.2">
      <c r="C298" s="11"/>
      <c r="D298" s="11"/>
    </row>
    <row r="299" spans="3:4" ht="13.2">
      <c r="C299" s="11"/>
      <c r="D299" s="11"/>
    </row>
    <row r="300" spans="3:4" ht="13.2">
      <c r="C300" s="11"/>
      <c r="D300" s="11"/>
    </row>
    <row r="301" spans="3:4" ht="13.2">
      <c r="C301" s="11"/>
      <c r="D301" s="11"/>
    </row>
    <row r="302" spans="3:4" ht="13.2">
      <c r="C302" s="11"/>
      <c r="D302" s="11"/>
    </row>
    <row r="303" spans="3:4" ht="13.2">
      <c r="C303" s="11"/>
      <c r="D303" s="11"/>
    </row>
    <row r="304" spans="3:4" ht="13.2">
      <c r="C304" s="11"/>
      <c r="D304" s="11"/>
    </row>
    <row r="305" spans="3:4" ht="13.2">
      <c r="C305" s="11"/>
      <c r="D305" s="11"/>
    </row>
    <row r="306" spans="3:4" ht="13.2">
      <c r="C306" s="11"/>
      <c r="D306" s="11"/>
    </row>
    <row r="307" spans="3:4" ht="13.2">
      <c r="C307" s="11"/>
      <c r="D307" s="11"/>
    </row>
    <row r="308" spans="3:4" ht="13.2">
      <c r="C308" s="11"/>
      <c r="D308" s="11"/>
    </row>
    <row r="309" spans="3:4" ht="13.2">
      <c r="C309" s="11"/>
      <c r="D309" s="11"/>
    </row>
    <row r="310" spans="3:4" ht="13.2">
      <c r="C310" s="11"/>
      <c r="D310" s="11"/>
    </row>
    <row r="311" spans="3:4" ht="13.2">
      <c r="C311" s="11"/>
      <c r="D311" s="11"/>
    </row>
    <row r="312" spans="3:4" ht="13.2">
      <c r="C312" s="11"/>
      <c r="D312" s="11"/>
    </row>
    <row r="313" spans="3:4" ht="13.2">
      <c r="C313" s="11"/>
      <c r="D313" s="11"/>
    </row>
    <row r="314" spans="3:4" ht="13.2">
      <c r="C314" s="11"/>
      <c r="D314" s="11"/>
    </row>
    <row r="315" spans="3:4" ht="13.2">
      <c r="C315" s="11"/>
      <c r="D315" s="11"/>
    </row>
    <row r="316" spans="3:4" ht="13.2">
      <c r="C316" s="11"/>
      <c r="D316" s="11"/>
    </row>
    <row r="317" spans="3:4" ht="13.2">
      <c r="C317" s="11"/>
      <c r="D317" s="11"/>
    </row>
    <row r="318" spans="3:4" ht="13.2">
      <c r="C318" s="11"/>
      <c r="D318" s="11"/>
    </row>
    <row r="319" spans="3:4" ht="13.2">
      <c r="C319" s="11"/>
      <c r="D319" s="11"/>
    </row>
    <row r="320" spans="3:4" ht="13.2">
      <c r="C320" s="11"/>
      <c r="D320" s="11"/>
    </row>
    <row r="321" spans="3:4" ht="13.2">
      <c r="C321" s="11"/>
      <c r="D321" s="11"/>
    </row>
    <row r="322" spans="3:4" ht="13.2">
      <c r="C322" s="11"/>
      <c r="D322" s="11"/>
    </row>
    <row r="323" spans="3:4" ht="13.2">
      <c r="C323" s="11"/>
      <c r="D323" s="11"/>
    </row>
    <row r="324" spans="3:4" ht="13.2">
      <c r="C324" s="11"/>
      <c r="D324" s="11"/>
    </row>
    <row r="325" spans="3:4" ht="13.2">
      <c r="C325" s="11"/>
      <c r="D325" s="11"/>
    </row>
    <row r="326" spans="3:4" ht="13.2">
      <c r="C326" s="11"/>
      <c r="D326" s="11"/>
    </row>
    <row r="327" spans="3:4" ht="13.2">
      <c r="C327" s="11"/>
      <c r="D327" s="11"/>
    </row>
    <row r="328" spans="3:4" ht="13.2">
      <c r="C328" s="11"/>
      <c r="D328" s="11"/>
    </row>
    <row r="329" spans="3:4" ht="13.2">
      <c r="C329" s="11"/>
      <c r="D329" s="11"/>
    </row>
    <row r="330" spans="3:4" ht="13.2">
      <c r="C330" s="11"/>
      <c r="D330" s="11"/>
    </row>
    <row r="331" spans="3:4" ht="13.2">
      <c r="C331" s="11"/>
      <c r="D331" s="11"/>
    </row>
    <row r="332" spans="3:4" ht="13.2">
      <c r="C332" s="11"/>
      <c r="D332" s="11"/>
    </row>
    <row r="333" spans="3:4" ht="13.2">
      <c r="C333" s="11"/>
      <c r="D333" s="11"/>
    </row>
    <row r="334" spans="3:4" ht="13.2">
      <c r="C334" s="11"/>
      <c r="D334" s="11"/>
    </row>
    <row r="335" spans="3:4" ht="13.2">
      <c r="C335" s="11"/>
      <c r="D335" s="11"/>
    </row>
    <row r="336" spans="3:4" ht="13.2">
      <c r="C336" s="11"/>
      <c r="D336" s="11"/>
    </row>
    <row r="337" spans="3:4" ht="13.2">
      <c r="C337" s="11"/>
      <c r="D337" s="11"/>
    </row>
    <row r="338" spans="3:4" ht="13.2">
      <c r="C338" s="11"/>
      <c r="D338" s="11"/>
    </row>
    <row r="339" spans="3:4" ht="13.2">
      <c r="C339" s="11"/>
      <c r="D339" s="11"/>
    </row>
    <row r="340" spans="3:4" ht="13.2">
      <c r="C340" s="11"/>
      <c r="D340" s="11"/>
    </row>
    <row r="341" spans="3:4" ht="13.2">
      <c r="C341" s="11"/>
      <c r="D341" s="11"/>
    </row>
    <row r="342" spans="3:4" ht="13.2">
      <c r="C342" s="11"/>
      <c r="D342" s="11"/>
    </row>
    <row r="343" spans="3:4" ht="13.2">
      <c r="C343" s="11"/>
      <c r="D343" s="11"/>
    </row>
    <row r="344" spans="3:4" ht="13.2">
      <c r="C344" s="11"/>
      <c r="D344" s="11"/>
    </row>
    <row r="345" spans="3:4" ht="13.2">
      <c r="C345" s="11"/>
      <c r="D345" s="11"/>
    </row>
    <row r="346" spans="3:4" ht="13.2">
      <c r="C346" s="11"/>
      <c r="D346" s="11"/>
    </row>
    <row r="347" spans="3:4" ht="13.2">
      <c r="C347" s="11"/>
      <c r="D347" s="11"/>
    </row>
    <row r="348" spans="3:4" ht="13.2">
      <c r="C348" s="11"/>
      <c r="D348" s="11"/>
    </row>
    <row r="349" spans="3:4" ht="13.2">
      <c r="C349" s="11"/>
      <c r="D349" s="11"/>
    </row>
    <row r="350" spans="3:4" ht="13.2">
      <c r="C350" s="11"/>
      <c r="D350" s="11"/>
    </row>
    <row r="351" spans="3:4" ht="13.2">
      <c r="C351" s="11"/>
      <c r="D351" s="11"/>
    </row>
    <row r="352" spans="3:4" ht="13.2">
      <c r="C352" s="11"/>
      <c r="D352" s="11"/>
    </row>
    <row r="353" spans="3:4" ht="13.2">
      <c r="C353" s="11"/>
      <c r="D353" s="11"/>
    </row>
    <row r="354" spans="3:4" ht="13.2">
      <c r="C354" s="11"/>
      <c r="D354" s="11"/>
    </row>
    <row r="355" spans="3:4" ht="13.2">
      <c r="C355" s="11"/>
      <c r="D355" s="11"/>
    </row>
    <row r="356" spans="3:4" ht="13.2">
      <c r="C356" s="11"/>
      <c r="D356" s="11"/>
    </row>
    <row r="357" spans="3:4" ht="13.2">
      <c r="C357" s="11"/>
      <c r="D357" s="11"/>
    </row>
    <row r="358" spans="3:4" ht="13.2">
      <c r="C358" s="11"/>
      <c r="D358" s="11"/>
    </row>
    <row r="359" spans="3:4" ht="13.2">
      <c r="C359" s="11"/>
      <c r="D359" s="11"/>
    </row>
    <row r="360" spans="3:4" ht="13.2">
      <c r="C360" s="11"/>
      <c r="D360" s="11"/>
    </row>
    <row r="361" spans="3:4" ht="13.2">
      <c r="C361" s="11"/>
      <c r="D361" s="11"/>
    </row>
    <row r="362" spans="3:4" ht="13.2">
      <c r="C362" s="11"/>
      <c r="D362" s="11"/>
    </row>
    <row r="363" spans="3:4" ht="13.2">
      <c r="C363" s="11"/>
      <c r="D363" s="11"/>
    </row>
    <row r="364" spans="3:4" ht="13.2">
      <c r="C364" s="11"/>
      <c r="D364" s="11"/>
    </row>
    <row r="365" spans="3:4" ht="13.2">
      <c r="C365" s="11"/>
      <c r="D365" s="11"/>
    </row>
    <row r="366" spans="3:4" ht="13.2">
      <c r="C366" s="11"/>
      <c r="D366" s="11"/>
    </row>
    <row r="367" spans="3:4" ht="13.2">
      <c r="C367" s="11"/>
      <c r="D367" s="11"/>
    </row>
    <row r="368" spans="3:4" ht="13.2">
      <c r="C368" s="11"/>
      <c r="D368" s="11"/>
    </row>
    <row r="369" spans="3:4" ht="13.2">
      <c r="C369" s="11"/>
      <c r="D369" s="11"/>
    </row>
    <row r="370" spans="3:4" ht="13.2">
      <c r="C370" s="11"/>
      <c r="D370" s="11"/>
    </row>
    <row r="371" spans="3:4" ht="13.2">
      <c r="C371" s="11"/>
      <c r="D371" s="11"/>
    </row>
    <row r="372" spans="3:4" ht="13.2">
      <c r="C372" s="11"/>
      <c r="D372" s="11"/>
    </row>
    <row r="373" spans="3:4" ht="13.2">
      <c r="C373" s="11"/>
      <c r="D373" s="11"/>
    </row>
    <row r="374" spans="3:4" ht="13.2">
      <c r="C374" s="11"/>
      <c r="D374" s="11"/>
    </row>
    <row r="375" spans="3:4" ht="13.2">
      <c r="C375" s="11"/>
      <c r="D375" s="11"/>
    </row>
    <row r="376" spans="3:4" ht="13.2">
      <c r="C376" s="11"/>
      <c r="D376" s="11"/>
    </row>
    <row r="377" spans="3:4" ht="13.2">
      <c r="C377" s="11"/>
      <c r="D377" s="11"/>
    </row>
    <row r="378" spans="3:4" ht="13.2">
      <c r="C378" s="11"/>
      <c r="D378" s="11"/>
    </row>
    <row r="379" spans="3:4" ht="13.2">
      <c r="C379" s="11"/>
      <c r="D379" s="11"/>
    </row>
    <row r="380" spans="3:4" ht="13.2">
      <c r="C380" s="11"/>
      <c r="D380" s="11"/>
    </row>
    <row r="381" spans="3:4" ht="13.2">
      <c r="C381" s="11"/>
      <c r="D381" s="11"/>
    </row>
    <row r="382" spans="3:4" ht="13.2">
      <c r="C382" s="11"/>
      <c r="D382" s="11"/>
    </row>
    <row r="383" spans="3:4" ht="13.2">
      <c r="C383" s="11"/>
      <c r="D383" s="11"/>
    </row>
    <row r="384" spans="3:4" ht="13.2">
      <c r="C384" s="11"/>
      <c r="D384" s="11"/>
    </row>
    <row r="385" spans="3:4" ht="13.2">
      <c r="C385" s="11"/>
      <c r="D385" s="11"/>
    </row>
    <row r="386" spans="3:4" ht="13.2">
      <c r="C386" s="11"/>
      <c r="D386" s="11"/>
    </row>
    <row r="387" spans="3:4" ht="13.2">
      <c r="C387" s="11"/>
      <c r="D387" s="11"/>
    </row>
    <row r="388" spans="3:4" ht="13.2">
      <c r="C388" s="11"/>
      <c r="D388" s="11"/>
    </row>
    <row r="389" spans="3:4" ht="13.2">
      <c r="C389" s="11"/>
      <c r="D389" s="11"/>
    </row>
    <row r="390" spans="3:4" ht="13.2">
      <c r="C390" s="11"/>
      <c r="D390" s="11"/>
    </row>
    <row r="391" spans="3:4" ht="13.2">
      <c r="C391" s="11"/>
      <c r="D391" s="11"/>
    </row>
    <row r="392" spans="3:4" ht="13.2">
      <c r="C392" s="11"/>
      <c r="D392" s="11"/>
    </row>
    <row r="393" spans="3:4" ht="13.2">
      <c r="C393" s="11"/>
      <c r="D393" s="11"/>
    </row>
    <row r="394" spans="3:4" ht="13.2">
      <c r="C394" s="11"/>
      <c r="D394" s="11"/>
    </row>
    <row r="395" spans="3:4" ht="13.2">
      <c r="C395" s="11"/>
      <c r="D395" s="11"/>
    </row>
    <row r="396" spans="3:4" ht="13.2">
      <c r="C396" s="11"/>
      <c r="D396" s="11"/>
    </row>
    <row r="397" spans="3:4" ht="13.2">
      <c r="C397" s="11"/>
      <c r="D397" s="11"/>
    </row>
    <row r="398" spans="3:4" ht="13.2">
      <c r="C398" s="11"/>
      <c r="D398" s="11"/>
    </row>
    <row r="399" spans="3:4" ht="13.2">
      <c r="C399" s="11"/>
      <c r="D399" s="11"/>
    </row>
    <row r="400" spans="3:4" ht="13.2">
      <c r="C400" s="11"/>
      <c r="D400" s="11"/>
    </row>
    <row r="401" spans="3:4" ht="13.2">
      <c r="C401" s="11"/>
      <c r="D401" s="11"/>
    </row>
    <row r="402" spans="3:4" ht="13.2">
      <c r="C402" s="11"/>
      <c r="D402" s="11"/>
    </row>
    <row r="403" spans="3:4" ht="13.2">
      <c r="C403" s="11"/>
      <c r="D403" s="11"/>
    </row>
    <row r="404" spans="3:4" ht="13.2">
      <c r="C404" s="11"/>
      <c r="D404" s="11"/>
    </row>
    <row r="405" spans="3:4" ht="13.2">
      <c r="C405" s="11"/>
      <c r="D405" s="11"/>
    </row>
    <row r="406" spans="3:4" ht="13.2">
      <c r="C406" s="11"/>
      <c r="D406" s="11"/>
    </row>
    <row r="407" spans="3:4" ht="13.2">
      <c r="C407" s="11"/>
      <c r="D407" s="11"/>
    </row>
    <row r="408" spans="3:4" ht="13.2">
      <c r="C408" s="11"/>
      <c r="D408" s="11"/>
    </row>
    <row r="409" spans="3:4" ht="13.2">
      <c r="C409" s="11"/>
      <c r="D409" s="11"/>
    </row>
    <row r="410" spans="3:4" ht="13.2">
      <c r="C410" s="11"/>
      <c r="D410" s="11"/>
    </row>
    <row r="411" spans="3:4" ht="13.2">
      <c r="C411" s="11"/>
      <c r="D411" s="11"/>
    </row>
    <row r="412" spans="3:4" ht="13.2">
      <c r="C412" s="11"/>
      <c r="D412" s="11"/>
    </row>
    <row r="413" spans="3:4" ht="13.2">
      <c r="C413" s="11"/>
      <c r="D413" s="11"/>
    </row>
    <row r="414" spans="3:4" ht="13.2">
      <c r="C414" s="11"/>
      <c r="D414" s="11"/>
    </row>
    <row r="415" spans="3:4" ht="13.2">
      <c r="C415" s="11"/>
      <c r="D415" s="11"/>
    </row>
    <row r="416" spans="3:4" ht="13.2">
      <c r="C416" s="11"/>
      <c r="D416" s="11"/>
    </row>
    <row r="417" spans="3:4" ht="13.2">
      <c r="C417" s="11"/>
      <c r="D417" s="11"/>
    </row>
    <row r="418" spans="3:4" ht="13.2">
      <c r="C418" s="11"/>
      <c r="D418" s="11"/>
    </row>
    <row r="419" spans="3:4" ht="13.2">
      <c r="C419" s="11"/>
      <c r="D419" s="11"/>
    </row>
    <row r="420" spans="3:4" ht="13.2">
      <c r="C420" s="11"/>
      <c r="D420" s="11"/>
    </row>
    <row r="421" spans="3:4" ht="13.2">
      <c r="C421" s="11"/>
      <c r="D421" s="11"/>
    </row>
    <row r="422" spans="3:4" ht="13.2">
      <c r="C422" s="11"/>
      <c r="D422" s="11"/>
    </row>
    <row r="423" spans="3:4" ht="13.2">
      <c r="C423" s="11"/>
      <c r="D423" s="11"/>
    </row>
    <row r="424" spans="3:4" ht="13.2">
      <c r="C424" s="11"/>
      <c r="D424" s="11"/>
    </row>
    <row r="425" spans="3:4" ht="13.2">
      <c r="C425" s="11"/>
      <c r="D425" s="11"/>
    </row>
    <row r="426" spans="3:4" ht="13.2">
      <c r="C426" s="11"/>
      <c r="D426" s="11"/>
    </row>
    <row r="427" spans="3:4" ht="13.2">
      <c r="C427" s="11"/>
      <c r="D427" s="11"/>
    </row>
    <row r="428" spans="3:4" ht="13.2">
      <c r="C428" s="11"/>
      <c r="D428" s="11"/>
    </row>
    <row r="429" spans="3:4" ht="13.2">
      <c r="C429" s="11"/>
      <c r="D429" s="11"/>
    </row>
    <row r="430" spans="3:4" ht="13.2">
      <c r="C430" s="11"/>
      <c r="D430" s="11"/>
    </row>
    <row r="431" spans="3:4" ht="13.2">
      <c r="C431" s="11"/>
      <c r="D431" s="11"/>
    </row>
    <row r="432" spans="3:4" ht="13.2">
      <c r="C432" s="11"/>
      <c r="D432" s="11"/>
    </row>
    <row r="433" spans="3:4" ht="13.2">
      <c r="C433" s="11"/>
      <c r="D433" s="11"/>
    </row>
    <row r="434" spans="3:4" ht="13.2">
      <c r="C434" s="11"/>
      <c r="D434" s="11"/>
    </row>
    <row r="435" spans="3:4" ht="13.2">
      <c r="C435" s="11"/>
      <c r="D435" s="11"/>
    </row>
    <row r="436" spans="3:4" ht="13.2">
      <c r="C436" s="11"/>
      <c r="D436" s="11"/>
    </row>
    <row r="437" spans="3:4" ht="13.2">
      <c r="C437" s="11"/>
      <c r="D437" s="11"/>
    </row>
    <row r="438" spans="3:4" ht="13.2">
      <c r="C438" s="11"/>
      <c r="D438" s="11"/>
    </row>
    <row r="439" spans="3:4" ht="13.2">
      <c r="C439" s="11"/>
      <c r="D439" s="11"/>
    </row>
    <row r="440" spans="3:4" ht="13.2">
      <c r="C440" s="11"/>
      <c r="D440" s="11"/>
    </row>
    <row r="441" spans="3:4" ht="13.2">
      <c r="C441" s="11"/>
      <c r="D441" s="11"/>
    </row>
    <row r="442" spans="3:4" ht="13.2">
      <c r="C442" s="11"/>
      <c r="D442" s="11"/>
    </row>
    <row r="443" spans="3:4" ht="13.2">
      <c r="C443" s="11"/>
      <c r="D443" s="11"/>
    </row>
    <row r="444" spans="3:4" ht="13.2">
      <c r="C444" s="11"/>
      <c r="D444" s="11"/>
    </row>
    <row r="445" spans="3:4" ht="13.2">
      <c r="C445" s="11"/>
      <c r="D445" s="11"/>
    </row>
    <row r="446" spans="3:4" ht="13.2">
      <c r="C446" s="11"/>
      <c r="D446" s="11"/>
    </row>
    <row r="447" spans="3:4" ht="13.2">
      <c r="C447" s="11"/>
      <c r="D447" s="11"/>
    </row>
    <row r="448" spans="3:4" ht="13.2">
      <c r="C448" s="11"/>
      <c r="D448" s="11"/>
    </row>
    <row r="449" spans="3:4" ht="13.2">
      <c r="C449" s="11"/>
      <c r="D449" s="11"/>
    </row>
    <row r="450" spans="3:4" ht="13.2">
      <c r="C450" s="11"/>
      <c r="D450" s="11"/>
    </row>
    <row r="451" spans="3:4" ht="13.2">
      <c r="C451" s="11"/>
      <c r="D451" s="11"/>
    </row>
    <row r="452" spans="3:4" ht="13.2">
      <c r="C452" s="11"/>
      <c r="D452" s="11"/>
    </row>
    <row r="453" spans="3:4" ht="13.2">
      <c r="C453" s="11"/>
      <c r="D453" s="11"/>
    </row>
    <row r="454" spans="3:4" ht="13.2">
      <c r="C454" s="11"/>
      <c r="D454" s="11"/>
    </row>
    <row r="455" spans="3:4" ht="13.2">
      <c r="C455" s="11"/>
      <c r="D455" s="11"/>
    </row>
    <row r="456" spans="3:4" ht="13.2">
      <c r="C456" s="11"/>
      <c r="D456" s="11"/>
    </row>
    <row r="457" spans="3:4" ht="13.2">
      <c r="C457" s="11"/>
      <c r="D457" s="11"/>
    </row>
    <row r="458" spans="3:4" ht="13.2">
      <c r="C458" s="11"/>
      <c r="D458" s="11"/>
    </row>
    <row r="459" spans="3:4" ht="13.2">
      <c r="C459" s="11"/>
      <c r="D459" s="11"/>
    </row>
    <row r="460" spans="3:4" ht="13.2">
      <c r="C460" s="11"/>
      <c r="D460" s="11"/>
    </row>
    <row r="461" spans="3:4" ht="13.2">
      <c r="C461" s="11"/>
      <c r="D461" s="11"/>
    </row>
    <row r="462" spans="3:4" ht="13.2">
      <c r="C462" s="11"/>
      <c r="D462" s="11"/>
    </row>
    <row r="463" spans="3:4" ht="13.2">
      <c r="C463" s="11"/>
      <c r="D463" s="11"/>
    </row>
    <row r="464" spans="3:4" ht="13.2">
      <c r="C464" s="11"/>
      <c r="D464" s="11"/>
    </row>
    <row r="465" spans="3:4" ht="13.2">
      <c r="C465" s="11"/>
      <c r="D465" s="11"/>
    </row>
    <row r="466" spans="3:4" ht="13.2">
      <c r="C466" s="11"/>
      <c r="D466" s="11"/>
    </row>
    <row r="467" spans="3:4" ht="13.2">
      <c r="C467" s="11"/>
      <c r="D467" s="11"/>
    </row>
    <row r="468" spans="3:4" ht="13.2">
      <c r="C468" s="11"/>
      <c r="D468" s="11"/>
    </row>
    <row r="469" spans="3:4" ht="13.2">
      <c r="C469" s="11"/>
      <c r="D469" s="11"/>
    </row>
    <row r="470" spans="3:4" ht="13.2">
      <c r="C470" s="11"/>
      <c r="D470" s="11"/>
    </row>
    <row r="471" spans="3:4" ht="13.2">
      <c r="C471" s="11"/>
      <c r="D471" s="11"/>
    </row>
    <row r="472" spans="3:4" ht="13.2">
      <c r="C472" s="11"/>
      <c r="D472" s="11"/>
    </row>
    <row r="473" spans="3:4" ht="13.2">
      <c r="C473" s="11"/>
      <c r="D473" s="11"/>
    </row>
    <row r="474" spans="3:4" ht="13.2">
      <c r="C474" s="11"/>
      <c r="D474" s="11"/>
    </row>
    <row r="475" spans="3:4" ht="13.2">
      <c r="C475" s="11"/>
      <c r="D475" s="11"/>
    </row>
    <row r="476" spans="3:4" ht="13.2">
      <c r="C476" s="11"/>
      <c r="D476" s="11"/>
    </row>
    <row r="477" spans="3:4" ht="13.2">
      <c r="C477" s="11"/>
      <c r="D477" s="11"/>
    </row>
    <row r="478" spans="3:4" ht="13.2">
      <c r="C478" s="11"/>
      <c r="D478" s="11"/>
    </row>
    <row r="479" spans="3:4" ht="13.2">
      <c r="C479" s="11"/>
      <c r="D479" s="11"/>
    </row>
    <row r="480" spans="3:4" ht="13.2">
      <c r="C480" s="11"/>
      <c r="D480" s="11"/>
    </row>
    <row r="481" spans="3:4" ht="13.2">
      <c r="C481" s="11"/>
      <c r="D481" s="11"/>
    </row>
    <row r="482" spans="3:4" ht="13.2">
      <c r="C482" s="11"/>
      <c r="D482" s="11"/>
    </row>
    <row r="483" spans="3:4" ht="13.2">
      <c r="C483" s="11"/>
      <c r="D483" s="11"/>
    </row>
    <row r="484" spans="3:4" ht="13.2">
      <c r="C484" s="11"/>
      <c r="D484" s="11"/>
    </row>
    <row r="485" spans="3:4" ht="13.2">
      <c r="C485" s="11"/>
      <c r="D485" s="11"/>
    </row>
    <row r="486" spans="3:4" ht="13.2">
      <c r="C486" s="11"/>
      <c r="D486" s="11"/>
    </row>
    <row r="487" spans="3:4" ht="13.2">
      <c r="C487" s="11"/>
      <c r="D487" s="11"/>
    </row>
    <row r="488" spans="3:4" ht="13.2">
      <c r="C488" s="11"/>
      <c r="D488" s="11"/>
    </row>
    <row r="489" spans="3:4" ht="13.2">
      <c r="C489" s="11"/>
      <c r="D489" s="11"/>
    </row>
    <row r="490" spans="3:4" ht="13.2">
      <c r="C490" s="11"/>
      <c r="D490" s="11"/>
    </row>
    <row r="491" spans="3:4" ht="13.2">
      <c r="C491" s="11"/>
      <c r="D491" s="11"/>
    </row>
    <row r="492" spans="3:4" ht="13.2">
      <c r="C492" s="11"/>
      <c r="D492" s="11"/>
    </row>
    <row r="493" spans="3:4" ht="13.2">
      <c r="C493" s="11"/>
      <c r="D493" s="11"/>
    </row>
    <row r="494" spans="3:4" ht="13.2">
      <c r="C494" s="11"/>
      <c r="D494" s="11"/>
    </row>
    <row r="495" spans="3:4" ht="13.2">
      <c r="C495" s="11"/>
      <c r="D495" s="11"/>
    </row>
    <row r="496" spans="3:4" ht="13.2">
      <c r="C496" s="11"/>
      <c r="D496" s="11"/>
    </row>
    <row r="497" spans="3:4" ht="13.2">
      <c r="C497" s="11"/>
      <c r="D497" s="11"/>
    </row>
    <row r="498" spans="3:4" ht="13.2">
      <c r="C498" s="11"/>
      <c r="D498" s="11"/>
    </row>
    <row r="499" spans="3:4" ht="13.2">
      <c r="C499" s="11"/>
      <c r="D499" s="11"/>
    </row>
    <row r="500" spans="3:4" ht="13.2">
      <c r="C500" s="11"/>
      <c r="D500" s="11"/>
    </row>
    <row r="501" spans="3:4" ht="13.2">
      <c r="C501" s="11"/>
      <c r="D501" s="11"/>
    </row>
    <row r="502" spans="3:4" ht="13.2">
      <c r="C502" s="11"/>
      <c r="D502" s="11"/>
    </row>
    <row r="503" spans="3:4" ht="13.2">
      <c r="C503" s="11"/>
      <c r="D503" s="11"/>
    </row>
    <row r="504" spans="3:4" ht="13.2">
      <c r="C504" s="11"/>
      <c r="D504" s="11"/>
    </row>
    <row r="505" spans="3:4" ht="13.2">
      <c r="C505" s="11"/>
      <c r="D505" s="11"/>
    </row>
    <row r="506" spans="3:4" ht="13.2">
      <c r="C506" s="11"/>
      <c r="D506" s="11"/>
    </row>
    <row r="507" spans="3:4" ht="13.2">
      <c r="C507" s="11"/>
      <c r="D507" s="11"/>
    </row>
    <row r="508" spans="3:4" ht="13.2">
      <c r="C508" s="11"/>
      <c r="D508" s="11"/>
    </row>
    <row r="509" spans="3:4" ht="13.2">
      <c r="C509" s="11"/>
      <c r="D509" s="11"/>
    </row>
    <row r="510" spans="3:4" ht="13.2">
      <c r="C510" s="11"/>
      <c r="D510" s="11"/>
    </row>
    <row r="511" spans="3:4" ht="13.2">
      <c r="C511" s="11"/>
      <c r="D511" s="11"/>
    </row>
    <row r="512" spans="3:4" ht="13.2">
      <c r="C512" s="11"/>
      <c r="D512" s="11"/>
    </row>
    <row r="513" spans="3:4" ht="13.2">
      <c r="C513" s="11"/>
      <c r="D513" s="11"/>
    </row>
    <row r="514" spans="3:4" ht="13.2">
      <c r="C514" s="11"/>
      <c r="D514" s="11"/>
    </row>
    <row r="515" spans="3:4" ht="13.2">
      <c r="C515" s="11"/>
      <c r="D515" s="11"/>
    </row>
    <row r="516" spans="3:4" ht="13.2">
      <c r="C516" s="11"/>
      <c r="D516" s="11"/>
    </row>
    <row r="517" spans="3:4" ht="13.2">
      <c r="C517" s="11"/>
      <c r="D517" s="11"/>
    </row>
    <row r="518" spans="3:4" ht="13.2">
      <c r="C518" s="11"/>
      <c r="D518" s="11"/>
    </row>
    <row r="519" spans="3:4" ht="13.2">
      <c r="C519" s="11"/>
      <c r="D519" s="11"/>
    </row>
    <row r="520" spans="3:4" ht="13.2">
      <c r="C520" s="11"/>
      <c r="D520" s="11"/>
    </row>
    <row r="521" spans="3:4" ht="13.2">
      <c r="C521" s="11"/>
      <c r="D521" s="11"/>
    </row>
    <row r="522" spans="3:4" ht="13.2">
      <c r="C522" s="11"/>
      <c r="D522" s="11"/>
    </row>
    <row r="523" spans="3:4" ht="13.2">
      <c r="C523" s="11"/>
      <c r="D523" s="11"/>
    </row>
    <row r="524" spans="3:4" ht="13.2">
      <c r="C524" s="11"/>
      <c r="D524" s="11"/>
    </row>
    <row r="525" spans="3:4" ht="13.2">
      <c r="C525" s="11"/>
      <c r="D525" s="11"/>
    </row>
    <row r="526" spans="3:4" ht="13.2">
      <c r="C526" s="11"/>
      <c r="D526" s="11"/>
    </row>
    <row r="527" spans="3:4" ht="13.2">
      <c r="C527" s="11"/>
      <c r="D527" s="11"/>
    </row>
    <row r="528" spans="3:4" ht="13.2">
      <c r="C528" s="11"/>
      <c r="D528" s="11"/>
    </row>
    <row r="529" spans="3:4" ht="13.2">
      <c r="C529" s="11"/>
      <c r="D529" s="11"/>
    </row>
    <row r="530" spans="3:4" ht="13.2">
      <c r="C530" s="11"/>
      <c r="D530" s="11"/>
    </row>
    <row r="531" spans="3:4" ht="13.2">
      <c r="C531" s="11"/>
      <c r="D531" s="11"/>
    </row>
    <row r="532" spans="3:4" ht="13.2">
      <c r="C532" s="11"/>
      <c r="D532" s="11"/>
    </row>
    <row r="533" spans="3:4" ht="13.2">
      <c r="C533" s="11"/>
      <c r="D533" s="11"/>
    </row>
    <row r="534" spans="3:4" ht="13.2">
      <c r="C534" s="11"/>
      <c r="D534" s="11"/>
    </row>
    <row r="535" spans="3:4" ht="13.2">
      <c r="C535" s="11"/>
      <c r="D535" s="11"/>
    </row>
    <row r="536" spans="3:4" ht="13.2">
      <c r="C536" s="11"/>
      <c r="D536" s="11"/>
    </row>
    <row r="537" spans="3:4" ht="13.2">
      <c r="C537" s="11"/>
      <c r="D537" s="11"/>
    </row>
    <row r="538" spans="3:4" ht="13.2">
      <c r="C538" s="11"/>
      <c r="D538" s="11"/>
    </row>
    <row r="539" spans="3:4" ht="13.2">
      <c r="C539" s="11"/>
      <c r="D539" s="11"/>
    </row>
    <row r="540" spans="3:4" ht="13.2">
      <c r="C540" s="11"/>
      <c r="D540" s="11"/>
    </row>
    <row r="541" spans="3:4" ht="13.2">
      <c r="C541" s="11"/>
      <c r="D541" s="11"/>
    </row>
    <row r="542" spans="3:4" ht="13.2">
      <c r="C542" s="11"/>
      <c r="D542" s="11"/>
    </row>
    <row r="543" spans="3:4" ht="13.2">
      <c r="C543" s="11"/>
      <c r="D543" s="11"/>
    </row>
    <row r="544" spans="3:4" ht="13.2">
      <c r="C544" s="11"/>
      <c r="D544" s="11"/>
    </row>
    <row r="545" spans="3:4" ht="13.2">
      <c r="C545" s="11"/>
      <c r="D545" s="11"/>
    </row>
    <row r="546" spans="3:4" ht="13.2">
      <c r="C546" s="11"/>
      <c r="D546" s="11"/>
    </row>
    <row r="547" spans="3:4" ht="13.2">
      <c r="C547" s="11"/>
      <c r="D547" s="11"/>
    </row>
    <row r="548" spans="3:4" ht="13.2">
      <c r="C548" s="11"/>
      <c r="D548" s="11"/>
    </row>
    <row r="549" spans="3:4" ht="13.2">
      <c r="C549" s="11"/>
      <c r="D549" s="11"/>
    </row>
    <row r="550" spans="3:4" ht="13.2">
      <c r="C550" s="11"/>
      <c r="D550" s="11"/>
    </row>
    <row r="551" spans="3:4" ht="13.2">
      <c r="C551" s="11"/>
      <c r="D551" s="11"/>
    </row>
    <row r="552" spans="3:4" ht="13.2">
      <c r="C552" s="11"/>
      <c r="D552" s="11"/>
    </row>
    <row r="553" spans="3:4" ht="13.2">
      <c r="C553" s="11"/>
      <c r="D553" s="11"/>
    </row>
    <row r="554" spans="3:4" ht="13.2">
      <c r="C554" s="11"/>
      <c r="D554" s="11"/>
    </row>
    <row r="555" spans="3:4" ht="13.2">
      <c r="C555" s="11"/>
      <c r="D555" s="11"/>
    </row>
    <row r="556" spans="3:4" ht="13.2">
      <c r="C556" s="11"/>
      <c r="D556" s="11"/>
    </row>
    <row r="557" spans="3:4" ht="13.2">
      <c r="C557" s="11"/>
      <c r="D557" s="11"/>
    </row>
    <row r="558" spans="3:4" ht="13.2">
      <c r="C558" s="11"/>
      <c r="D558" s="11"/>
    </row>
    <row r="559" spans="3:4" ht="13.2">
      <c r="C559" s="11"/>
      <c r="D559" s="11"/>
    </row>
    <row r="560" spans="3:4" ht="13.2">
      <c r="C560" s="11"/>
      <c r="D560" s="11"/>
    </row>
    <row r="561" spans="3:4" ht="13.2">
      <c r="C561" s="11"/>
      <c r="D561" s="11"/>
    </row>
    <row r="562" spans="3:4" ht="13.2">
      <c r="C562" s="11"/>
      <c r="D562" s="11"/>
    </row>
    <row r="563" spans="3:4" ht="13.2">
      <c r="C563" s="11"/>
      <c r="D563" s="11"/>
    </row>
    <row r="564" spans="3:4" ht="13.2">
      <c r="C564" s="11"/>
      <c r="D564" s="11"/>
    </row>
    <row r="565" spans="3:4" ht="13.2">
      <c r="C565" s="11"/>
      <c r="D565" s="11"/>
    </row>
    <row r="566" spans="3:4" ht="13.2">
      <c r="C566" s="11"/>
      <c r="D566" s="11"/>
    </row>
    <row r="567" spans="3:4" ht="13.2">
      <c r="C567" s="11"/>
      <c r="D567" s="11"/>
    </row>
    <row r="568" spans="3:4" ht="13.2">
      <c r="C568" s="11"/>
      <c r="D568" s="11"/>
    </row>
    <row r="569" spans="3:4" ht="13.2">
      <c r="C569" s="11"/>
      <c r="D569" s="11"/>
    </row>
    <row r="570" spans="3:4" ht="13.2">
      <c r="C570" s="11"/>
      <c r="D570" s="11"/>
    </row>
    <row r="571" spans="3:4" ht="13.2">
      <c r="C571" s="11"/>
      <c r="D571" s="11"/>
    </row>
    <row r="572" spans="3:4" ht="13.2">
      <c r="C572" s="11"/>
      <c r="D572" s="11"/>
    </row>
    <row r="573" spans="3:4" ht="13.2">
      <c r="C573" s="11"/>
      <c r="D573" s="11"/>
    </row>
    <row r="574" spans="3:4" ht="13.2">
      <c r="C574" s="11"/>
      <c r="D574" s="11"/>
    </row>
    <row r="575" spans="3:4" ht="13.2">
      <c r="C575" s="11"/>
      <c r="D575" s="11"/>
    </row>
    <row r="576" spans="3:4" ht="13.2">
      <c r="C576" s="11"/>
      <c r="D576" s="11"/>
    </row>
    <row r="577" spans="3:4" ht="13.2">
      <c r="C577" s="11"/>
      <c r="D577" s="11"/>
    </row>
    <row r="578" spans="3:4" ht="13.2">
      <c r="C578" s="11"/>
      <c r="D578" s="11"/>
    </row>
    <row r="579" spans="3:4" ht="13.2">
      <c r="C579" s="11"/>
      <c r="D579" s="11"/>
    </row>
    <row r="580" spans="3:4" ht="13.2">
      <c r="C580" s="11"/>
      <c r="D580" s="11"/>
    </row>
    <row r="581" spans="3:4" ht="13.2">
      <c r="C581" s="11"/>
      <c r="D581" s="11"/>
    </row>
    <row r="582" spans="3:4" ht="13.2">
      <c r="C582" s="11"/>
      <c r="D582" s="11"/>
    </row>
    <row r="583" spans="3:4" ht="13.2">
      <c r="C583" s="11"/>
      <c r="D583" s="11"/>
    </row>
    <row r="584" spans="3:4" ht="13.2">
      <c r="C584" s="11"/>
      <c r="D584" s="11"/>
    </row>
    <row r="585" spans="3:4" ht="13.2">
      <c r="C585" s="11"/>
      <c r="D585" s="11"/>
    </row>
    <row r="586" spans="3:4" ht="13.2">
      <c r="C586" s="11"/>
      <c r="D586" s="11"/>
    </row>
    <row r="587" spans="3:4" ht="13.2">
      <c r="C587" s="11"/>
      <c r="D587" s="11"/>
    </row>
    <row r="588" spans="3:4" ht="13.2">
      <c r="C588" s="11"/>
      <c r="D588" s="11"/>
    </row>
    <row r="589" spans="3:4" ht="13.2">
      <c r="C589" s="11"/>
      <c r="D589" s="11"/>
    </row>
    <row r="590" spans="3:4" ht="13.2">
      <c r="C590" s="11"/>
      <c r="D590" s="11"/>
    </row>
    <row r="591" spans="3:4" ht="13.2">
      <c r="C591" s="11"/>
      <c r="D591" s="11"/>
    </row>
    <row r="592" spans="3:4" ht="13.2">
      <c r="C592" s="11"/>
      <c r="D592" s="11"/>
    </row>
    <row r="593" spans="3:4" ht="13.2">
      <c r="C593" s="11"/>
      <c r="D593" s="11"/>
    </row>
    <row r="594" spans="3:4" ht="13.2">
      <c r="C594" s="11"/>
      <c r="D594" s="11"/>
    </row>
    <row r="595" spans="3:4" ht="13.2">
      <c r="C595" s="11"/>
      <c r="D595" s="11"/>
    </row>
    <row r="596" spans="3:4" ht="13.2">
      <c r="C596" s="11"/>
      <c r="D596" s="11"/>
    </row>
    <row r="597" spans="3:4" ht="13.2">
      <c r="C597" s="11"/>
      <c r="D597" s="11"/>
    </row>
    <row r="598" spans="3:4" ht="13.2">
      <c r="C598" s="11"/>
      <c r="D598" s="11"/>
    </row>
    <row r="599" spans="3:4" ht="13.2">
      <c r="C599" s="11"/>
      <c r="D599" s="11"/>
    </row>
    <row r="600" spans="3:4" ht="13.2">
      <c r="C600" s="11"/>
      <c r="D600" s="11"/>
    </row>
    <row r="601" spans="3:4" ht="13.2">
      <c r="C601" s="11"/>
      <c r="D601" s="11"/>
    </row>
    <row r="602" spans="3:4" ht="13.2">
      <c r="C602" s="11"/>
      <c r="D602" s="11"/>
    </row>
    <row r="603" spans="3:4" ht="13.2">
      <c r="C603" s="11"/>
      <c r="D603" s="11"/>
    </row>
    <row r="604" spans="3:4" ht="13.2">
      <c r="C604" s="11"/>
      <c r="D604" s="11"/>
    </row>
    <row r="605" spans="3:4" ht="13.2">
      <c r="C605" s="11"/>
      <c r="D605" s="11"/>
    </row>
    <row r="606" spans="3:4" ht="13.2">
      <c r="C606" s="11"/>
      <c r="D606" s="11"/>
    </row>
    <row r="607" spans="3:4" ht="13.2">
      <c r="C607" s="11"/>
      <c r="D607" s="11"/>
    </row>
    <row r="608" spans="3:4" ht="13.2">
      <c r="C608" s="11"/>
      <c r="D608" s="11"/>
    </row>
    <row r="609" spans="3:4" ht="13.2">
      <c r="C609" s="11"/>
      <c r="D609" s="11"/>
    </row>
    <row r="610" spans="3:4" ht="13.2">
      <c r="C610" s="11"/>
      <c r="D610" s="11"/>
    </row>
    <row r="611" spans="3:4" ht="13.2">
      <c r="C611" s="11"/>
      <c r="D611" s="11"/>
    </row>
    <row r="612" spans="3:4" ht="13.2">
      <c r="C612" s="11"/>
      <c r="D612" s="11"/>
    </row>
    <row r="613" spans="3:4" ht="13.2">
      <c r="C613" s="11"/>
      <c r="D613" s="11"/>
    </row>
    <row r="614" spans="3:4" ht="13.2">
      <c r="C614" s="11"/>
      <c r="D614" s="11"/>
    </row>
    <row r="615" spans="3:4" ht="13.2">
      <c r="C615" s="11"/>
      <c r="D615" s="11"/>
    </row>
    <row r="616" spans="3:4" ht="13.2">
      <c r="C616" s="11"/>
      <c r="D616" s="11"/>
    </row>
    <row r="617" spans="3:4" ht="13.2">
      <c r="C617" s="11"/>
      <c r="D617" s="11"/>
    </row>
    <row r="618" spans="3:4" ht="13.2">
      <c r="C618" s="11"/>
      <c r="D618" s="11"/>
    </row>
    <row r="619" spans="3:4" ht="13.2">
      <c r="C619" s="11"/>
      <c r="D619" s="11"/>
    </row>
    <row r="620" spans="3:4" ht="13.2">
      <c r="C620" s="11"/>
      <c r="D620" s="11"/>
    </row>
    <row r="621" spans="3:4" ht="13.2">
      <c r="C621" s="11"/>
      <c r="D621" s="11"/>
    </row>
    <row r="622" spans="3:4" ht="13.2">
      <c r="C622" s="11"/>
      <c r="D622" s="11"/>
    </row>
    <row r="623" spans="3:4" ht="13.2">
      <c r="C623" s="11"/>
      <c r="D623" s="11"/>
    </row>
    <row r="624" spans="3:4" ht="13.2">
      <c r="C624" s="11"/>
      <c r="D624" s="11"/>
    </row>
    <row r="625" spans="3:4" ht="13.2">
      <c r="C625" s="11"/>
      <c r="D625" s="11"/>
    </row>
    <row r="626" spans="3:4" ht="13.2">
      <c r="C626" s="11"/>
      <c r="D626" s="11"/>
    </row>
    <row r="627" spans="3:4" ht="13.2">
      <c r="C627" s="11"/>
      <c r="D627" s="11"/>
    </row>
    <row r="628" spans="3:4" ht="13.2">
      <c r="C628" s="11"/>
      <c r="D628" s="11"/>
    </row>
    <row r="629" spans="3:4" ht="13.2">
      <c r="C629" s="11"/>
      <c r="D629" s="11"/>
    </row>
    <row r="630" spans="3:4" ht="13.2">
      <c r="C630" s="11"/>
      <c r="D630" s="11"/>
    </row>
    <row r="631" spans="3:4" ht="13.2">
      <c r="C631" s="11"/>
      <c r="D631" s="11"/>
    </row>
    <row r="632" spans="3:4" ht="13.2">
      <c r="C632" s="11"/>
      <c r="D632" s="11"/>
    </row>
    <row r="633" spans="3:4" ht="13.2">
      <c r="C633" s="11"/>
      <c r="D633" s="11"/>
    </row>
    <row r="634" spans="3:4" ht="13.2">
      <c r="C634" s="11"/>
      <c r="D634" s="11"/>
    </row>
    <row r="635" spans="3:4" ht="13.2">
      <c r="C635" s="11"/>
      <c r="D635" s="11"/>
    </row>
    <row r="636" spans="3:4" ht="13.2">
      <c r="C636" s="11"/>
      <c r="D636" s="11"/>
    </row>
    <row r="637" spans="3:4" ht="13.2">
      <c r="C637" s="11"/>
      <c r="D637" s="11"/>
    </row>
    <row r="638" spans="3:4" ht="13.2">
      <c r="C638" s="11"/>
      <c r="D638" s="11"/>
    </row>
    <row r="639" spans="3:4" ht="13.2">
      <c r="C639" s="11"/>
      <c r="D639" s="11"/>
    </row>
    <row r="640" spans="3:4" ht="13.2">
      <c r="C640" s="11"/>
      <c r="D640" s="11"/>
    </row>
    <row r="641" spans="3:4" ht="13.2">
      <c r="C641" s="11"/>
      <c r="D641" s="11"/>
    </row>
    <row r="642" spans="3:4" ht="13.2">
      <c r="C642" s="11"/>
      <c r="D642" s="11"/>
    </row>
    <row r="643" spans="3:4" ht="13.2">
      <c r="C643" s="11"/>
      <c r="D643" s="11"/>
    </row>
    <row r="644" spans="3:4" ht="13.2">
      <c r="C644" s="11"/>
      <c r="D644" s="11"/>
    </row>
    <row r="645" spans="3:4" ht="13.2">
      <c r="C645" s="11"/>
      <c r="D645" s="11"/>
    </row>
    <row r="646" spans="3:4" ht="13.2">
      <c r="C646" s="11"/>
      <c r="D646" s="11"/>
    </row>
    <row r="647" spans="3:4" ht="13.2">
      <c r="C647" s="11"/>
      <c r="D647" s="11"/>
    </row>
    <row r="648" spans="3:4" ht="13.2">
      <c r="C648" s="11"/>
      <c r="D648" s="11"/>
    </row>
    <row r="649" spans="3:4" ht="13.2">
      <c r="C649" s="11"/>
      <c r="D649" s="11"/>
    </row>
    <row r="650" spans="3:4" ht="13.2">
      <c r="C650" s="11"/>
      <c r="D650" s="11"/>
    </row>
    <row r="651" spans="3:4" ht="13.2">
      <c r="C651" s="11"/>
      <c r="D651" s="11"/>
    </row>
    <row r="652" spans="3:4" ht="13.2">
      <c r="C652" s="11"/>
      <c r="D652" s="11"/>
    </row>
    <row r="653" spans="3:4" ht="13.2">
      <c r="C653" s="11"/>
      <c r="D653" s="11"/>
    </row>
    <row r="654" spans="3:4" ht="13.2">
      <c r="C654" s="11"/>
      <c r="D654" s="11"/>
    </row>
    <row r="655" spans="3:4" ht="13.2">
      <c r="C655" s="11"/>
      <c r="D655" s="11"/>
    </row>
    <row r="656" spans="3:4" ht="13.2">
      <c r="C656" s="11"/>
      <c r="D656" s="11"/>
    </row>
    <row r="657" spans="3:4" ht="13.2">
      <c r="C657" s="11"/>
      <c r="D657" s="11"/>
    </row>
    <row r="658" spans="3:4" ht="13.2">
      <c r="C658" s="11"/>
      <c r="D658" s="11"/>
    </row>
    <row r="659" spans="3:4" ht="13.2">
      <c r="C659" s="11"/>
      <c r="D659" s="11"/>
    </row>
    <row r="660" spans="3:4" ht="13.2">
      <c r="C660" s="11"/>
      <c r="D660" s="11"/>
    </row>
    <row r="661" spans="3:4" ht="13.2">
      <c r="C661" s="11"/>
      <c r="D661" s="11"/>
    </row>
    <row r="662" spans="3:4" ht="13.2">
      <c r="C662" s="11"/>
      <c r="D662" s="11"/>
    </row>
    <row r="663" spans="3:4" ht="13.2">
      <c r="C663" s="11"/>
      <c r="D663" s="11"/>
    </row>
    <row r="664" spans="3:4" ht="13.2">
      <c r="C664" s="11"/>
      <c r="D664" s="11"/>
    </row>
    <row r="665" spans="3:4" ht="13.2">
      <c r="C665" s="11"/>
      <c r="D665" s="11"/>
    </row>
    <row r="666" spans="3:4" ht="13.2">
      <c r="C666" s="11"/>
      <c r="D666" s="11"/>
    </row>
    <row r="667" spans="3:4" ht="13.2">
      <c r="C667" s="11"/>
      <c r="D667" s="11"/>
    </row>
    <row r="668" spans="3:4" ht="13.2">
      <c r="C668" s="11"/>
      <c r="D668" s="11"/>
    </row>
    <row r="669" spans="3:4" ht="13.2">
      <c r="C669" s="11"/>
      <c r="D669" s="11"/>
    </row>
    <row r="670" spans="3:4" ht="13.2">
      <c r="C670" s="11"/>
      <c r="D670" s="11"/>
    </row>
    <row r="671" spans="3:4" ht="13.2">
      <c r="C671" s="11"/>
      <c r="D671" s="11"/>
    </row>
    <row r="672" spans="3:4" ht="13.2">
      <c r="C672" s="11"/>
      <c r="D672" s="11"/>
    </row>
    <row r="673" spans="3:4" ht="13.2">
      <c r="C673" s="11"/>
      <c r="D673" s="11"/>
    </row>
    <row r="674" spans="3:4" ht="13.2">
      <c r="C674" s="11"/>
      <c r="D674" s="11"/>
    </row>
    <row r="675" spans="3:4" ht="13.2">
      <c r="C675" s="11"/>
      <c r="D675" s="11"/>
    </row>
    <row r="676" spans="3:4" ht="13.2">
      <c r="C676" s="11"/>
      <c r="D676" s="11"/>
    </row>
    <row r="677" spans="3:4" ht="13.2">
      <c r="C677" s="11"/>
      <c r="D677" s="11"/>
    </row>
    <row r="678" spans="3:4" ht="13.2">
      <c r="C678" s="11"/>
      <c r="D678" s="11"/>
    </row>
    <row r="679" spans="3:4" ht="13.2">
      <c r="C679" s="11"/>
      <c r="D679" s="11"/>
    </row>
    <row r="680" spans="3:4" ht="13.2">
      <c r="C680" s="11"/>
      <c r="D680" s="11"/>
    </row>
    <row r="681" spans="3:4" ht="13.2">
      <c r="C681" s="11"/>
      <c r="D681" s="11"/>
    </row>
    <row r="682" spans="3:4" ht="13.2">
      <c r="C682" s="11"/>
      <c r="D682" s="11"/>
    </row>
    <row r="683" spans="3:4" ht="13.2">
      <c r="C683" s="11"/>
      <c r="D683" s="11"/>
    </row>
    <row r="684" spans="3:4" ht="13.2">
      <c r="C684" s="11"/>
      <c r="D684" s="11"/>
    </row>
    <row r="685" spans="3:4" ht="13.2">
      <c r="C685" s="11"/>
      <c r="D685" s="11"/>
    </row>
    <row r="686" spans="3:4" ht="13.2">
      <c r="C686" s="11"/>
      <c r="D686" s="11"/>
    </row>
    <row r="687" spans="3:4" ht="13.2">
      <c r="C687" s="11"/>
      <c r="D687" s="11"/>
    </row>
    <row r="688" spans="3:4" ht="13.2">
      <c r="C688" s="11"/>
      <c r="D688" s="11"/>
    </row>
    <row r="689" spans="3:4" ht="13.2">
      <c r="C689" s="11"/>
      <c r="D689" s="11"/>
    </row>
    <row r="690" spans="3:4" ht="13.2">
      <c r="C690" s="11"/>
      <c r="D690" s="11"/>
    </row>
    <row r="691" spans="3:4" ht="13.2">
      <c r="C691" s="11"/>
      <c r="D691" s="11"/>
    </row>
    <row r="692" spans="3:4" ht="13.2">
      <c r="C692" s="11"/>
      <c r="D692" s="11"/>
    </row>
    <row r="693" spans="3:4" ht="13.2">
      <c r="C693" s="11"/>
      <c r="D693" s="11"/>
    </row>
    <row r="694" spans="3:4" ht="13.2">
      <c r="C694" s="11"/>
      <c r="D694" s="11"/>
    </row>
    <row r="695" spans="3:4" ht="13.2">
      <c r="C695" s="11"/>
      <c r="D695" s="11"/>
    </row>
    <row r="696" spans="3:4" ht="13.2">
      <c r="C696" s="11"/>
      <c r="D696" s="11"/>
    </row>
    <row r="697" spans="3:4" ht="13.2">
      <c r="C697" s="11"/>
      <c r="D697" s="11"/>
    </row>
    <row r="698" spans="3:4" ht="13.2">
      <c r="C698" s="11"/>
      <c r="D698" s="11"/>
    </row>
    <row r="699" spans="3:4" ht="13.2">
      <c r="C699" s="11"/>
      <c r="D699" s="11"/>
    </row>
    <row r="700" spans="3:4" ht="13.2">
      <c r="C700" s="11"/>
      <c r="D700" s="11"/>
    </row>
    <row r="701" spans="3:4" ht="13.2">
      <c r="C701" s="11"/>
      <c r="D701" s="11"/>
    </row>
    <row r="702" spans="3:4" ht="13.2">
      <c r="C702" s="11"/>
      <c r="D702" s="11"/>
    </row>
    <row r="703" spans="3:4" ht="13.2">
      <c r="C703" s="11"/>
      <c r="D703" s="11"/>
    </row>
    <row r="704" spans="3:4" ht="13.2">
      <c r="C704" s="11"/>
      <c r="D704" s="11"/>
    </row>
    <row r="705" spans="3:4" ht="13.2">
      <c r="C705" s="11"/>
      <c r="D705" s="11"/>
    </row>
    <row r="706" spans="3:4" ht="13.2">
      <c r="C706" s="11"/>
      <c r="D706" s="11"/>
    </row>
    <row r="707" spans="3:4" ht="13.2">
      <c r="C707" s="11"/>
      <c r="D707" s="11"/>
    </row>
    <row r="708" spans="3:4" ht="13.2">
      <c r="C708" s="11"/>
      <c r="D708" s="11"/>
    </row>
    <row r="709" spans="3:4" ht="13.2">
      <c r="C709" s="11"/>
      <c r="D709" s="11"/>
    </row>
    <row r="710" spans="3:4" ht="13.2">
      <c r="C710" s="11"/>
      <c r="D710" s="11"/>
    </row>
    <row r="711" spans="3:4" ht="13.2">
      <c r="C711" s="11"/>
      <c r="D711" s="11"/>
    </row>
    <row r="712" spans="3:4" ht="13.2">
      <c r="C712" s="11"/>
      <c r="D712" s="11"/>
    </row>
    <row r="713" spans="3:4" ht="13.2">
      <c r="C713" s="11"/>
      <c r="D713" s="11"/>
    </row>
    <row r="714" spans="3:4" ht="13.2">
      <c r="C714" s="11"/>
      <c r="D714" s="11"/>
    </row>
    <row r="715" spans="3:4" ht="13.2">
      <c r="C715" s="11"/>
      <c r="D715" s="11"/>
    </row>
    <row r="716" spans="3:4" ht="13.2">
      <c r="C716" s="11"/>
      <c r="D716" s="11"/>
    </row>
    <row r="717" spans="3:4" ht="13.2">
      <c r="C717" s="11"/>
      <c r="D717" s="11"/>
    </row>
    <row r="718" spans="3:4" ht="13.2">
      <c r="C718" s="11"/>
      <c r="D718" s="11"/>
    </row>
    <row r="719" spans="3:4" ht="13.2">
      <c r="C719" s="11"/>
      <c r="D719" s="11"/>
    </row>
    <row r="720" spans="3:4" ht="13.2">
      <c r="C720" s="11"/>
      <c r="D720" s="11"/>
    </row>
    <row r="721" spans="3:4" ht="13.2">
      <c r="C721" s="11"/>
      <c r="D721" s="11"/>
    </row>
    <row r="722" spans="3:4" ht="13.2">
      <c r="C722" s="11"/>
      <c r="D722" s="11"/>
    </row>
    <row r="723" spans="3:4" ht="13.2">
      <c r="C723" s="11"/>
      <c r="D723" s="11"/>
    </row>
    <row r="724" spans="3:4" ht="13.2">
      <c r="C724" s="11"/>
      <c r="D724" s="11"/>
    </row>
    <row r="725" spans="3:4" ht="13.2">
      <c r="C725" s="11"/>
      <c r="D725" s="11"/>
    </row>
    <row r="726" spans="3:4" ht="13.2">
      <c r="C726" s="11"/>
      <c r="D726" s="11"/>
    </row>
    <row r="727" spans="3:4" ht="13.2">
      <c r="C727" s="11"/>
      <c r="D727" s="11"/>
    </row>
    <row r="728" spans="3:4" ht="13.2">
      <c r="C728" s="11"/>
      <c r="D728" s="11"/>
    </row>
    <row r="729" spans="3:4" ht="13.2">
      <c r="C729" s="11"/>
      <c r="D729" s="11"/>
    </row>
    <row r="730" spans="3:4" ht="13.2">
      <c r="C730" s="11"/>
      <c r="D730" s="11"/>
    </row>
    <row r="731" spans="3:4" ht="13.2">
      <c r="C731" s="11"/>
      <c r="D731" s="11"/>
    </row>
    <row r="732" spans="3:4" ht="13.2">
      <c r="C732" s="11"/>
      <c r="D732" s="11"/>
    </row>
    <row r="733" spans="3:4" ht="13.2">
      <c r="C733" s="11"/>
      <c r="D733" s="11"/>
    </row>
    <row r="734" spans="3:4" ht="13.2">
      <c r="C734" s="11"/>
      <c r="D734" s="11"/>
    </row>
    <row r="735" spans="3:4" ht="13.2">
      <c r="C735" s="11"/>
      <c r="D735" s="11"/>
    </row>
    <row r="736" spans="3:4" ht="13.2">
      <c r="C736" s="11"/>
      <c r="D736" s="11"/>
    </row>
    <row r="737" spans="3:4" ht="13.2">
      <c r="C737" s="11"/>
      <c r="D737" s="11"/>
    </row>
    <row r="738" spans="3:4" ht="13.2">
      <c r="C738" s="11"/>
      <c r="D738" s="11"/>
    </row>
    <row r="739" spans="3:4" ht="13.2">
      <c r="C739" s="11"/>
      <c r="D739" s="11"/>
    </row>
    <row r="740" spans="3:4" ht="13.2">
      <c r="C740" s="11"/>
      <c r="D740" s="11"/>
    </row>
    <row r="741" spans="3:4" ht="13.2">
      <c r="C741" s="11"/>
      <c r="D741" s="11"/>
    </row>
    <row r="742" spans="3:4" ht="13.2">
      <c r="C742" s="11"/>
      <c r="D742" s="11"/>
    </row>
    <row r="743" spans="3:4" ht="13.2">
      <c r="C743" s="11"/>
      <c r="D743" s="11"/>
    </row>
    <row r="744" spans="3:4" ht="13.2">
      <c r="C744" s="11"/>
      <c r="D744" s="11"/>
    </row>
    <row r="745" spans="3:4" ht="13.2">
      <c r="C745" s="11"/>
      <c r="D745" s="11"/>
    </row>
    <row r="746" spans="3:4" ht="13.2">
      <c r="C746" s="11"/>
      <c r="D746" s="11"/>
    </row>
    <row r="747" spans="3:4" ht="13.2">
      <c r="C747" s="11"/>
      <c r="D747" s="11"/>
    </row>
    <row r="748" spans="3:4" ht="13.2">
      <c r="C748" s="11"/>
      <c r="D748" s="11"/>
    </row>
    <row r="749" spans="3:4" ht="13.2">
      <c r="C749" s="11"/>
      <c r="D749" s="11"/>
    </row>
    <row r="750" spans="3:4" ht="13.2">
      <c r="C750" s="11"/>
      <c r="D750" s="11"/>
    </row>
    <row r="751" spans="3:4" ht="13.2">
      <c r="C751" s="11"/>
      <c r="D751" s="11"/>
    </row>
    <row r="752" spans="3:4" ht="13.2">
      <c r="C752" s="11"/>
      <c r="D752" s="11"/>
    </row>
    <row r="753" spans="3:4" ht="13.2">
      <c r="C753" s="11"/>
      <c r="D753" s="11"/>
    </row>
    <row r="754" spans="3:4" ht="13.2">
      <c r="C754" s="11"/>
      <c r="D754" s="11"/>
    </row>
    <row r="755" spans="3:4" ht="13.2">
      <c r="C755" s="11"/>
      <c r="D755" s="11"/>
    </row>
    <row r="756" spans="3:4" ht="13.2">
      <c r="C756" s="11"/>
      <c r="D756" s="11"/>
    </row>
    <row r="757" spans="3:4" ht="13.2">
      <c r="C757" s="11"/>
      <c r="D757" s="11"/>
    </row>
    <row r="758" spans="3:4" ht="13.2">
      <c r="C758" s="11"/>
      <c r="D758" s="11"/>
    </row>
    <row r="759" spans="3:4" ht="13.2">
      <c r="C759" s="11"/>
      <c r="D759" s="11"/>
    </row>
    <row r="760" spans="3:4" ht="13.2">
      <c r="C760" s="11"/>
      <c r="D760" s="11"/>
    </row>
    <row r="761" spans="3:4" ht="13.2">
      <c r="C761" s="11"/>
      <c r="D761" s="11"/>
    </row>
    <row r="762" spans="3:4" ht="13.2">
      <c r="C762" s="11"/>
      <c r="D762" s="11"/>
    </row>
    <row r="763" spans="3:4" ht="13.2">
      <c r="C763" s="11"/>
      <c r="D763" s="11"/>
    </row>
    <row r="764" spans="3:4" ht="13.2">
      <c r="C764" s="11"/>
      <c r="D764" s="11"/>
    </row>
    <row r="765" spans="3:4" ht="13.2">
      <c r="C765" s="11"/>
      <c r="D765" s="11"/>
    </row>
    <row r="766" spans="3:4" ht="13.2">
      <c r="C766" s="11"/>
      <c r="D766" s="11"/>
    </row>
    <row r="767" spans="3:4" ht="13.2">
      <c r="C767" s="11"/>
      <c r="D767" s="11"/>
    </row>
    <row r="768" spans="3:4" ht="13.2">
      <c r="C768" s="11"/>
      <c r="D768" s="11"/>
    </row>
    <row r="769" spans="3:4" ht="13.2">
      <c r="C769" s="11"/>
      <c r="D769" s="11"/>
    </row>
    <row r="770" spans="3:4" ht="13.2">
      <c r="C770" s="11"/>
      <c r="D770" s="11"/>
    </row>
    <row r="771" spans="3:4" ht="13.2">
      <c r="C771" s="11"/>
      <c r="D771" s="11"/>
    </row>
    <row r="772" spans="3:4" ht="13.2">
      <c r="C772" s="11"/>
      <c r="D772" s="11"/>
    </row>
    <row r="773" spans="3:4" ht="13.2">
      <c r="C773" s="11"/>
      <c r="D773" s="11"/>
    </row>
    <row r="774" spans="3:4" ht="13.2">
      <c r="C774" s="11"/>
      <c r="D774" s="11"/>
    </row>
    <row r="775" spans="3:4" ht="13.2">
      <c r="C775" s="11"/>
      <c r="D775" s="11"/>
    </row>
    <row r="776" spans="3:4" ht="13.2">
      <c r="C776" s="11"/>
      <c r="D776" s="11"/>
    </row>
    <row r="777" spans="3:4" ht="13.2">
      <c r="C777" s="11"/>
      <c r="D777" s="11"/>
    </row>
    <row r="778" spans="3:4" ht="13.2">
      <c r="C778" s="11"/>
      <c r="D778" s="11"/>
    </row>
    <row r="779" spans="3:4" ht="13.2">
      <c r="C779" s="11"/>
      <c r="D779" s="11"/>
    </row>
    <row r="780" spans="3:4" ht="13.2">
      <c r="C780" s="11"/>
      <c r="D780" s="11"/>
    </row>
    <row r="781" spans="3:4" ht="13.2">
      <c r="C781" s="11"/>
      <c r="D781" s="11"/>
    </row>
    <row r="782" spans="3:4" ht="13.2">
      <c r="C782" s="11"/>
      <c r="D782" s="11"/>
    </row>
    <row r="783" spans="3:4" ht="13.2">
      <c r="C783" s="11"/>
      <c r="D783" s="11"/>
    </row>
    <row r="784" spans="3:4" ht="13.2">
      <c r="C784" s="11"/>
      <c r="D784" s="11"/>
    </row>
    <row r="785" spans="3:4" ht="13.2">
      <c r="C785" s="11"/>
      <c r="D785" s="11"/>
    </row>
    <row r="786" spans="3:4" ht="13.2">
      <c r="C786" s="11"/>
      <c r="D786" s="11"/>
    </row>
    <row r="787" spans="3:4" ht="13.2">
      <c r="C787" s="11"/>
      <c r="D787" s="11"/>
    </row>
    <row r="788" spans="3:4" ht="13.2">
      <c r="C788" s="11"/>
      <c r="D788" s="11"/>
    </row>
    <row r="789" spans="3:4" ht="13.2">
      <c r="C789" s="11"/>
      <c r="D789" s="11"/>
    </row>
    <row r="790" spans="3:4" ht="13.2">
      <c r="C790" s="11"/>
      <c r="D790" s="11"/>
    </row>
    <row r="791" spans="3:4" ht="13.2">
      <c r="C791" s="11"/>
      <c r="D791" s="11"/>
    </row>
    <row r="792" spans="3:4" ht="13.2">
      <c r="C792" s="11"/>
      <c r="D792" s="11"/>
    </row>
    <row r="793" spans="3:4" ht="13.2">
      <c r="C793" s="11"/>
      <c r="D793" s="11"/>
    </row>
    <row r="794" spans="3:4" ht="13.2">
      <c r="C794" s="11"/>
      <c r="D794" s="11"/>
    </row>
    <row r="795" spans="3:4" ht="13.2">
      <c r="C795" s="11"/>
      <c r="D795" s="11"/>
    </row>
    <row r="796" spans="3:4" ht="13.2">
      <c r="C796" s="11"/>
      <c r="D796" s="11"/>
    </row>
    <row r="797" spans="3:4" ht="13.2">
      <c r="C797" s="11"/>
      <c r="D797" s="11"/>
    </row>
    <row r="798" spans="3:4" ht="13.2">
      <c r="C798" s="11"/>
      <c r="D798" s="11"/>
    </row>
    <row r="799" spans="3:4" ht="13.2">
      <c r="C799" s="11"/>
      <c r="D799" s="11"/>
    </row>
    <row r="800" spans="3:4" ht="13.2">
      <c r="C800" s="11"/>
      <c r="D800" s="11"/>
    </row>
    <row r="801" spans="3:4" ht="13.2">
      <c r="C801" s="11"/>
      <c r="D801" s="11"/>
    </row>
    <row r="802" spans="3:4" ht="13.2">
      <c r="C802" s="11"/>
      <c r="D802" s="11"/>
    </row>
    <row r="803" spans="3:4" ht="13.2">
      <c r="C803" s="11"/>
      <c r="D803" s="11"/>
    </row>
    <row r="804" spans="3:4" ht="13.2">
      <c r="C804" s="11"/>
      <c r="D804" s="11"/>
    </row>
    <row r="805" spans="3:4" ht="13.2">
      <c r="C805" s="11"/>
      <c r="D805" s="11"/>
    </row>
    <row r="806" spans="3:4" ht="13.2">
      <c r="C806" s="11"/>
      <c r="D806" s="11"/>
    </row>
    <row r="807" spans="3:4" ht="13.2">
      <c r="C807" s="11"/>
      <c r="D807" s="11"/>
    </row>
    <row r="808" spans="3:4" ht="13.2">
      <c r="C808" s="11"/>
      <c r="D808" s="11"/>
    </row>
    <row r="809" spans="3:4" ht="13.2">
      <c r="C809" s="11"/>
      <c r="D809" s="11"/>
    </row>
    <row r="810" spans="3:4" ht="13.2">
      <c r="C810" s="11"/>
      <c r="D810" s="11"/>
    </row>
    <row r="811" spans="3:4" ht="13.2">
      <c r="C811" s="11"/>
      <c r="D811" s="11"/>
    </row>
    <row r="812" spans="3:4" ht="13.2">
      <c r="C812" s="11"/>
      <c r="D812" s="11"/>
    </row>
    <row r="813" spans="3:4" ht="13.2">
      <c r="C813" s="11"/>
      <c r="D813" s="11"/>
    </row>
    <row r="814" spans="3:4" ht="13.2">
      <c r="C814" s="11"/>
      <c r="D814" s="11"/>
    </row>
    <row r="815" spans="3:4" ht="13.2">
      <c r="C815" s="11"/>
      <c r="D815" s="11"/>
    </row>
    <row r="816" spans="3:4" ht="13.2">
      <c r="C816" s="11"/>
      <c r="D816" s="11"/>
    </row>
    <row r="817" spans="3:4" ht="13.2">
      <c r="C817" s="11"/>
      <c r="D817" s="11"/>
    </row>
    <row r="818" spans="3:4" ht="13.2">
      <c r="C818" s="11"/>
      <c r="D818" s="11"/>
    </row>
    <row r="819" spans="3:4" ht="13.2">
      <c r="C819" s="11"/>
      <c r="D819" s="11"/>
    </row>
    <row r="820" spans="3:4" ht="13.2">
      <c r="C820" s="11"/>
      <c r="D820" s="11"/>
    </row>
    <row r="821" spans="3:4" ht="13.2">
      <c r="C821" s="11"/>
      <c r="D821" s="11"/>
    </row>
    <row r="822" spans="3:4" ht="13.2">
      <c r="C822" s="11"/>
      <c r="D822" s="11"/>
    </row>
    <row r="823" spans="3:4" ht="13.2">
      <c r="C823" s="11"/>
      <c r="D823" s="11"/>
    </row>
    <row r="824" spans="3:4" ht="13.2">
      <c r="C824" s="11"/>
      <c r="D824" s="11"/>
    </row>
    <row r="825" spans="3:4" ht="13.2">
      <c r="C825" s="11"/>
      <c r="D825" s="11"/>
    </row>
    <row r="826" spans="3:4" ht="13.2">
      <c r="C826" s="11"/>
      <c r="D826" s="11"/>
    </row>
    <row r="827" spans="3:4" ht="13.2">
      <c r="C827" s="11"/>
      <c r="D827" s="11"/>
    </row>
    <row r="828" spans="3:4" ht="13.2">
      <c r="C828" s="11"/>
      <c r="D828" s="11"/>
    </row>
    <row r="829" spans="3:4" ht="13.2">
      <c r="C829" s="11"/>
      <c r="D829" s="11"/>
    </row>
    <row r="830" spans="3:4" ht="13.2">
      <c r="C830" s="11"/>
      <c r="D830" s="11"/>
    </row>
    <row r="831" spans="3:4" ht="13.2">
      <c r="C831" s="11"/>
      <c r="D831" s="11"/>
    </row>
    <row r="832" spans="3:4" ht="13.2">
      <c r="C832" s="11"/>
      <c r="D832" s="11"/>
    </row>
    <row r="833" spans="3:4" ht="13.2">
      <c r="C833" s="11"/>
      <c r="D833" s="11"/>
    </row>
    <row r="834" spans="3:4" ht="13.2">
      <c r="C834" s="11"/>
      <c r="D834" s="11"/>
    </row>
    <row r="835" spans="3:4" ht="13.2">
      <c r="C835" s="11"/>
      <c r="D835" s="11"/>
    </row>
    <row r="836" spans="3:4" ht="13.2">
      <c r="C836" s="11"/>
      <c r="D836" s="11"/>
    </row>
    <row r="837" spans="3:4" ht="13.2">
      <c r="C837" s="11"/>
      <c r="D837" s="11"/>
    </row>
    <row r="838" spans="3:4" ht="13.2">
      <c r="C838" s="11"/>
      <c r="D838" s="11"/>
    </row>
    <row r="839" spans="3:4" ht="13.2">
      <c r="C839" s="11"/>
      <c r="D839" s="11"/>
    </row>
    <row r="840" spans="3:4" ht="13.2">
      <c r="C840" s="11"/>
      <c r="D840" s="11"/>
    </row>
    <row r="841" spans="3:4" ht="13.2">
      <c r="C841" s="11"/>
      <c r="D841" s="11"/>
    </row>
    <row r="842" spans="3:4" ht="13.2">
      <c r="C842" s="11"/>
      <c r="D842" s="11"/>
    </row>
    <row r="843" spans="3:4" ht="13.2">
      <c r="C843" s="11"/>
      <c r="D843" s="11"/>
    </row>
    <row r="844" spans="3:4" ht="13.2">
      <c r="C844" s="11"/>
      <c r="D844" s="11"/>
    </row>
    <row r="845" spans="3:4" ht="13.2">
      <c r="C845" s="11"/>
      <c r="D845" s="11"/>
    </row>
    <row r="846" spans="3:4" ht="13.2">
      <c r="C846" s="11"/>
      <c r="D846" s="11"/>
    </row>
    <row r="847" spans="3:4" ht="13.2">
      <c r="C847" s="11"/>
      <c r="D847" s="11"/>
    </row>
    <row r="848" spans="3:4" ht="13.2">
      <c r="C848" s="11"/>
      <c r="D848" s="11"/>
    </row>
    <row r="849" spans="3:4" ht="13.2">
      <c r="C849" s="11"/>
      <c r="D849" s="11"/>
    </row>
    <row r="850" spans="3:4" ht="13.2">
      <c r="C850" s="11"/>
      <c r="D850" s="11"/>
    </row>
    <row r="851" spans="3:4" ht="13.2">
      <c r="C851" s="11"/>
      <c r="D851" s="11"/>
    </row>
    <row r="852" spans="3:4" ht="13.2">
      <c r="C852" s="11"/>
      <c r="D852" s="11"/>
    </row>
    <row r="853" spans="3:4" ht="13.2">
      <c r="C853" s="11"/>
      <c r="D853" s="11"/>
    </row>
    <row r="854" spans="3:4" ht="13.2">
      <c r="C854" s="11"/>
      <c r="D854" s="11"/>
    </row>
    <row r="855" spans="3:4" ht="13.2">
      <c r="C855" s="11"/>
      <c r="D855" s="11"/>
    </row>
    <row r="856" spans="3:4" ht="13.2">
      <c r="C856" s="11"/>
      <c r="D856" s="11"/>
    </row>
    <row r="857" spans="3:4" ht="13.2">
      <c r="C857" s="11"/>
      <c r="D857" s="11"/>
    </row>
    <row r="858" spans="3:4" ht="13.2">
      <c r="C858" s="11"/>
      <c r="D858" s="11"/>
    </row>
    <row r="859" spans="3:4" ht="13.2">
      <c r="C859" s="11"/>
      <c r="D859" s="11"/>
    </row>
    <row r="860" spans="3:4" ht="13.2">
      <c r="C860" s="11"/>
      <c r="D860" s="11"/>
    </row>
    <row r="861" spans="3:4" ht="13.2">
      <c r="C861" s="11"/>
      <c r="D861" s="11"/>
    </row>
    <row r="862" spans="3:4" ht="13.2">
      <c r="C862" s="11"/>
      <c r="D862" s="11"/>
    </row>
    <row r="863" spans="3:4" ht="13.2">
      <c r="C863" s="11"/>
      <c r="D863" s="11"/>
    </row>
    <row r="864" spans="3:4" ht="13.2">
      <c r="C864" s="11"/>
      <c r="D864" s="11"/>
    </row>
    <row r="865" spans="3:4" ht="13.2">
      <c r="C865" s="11"/>
      <c r="D865" s="11"/>
    </row>
    <row r="866" spans="3:4" ht="13.2">
      <c r="C866" s="11"/>
      <c r="D866" s="11"/>
    </row>
    <row r="867" spans="3:4" ht="13.2">
      <c r="C867" s="11"/>
      <c r="D867" s="11"/>
    </row>
    <row r="868" spans="3:4" ht="13.2">
      <c r="C868" s="11"/>
      <c r="D868" s="11"/>
    </row>
    <row r="869" spans="3:4" ht="13.2">
      <c r="C869" s="11"/>
      <c r="D869" s="11"/>
    </row>
    <row r="870" spans="3:4" ht="13.2">
      <c r="C870" s="11"/>
      <c r="D870" s="11"/>
    </row>
    <row r="871" spans="3:4" ht="13.2">
      <c r="C871" s="11"/>
      <c r="D871" s="11"/>
    </row>
    <row r="872" spans="3:4" ht="13.2">
      <c r="C872" s="11"/>
      <c r="D872" s="11"/>
    </row>
    <row r="873" spans="3:4" ht="13.2">
      <c r="C873" s="11"/>
      <c r="D873" s="11"/>
    </row>
    <row r="874" spans="3:4" ht="13.2">
      <c r="C874" s="11"/>
      <c r="D874" s="11"/>
    </row>
    <row r="875" spans="3:4" ht="13.2">
      <c r="C875" s="11"/>
      <c r="D875" s="11"/>
    </row>
    <row r="876" spans="3:4" ht="13.2">
      <c r="C876" s="11"/>
      <c r="D876" s="11"/>
    </row>
    <row r="877" spans="3:4" ht="13.2">
      <c r="C877" s="11"/>
      <c r="D877" s="11"/>
    </row>
    <row r="878" spans="3:4" ht="13.2">
      <c r="C878" s="11"/>
      <c r="D878" s="11"/>
    </row>
    <row r="879" spans="3:4" ht="13.2">
      <c r="C879" s="11"/>
      <c r="D879" s="11"/>
    </row>
    <row r="880" spans="3:4" ht="13.2">
      <c r="C880" s="11"/>
      <c r="D880" s="11"/>
    </row>
    <row r="881" spans="3:4" ht="13.2">
      <c r="C881" s="11"/>
      <c r="D881" s="11"/>
    </row>
    <row r="882" spans="3:4" ht="13.2">
      <c r="C882" s="11"/>
      <c r="D882" s="11"/>
    </row>
    <row r="883" spans="3:4" ht="13.2">
      <c r="C883" s="11"/>
      <c r="D883" s="11"/>
    </row>
    <row r="884" spans="3:4" ht="13.2">
      <c r="C884" s="11"/>
      <c r="D884" s="11"/>
    </row>
    <row r="885" spans="3:4" ht="13.2">
      <c r="C885" s="11"/>
      <c r="D885" s="11"/>
    </row>
    <row r="886" spans="3:4" ht="13.2">
      <c r="C886" s="11"/>
      <c r="D886" s="11"/>
    </row>
    <row r="887" spans="3:4" ht="13.2">
      <c r="C887" s="11"/>
      <c r="D887" s="11"/>
    </row>
    <row r="888" spans="3:4" ht="13.2">
      <c r="C888" s="11"/>
      <c r="D888" s="11"/>
    </row>
    <row r="889" spans="3:4" ht="13.2">
      <c r="C889" s="11"/>
      <c r="D889" s="11"/>
    </row>
    <row r="890" spans="3:4" ht="13.2">
      <c r="C890" s="11"/>
      <c r="D890" s="11"/>
    </row>
    <row r="891" spans="3:4" ht="13.2">
      <c r="C891" s="11"/>
      <c r="D891" s="11"/>
    </row>
    <row r="892" spans="3:4" ht="13.2">
      <c r="C892" s="11"/>
      <c r="D892" s="11"/>
    </row>
    <row r="893" spans="3:4" ht="13.2">
      <c r="C893" s="11"/>
      <c r="D893" s="11"/>
    </row>
    <row r="894" spans="3:4" ht="13.2">
      <c r="C894" s="11"/>
      <c r="D894" s="11"/>
    </row>
    <row r="895" spans="3:4" ht="13.2">
      <c r="C895" s="11"/>
      <c r="D895" s="11"/>
    </row>
    <row r="896" spans="3:4" ht="13.2">
      <c r="C896" s="11"/>
      <c r="D896" s="11"/>
    </row>
    <row r="897" spans="3:4" ht="13.2">
      <c r="C897" s="11"/>
      <c r="D897" s="11"/>
    </row>
    <row r="898" spans="3:4" ht="13.2">
      <c r="C898" s="11"/>
      <c r="D898" s="11"/>
    </row>
    <row r="899" spans="3:4" ht="13.2">
      <c r="C899" s="11"/>
      <c r="D899" s="11"/>
    </row>
    <row r="900" spans="3:4" ht="13.2">
      <c r="C900" s="11"/>
      <c r="D900" s="11"/>
    </row>
    <row r="901" spans="3:4" ht="13.2">
      <c r="C901" s="11"/>
      <c r="D901" s="11"/>
    </row>
    <row r="902" spans="3:4" ht="13.2">
      <c r="C902" s="11"/>
      <c r="D902" s="11"/>
    </row>
    <row r="903" spans="3:4" ht="13.2">
      <c r="C903" s="11"/>
      <c r="D903" s="11"/>
    </row>
    <row r="904" spans="3:4" ht="13.2">
      <c r="C904" s="11"/>
      <c r="D904" s="11"/>
    </row>
    <row r="905" spans="3:4" ht="13.2">
      <c r="C905" s="11"/>
      <c r="D905" s="11"/>
    </row>
    <row r="906" spans="3:4" ht="13.2">
      <c r="C906" s="11"/>
      <c r="D906" s="11"/>
    </row>
    <row r="907" spans="3:4" ht="13.2">
      <c r="C907" s="11"/>
      <c r="D907" s="11"/>
    </row>
    <row r="908" spans="3:4" ht="13.2">
      <c r="C908" s="11"/>
      <c r="D908" s="11"/>
    </row>
    <row r="909" spans="3:4" ht="13.2">
      <c r="C909" s="11"/>
      <c r="D909" s="11"/>
    </row>
    <row r="910" spans="3:4" ht="13.2">
      <c r="C910" s="11"/>
      <c r="D910" s="11"/>
    </row>
    <row r="911" spans="3:4" ht="13.2">
      <c r="C911" s="11"/>
      <c r="D911" s="11"/>
    </row>
    <row r="912" spans="3:4" ht="13.2">
      <c r="C912" s="11"/>
      <c r="D912" s="11"/>
    </row>
    <row r="913" spans="3:4" ht="13.2">
      <c r="C913" s="11"/>
      <c r="D913" s="11"/>
    </row>
    <row r="914" spans="3:4" ht="13.2">
      <c r="C914" s="11"/>
      <c r="D914" s="11"/>
    </row>
    <row r="915" spans="3:4" ht="13.2">
      <c r="C915" s="11"/>
      <c r="D915" s="11"/>
    </row>
    <row r="916" spans="3:4" ht="13.2">
      <c r="C916" s="11"/>
      <c r="D916" s="11"/>
    </row>
    <row r="917" spans="3:4" ht="13.2">
      <c r="C917" s="11"/>
      <c r="D917" s="11"/>
    </row>
    <row r="918" spans="3:4" ht="13.2">
      <c r="C918" s="11"/>
      <c r="D918" s="11"/>
    </row>
    <row r="919" spans="3:4" ht="13.2">
      <c r="C919" s="11"/>
      <c r="D919" s="11"/>
    </row>
    <row r="920" spans="3:4" ht="13.2">
      <c r="C920" s="11"/>
      <c r="D920" s="11"/>
    </row>
    <row r="921" spans="3:4" ht="13.2">
      <c r="C921" s="11"/>
      <c r="D921" s="11"/>
    </row>
    <row r="922" spans="3:4" ht="13.2">
      <c r="C922" s="11"/>
      <c r="D922" s="11"/>
    </row>
    <row r="923" spans="3:4" ht="13.2">
      <c r="C923" s="11"/>
      <c r="D923" s="11"/>
    </row>
    <row r="924" spans="3:4" ht="13.2">
      <c r="C924" s="11"/>
      <c r="D924" s="11"/>
    </row>
    <row r="925" spans="3:4" ht="13.2">
      <c r="C925" s="11"/>
      <c r="D925" s="11"/>
    </row>
    <row r="926" spans="3:4" ht="13.2">
      <c r="C926" s="11"/>
      <c r="D926" s="11"/>
    </row>
    <row r="927" spans="3:4" ht="13.2">
      <c r="C927" s="11"/>
      <c r="D927" s="11"/>
    </row>
    <row r="928" spans="3:4" ht="13.2">
      <c r="C928" s="11"/>
      <c r="D928" s="11"/>
    </row>
    <row r="929" spans="3:4" ht="13.2">
      <c r="C929" s="11"/>
      <c r="D929" s="11"/>
    </row>
    <row r="930" spans="3:4" ht="13.2">
      <c r="C930" s="11"/>
      <c r="D930" s="11"/>
    </row>
    <row r="931" spans="3:4" ht="13.2">
      <c r="C931" s="11"/>
      <c r="D931" s="11"/>
    </row>
    <row r="932" spans="3:4" ht="13.2">
      <c r="C932" s="11"/>
      <c r="D932" s="11"/>
    </row>
    <row r="933" spans="3:4" ht="13.2">
      <c r="C933" s="11"/>
      <c r="D933" s="11"/>
    </row>
    <row r="934" spans="3:4" ht="13.2">
      <c r="C934" s="11"/>
      <c r="D934" s="11"/>
    </row>
    <row r="935" spans="3:4" ht="13.2">
      <c r="C935" s="11"/>
      <c r="D935" s="11"/>
    </row>
    <row r="936" spans="3:4" ht="13.2">
      <c r="C936" s="11"/>
      <c r="D936" s="11"/>
    </row>
    <row r="937" spans="3:4" ht="13.2">
      <c r="C937" s="11"/>
      <c r="D937" s="11"/>
    </row>
    <row r="938" spans="3:4" ht="13.2">
      <c r="C938" s="11"/>
      <c r="D938" s="11"/>
    </row>
    <row r="939" spans="3:4" ht="13.2">
      <c r="C939" s="11"/>
      <c r="D939" s="11"/>
    </row>
    <row r="940" spans="3:4" ht="13.2">
      <c r="C940" s="11"/>
      <c r="D940" s="11"/>
    </row>
    <row r="941" spans="3:4" ht="13.2">
      <c r="C941" s="11"/>
      <c r="D941" s="11"/>
    </row>
    <row r="942" spans="3:4" ht="13.2">
      <c r="C942" s="11"/>
      <c r="D942" s="11"/>
    </row>
    <row r="943" spans="3:4" ht="13.2">
      <c r="C943" s="11"/>
      <c r="D943" s="11"/>
    </row>
    <row r="944" spans="3:4" ht="13.2">
      <c r="C944" s="11"/>
      <c r="D944" s="11"/>
    </row>
    <row r="945" spans="3:4" ht="13.2">
      <c r="C945" s="11"/>
      <c r="D945" s="11"/>
    </row>
    <row r="946" spans="3:4" ht="13.2">
      <c r="C946" s="11"/>
      <c r="D946" s="11"/>
    </row>
    <row r="947" spans="3:4" ht="13.2">
      <c r="C947" s="11"/>
      <c r="D947" s="11"/>
    </row>
    <row r="948" spans="3:4" ht="13.2">
      <c r="C948" s="11"/>
      <c r="D948" s="11"/>
    </row>
    <row r="949" spans="3:4" ht="13.2">
      <c r="C949" s="11"/>
      <c r="D949" s="11"/>
    </row>
    <row r="950" spans="3:4" ht="13.2">
      <c r="C950" s="11"/>
      <c r="D950" s="11"/>
    </row>
    <row r="951" spans="3:4" ht="13.2">
      <c r="C951" s="11"/>
      <c r="D951" s="11"/>
    </row>
    <row r="952" spans="3:4" ht="13.2">
      <c r="C952" s="11"/>
      <c r="D952" s="11"/>
    </row>
    <row r="953" spans="3:4" ht="13.2">
      <c r="C953" s="11"/>
      <c r="D953" s="11"/>
    </row>
    <row r="954" spans="3:4" ht="13.2">
      <c r="C954" s="11"/>
      <c r="D954" s="11"/>
    </row>
    <row r="955" spans="3:4" ht="13.2">
      <c r="C955" s="11"/>
      <c r="D955" s="11"/>
    </row>
    <row r="956" spans="3:4" ht="13.2">
      <c r="C956" s="11"/>
      <c r="D956" s="11"/>
    </row>
    <row r="957" spans="3:4" ht="13.2">
      <c r="C957" s="11"/>
      <c r="D957" s="11"/>
    </row>
    <row r="958" spans="3:4" ht="13.2">
      <c r="C958" s="11"/>
      <c r="D958" s="11"/>
    </row>
    <row r="959" spans="3:4" ht="13.2">
      <c r="C959" s="11"/>
      <c r="D959" s="11"/>
    </row>
    <row r="960" spans="3:4" ht="13.2">
      <c r="C960" s="11"/>
      <c r="D960" s="11"/>
    </row>
    <row r="961" spans="3:4" ht="13.2">
      <c r="C961" s="11"/>
      <c r="D961" s="11"/>
    </row>
    <row r="962" spans="3:4" ht="13.2">
      <c r="C962" s="11"/>
      <c r="D962" s="11"/>
    </row>
    <row r="963" spans="3:4" ht="13.2">
      <c r="C963" s="11"/>
      <c r="D963" s="11"/>
    </row>
    <row r="964" spans="3:4" ht="13.2">
      <c r="C964" s="11"/>
      <c r="D964" s="11"/>
    </row>
    <row r="965" spans="3:4" ht="13.2">
      <c r="C965" s="11"/>
      <c r="D965" s="11"/>
    </row>
    <row r="966" spans="3:4" ht="13.2">
      <c r="C966" s="11"/>
      <c r="D966" s="11"/>
    </row>
    <row r="967" spans="3:4" ht="13.2">
      <c r="C967" s="11"/>
      <c r="D967" s="11"/>
    </row>
    <row r="968" spans="3:4" ht="13.2">
      <c r="C968" s="11"/>
      <c r="D968" s="11"/>
    </row>
    <row r="969" spans="3:4" ht="13.2">
      <c r="C969" s="11"/>
      <c r="D969" s="11"/>
    </row>
    <row r="970" spans="3:4" ht="13.2">
      <c r="C970" s="11"/>
      <c r="D970" s="11"/>
    </row>
    <row r="971" spans="3:4" ht="13.2">
      <c r="C971" s="11"/>
      <c r="D971" s="11"/>
    </row>
    <row r="972" spans="3:4" ht="13.2">
      <c r="C972" s="11"/>
      <c r="D972" s="11"/>
    </row>
    <row r="973" spans="3:4" ht="13.2">
      <c r="C973" s="11"/>
      <c r="D973" s="11"/>
    </row>
    <row r="974" spans="3:4" ht="13.2">
      <c r="C974" s="11"/>
      <c r="D974" s="11"/>
    </row>
    <row r="975" spans="3:4" ht="13.2">
      <c r="C975" s="11"/>
      <c r="D975" s="11"/>
    </row>
    <row r="976" spans="3:4" ht="13.2">
      <c r="C976" s="11"/>
      <c r="D976" s="11"/>
    </row>
    <row r="977" spans="3:4" ht="13.2">
      <c r="C977" s="11"/>
      <c r="D977" s="11"/>
    </row>
    <row r="978" spans="3:4" ht="13.2">
      <c r="C978" s="11"/>
      <c r="D978" s="11"/>
    </row>
    <row r="979" spans="3:4" ht="13.2">
      <c r="C979" s="11"/>
      <c r="D979" s="11"/>
    </row>
    <row r="980" spans="3:4" ht="13.2">
      <c r="C980" s="11"/>
      <c r="D980" s="11"/>
    </row>
    <row r="981" spans="3:4" ht="13.2">
      <c r="C981" s="11"/>
      <c r="D981" s="11"/>
    </row>
    <row r="982" spans="3:4" ht="13.2">
      <c r="C982" s="11"/>
      <c r="D982" s="11"/>
    </row>
    <row r="983" spans="3:4" ht="13.2">
      <c r="C983" s="11"/>
      <c r="D983" s="11"/>
    </row>
    <row r="984" spans="3:4" ht="13.2">
      <c r="C984" s="11"/>
      <c r="D984" s="11"/>
    </row>
    <row r="985" spans="3:4" ht="13.2">
      <c r="C985" s="11"/>
      <c r="D985" s="11"/>
    </row>
    <row r="986" spans="3:4" ht="13.2">
      <c r="C986" s="11"/>
      <c r="D986" s="11"/>
    </row>
    <row r="987" spans="3:4" ht="13.2">
      <c r="C987" s="11"/>
      <c r="D987" s="11"/>
    </row>
    <row r="988" spans="3:4" ht="13.2">
      <c r="C988" s="11"/>
      <c r="D988" s="11"/>
    </row>
    <row r="989" spans="3:4" ht="13.2">
      <c r="C989" s="11"/>
      <c r="D989" s="11"/>
    </row>
    <row r="990" spans="3:4" ht="13.2">
      <c r="C990" s="11"/>
      <c r="D990" s="11"/>
    </row>
    <row r="991" spans="3:4" ht="13.2">
      <c r="C991" s="11"/>
      <c r="D991" s="11"/>
    </row>
    <row r="992" spans="3:4" ht="13.2">
      <c r="C992" s="11"/>
      <c r="D992" s="11"/>
    </row>
    <row r="993" spans="3:4" ht="13.2">
      <c r="C993" s="11"/>
      <c r="D993" s="11"/>
    </row>
    <row r="994" spans="3:4" ht="13.2">
      <c r="C994" s="11"/>
      <c r="D994" s="11"/>
    </row>
    <row r="995" spans="3:4" ht="13.2">
      <c r="C995" s="11"/>
      <c r="D995" s="11"/>
    </row>
    <row r="996" spans="3:4" ht="13.2">
      <c r="C996" s="11"/>
      <c r="D996" s="11"/>
    </row>
    <row r="997" spans="3:4" ht="13.2">
      <c r="C997" s="11"/>
      <c r="D997" s="11"/>
    </row>
    <row r="998" spans="3:4" ht="13.2">
      <c r="C998" s="11"/>
      <c r="D998" s="11"/>
    </row>
  </sheetData>
  <mergeCells count="2">
    <mergeCell ref="A2:E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F38"/>
  <sheetViews>
    <sheetView topLeftCell="A12" workbookViewId="0">
      <selection activeCell="D39" sqref="D39"/>
    </sheetView>
  </sheetViews>
  <sheetFormatPr defaultColWidth="12.5546875" defaultRowHeight="15.75" customHeight="1"/>
  <cols>
    <col min="1" max="1" width="4.109375" customWidth="1"/>
    <col min="2" max="2" width="5.5546875" bestFit="1" customWidth="1"/>
    <col min="3" max="4" width="12.5546875" customWidth="1"/>
    <col min="5" max="5" width="13.6640625" bestFit="1" customWidth="1"/>
    <col min="6" max="6" width="12.5546875" customWidth="1"/>
  </cols>
  <sheetData>
    <row r="1" spans="2:6" ht="13.2">
      <c r="F1" s="1"/>
    </row>
    <row r="2" spans="2:6" ht="13.2">
      <c r="F2" s="1"/>
    </row>
    <row r="3" spans="2:6" ht="17.399999999999999">
      <c r="C3" s="207" t="s">
        <v>2</v>
      </c>
      <c r="D3" s="207"/>
      <c r="E3" s="207"/>
      <c r="F3" s="207"/>
    </row>
    <row r="4" spans="2:6" ht="13.2">
      <c r="C4" s="6" t="s">
        <v>48</v>
      </c>
      <c r="F4" s="1"/>
    </row>
    <row r="5" spans="2:6" ht="43.2">
      <c r="B5" s="63" t="s">
        <v>122</v>
      </c>
      <c r="C5" s="62" t="str">
        <f>'5. Agricultural Employment'!C5</f>
        <v>Fiscal Year</v>
      </c>
      <c r="D5" s="20" t="str">
        <f>'5. Agricultural Employment'!D5</f>
        <v>Agricultural Employment (millions)</v>
      </c>
      <c r="E5" s="20" t="str">
        <f>'4. Agricultural GDP'!D5</f>
        <v>Agricultural GDP (Rs in millions)</v>
      </c>
      <c r="F5" s="20" t="s">
        <v>2</v>
      </c>
    </row>
    <row r="6" spans="2:6" ht="14.4">
      <c r="B6" s="32">
        <v>1</v>
      </c>
      <c r="C6" s="79" t="str">
        <f>'5. Agricultural Employment'!C6</f>
        <v>1993-94</v>
      </c>
      <c r="D6" s="40">
        <f>'5. Agricultural Employment'!D6</f>
        <v>15.85</v>
      </c>
      <c r="E6" s="80">
        <f>'4. Agricultural GDP'!D6</f>
        <v>202947</v>
      </c>
      <c r="F6" s="41">
        <f t="shared" ref="F6:F35" si="0">E6/D6</f>
        <v>12804.22712933754</v>
      </c>
    </row>
    <row r="7" spans="2:6" ht="14.4">
      <c r="B7" s="32">
        <f>B6+1</f>
        <v>2</v>
      </c>
      <c r="C7" s="79" t="str">
        <f>'5. Agricultural Employment'!C7</f>
        <v>1994-95</v>
      </c>
      <c r="D7" s="40">
        <f>'5. Agricultural Employment'!D7</f>
        <v>14.88</v>
      </c>
      <c r="E7" s="80">
        <f>'4. Agricultural GDP'!D7</f>
        <v>249991</v>
      </c>
      <c r="F7" s="41">
        <f t="shared" si="0"/>
        <v>16800.470430107525</v>
      </c>
    </row>
    <row r="8" spans="2:6" ht="14.4">
      <c r="B8" s="32">
        <f t="shared" ref="B8:B35" si="1">B7+1</f>
        <v>3</v>
      </c>
      <c r="C8" s="79" t="str">
        <f>'5. Agricultural Employment'!C8</f>
        <v>1995-96</v>
      </c>
      <c r="D8" s="40">
        <f>'5. Agricultural Employment'!D8</f>
        <v>15.24</v>
      </c>
      <c r="E8" s="80">
        <f>'4. Agricultural GDP'!D8</f>
        <v>277911</v>
      </c>
      <c r="F8" s="41">
        <f t="shared" si="0"/>
        <v>18235.629921259842</v>
      </c>
    </row>
    <row r="9" spans="2:6" ht="14.4">
      <c r="B9" s="32">
        <f t="shared" si="1"/>
        <v>4</v>
      </c>
      <c r="C9" s="79" t="str">
        <f>'5. Agricultural Employment'!C9</f>
        <v>1996-97</v>
      </c>
      <c r="D9" s="40">
        <f>'5. Agricultural Employment'!D9</f>
        <v>15.27</v>
      </c>
      <c r="E9" s="80">
        <f>'4. Agricultural GDP'!D9</f>
        <v>302168</v>
      </c>
      <c r="F9" s="41">
        <f t="shared" si="0"/>
        <v>19788.343156516046</v>
      </c>
    </row>
    <row r="10" spans="2:6" ht="14.4">
      <c r="B10" s="32">
        <f t="shared" si="1"/>
        <v>5</v>
      </c>
      <c r="C10" s="79" t="str">
        <f>'5. Agricultural Employment'!C10</f>
        <v>1997-98</v>
      </c>
      <c r="D10" s="40">
        <f>'5. Agricultural Employment'!D10</f>
        <v>17.18</v>
      </c>
      <c r="E10" s="80">
        <f>'4. Agricultural GDP'!D10</f>
        <v>366807</v>
      </c>
      <c r="F10" s="41">
        <f t="shared" si="0"/>
        <v>21350.814901047732</v>
      </c>
    </row>
    <row r="11" spans="2:6" ht="14.4">
      <c r="B11" s="32">
        <f t="shared" si="1"/>
        <v>6</v>
      </c>
      <c r="C11" s="79" t="str">
        <f>'5. Agricultural Employment'!C11</f>
        <v>1998-99</v>
      </c>
      <c r="D11" s="40">
        <f>'5. Agricultural Employment'!D11</f>
        <v>17.57</v>
      </c>
      <c r="E11" s="80">
        <f>'4. Agricultural GDP'!D11</f>
        <v>403055</v>
      </c>
      <c r="F11" s="41">
        <f t="shared" si="0"/>
        <v>22939.954467842912</v>
      </c>
    </row>
    <row r="12" spans="2:6" ht="14.4">
      <c r="B12" s="32">
        <f t="shared" si="1"/>
        <v>7</v>
      </c>
      <c r="C12" s="79" t="str">
        <f>'5. Agricultural Employment'!C12</f>
        <v>1999-00</v>
      </c>
      <c r="D12" s="40">
        <f>'5. Agricultural Employment'!D12</f>
        <v>18.07</v>
      </c>
      <c r="E12" s="80">
        <f>'4. Agricultural GDP'!D12</f>
        <v>632036</v>
      </c>
      <c r="F12" s="41">
        <f t="shared" si="0"/>
        <v>34977.089097952405</v>
      </c>
    </row>
    <row r="13" spans="2:6" ht="14.4">
      <c r="B13" s="32">
        <f t="shared" si="1"/>
        <v>8</v>
      </c>
      <c r="C13" s="78" t="str">
        <f>'5. Agricultural Employment'!C13</f>
        <v>2000-01</v>
      </c>
      <c r="D13" s="40">
        <f>'5. Agricultural Employment'!D13</f>
        <v>18.47</v>
      </c>
      <c r="E13" s="80">
        <f>'4. Agricultural GDP'!D13</f>
        <v>627399</v>
      </c>
      <c r="F13" s="41">
        <f t="shared" si="0"/>
        <v>33968.543584190578</v>
      </c>
    </row>
    <row r="14" spans="2:6" ht="14.4">
      <c r="B14" s="32">
        <f t="shared" si="1"/>
        <v>9</v>
      </c>
      <c r="C14" s="78" t="str">
        <f>'5. Agricultural Employment'!C14</f>
        <v>2001-02</v>
      </c>
      <c r="D14" s="40">
        <f>'5. Agricultural Employment'!D14</f>
        <v>16.68</v>
      </c>
      <c r="E14" s="80">
        <f>'4. Agricultural GDP'!D14</f>
        <v>597447</v>
      </c>
      <c r="F14" s="41">
        <f t="shared" si="0"/>
        <v>35818.165467625899</v>
      </c>
    </row>
    <row r="15" spans="2:6" ht="14.4">
      <c r="B15" s="32">
        <f t="shared" si="1"/>
        <v>10</v>
      </c>
      <c r="C15" s="78" t="str">
        <f>'5. Agricultural Employment'!C15</f>
        <v>2002-03</v>
      </c>
      <c r="D15" s="40">
        <f>'5. Agricultural Employment'!D15</f>
        <v>17.03</v>
      </c>
      <c r="E15" s="80">
        <f>'4. Agricultural GDP'!D15</f>
        <v>635900</v>
      </c>
      <c r="F15" s="41">
        <f t="shared" si="0"/>
        <v>37339.988256018791</v>
      </c>
    </row>
    <row r="16" spans="2:6" ht="14.4">
      <c r="B16" s="32">
        <f t="shared" si="1"/>
        <v>11</v>
      </c>
      <c r="C16" s="78" t="str">
        <f>'5. Agricultural Employment'!C16</f>
        <v>2003-04</v>
      </c>
      <c r="D16" s="40">
        <f>'5. Agricultural Employment'!D16</f>
        <v>18.18</v>
      </c>
      <c r="E16" s="80">
        <f>'4. Agricultural GDP'!D16</f>
        <v>747929</v>
      </c>
      <c r="F16" s="41">
        <f t="shared" si="0"/>
        <v>41140.20902090209</v>
      </c>
    </row>
    <row r="17" spans="2:6" ht="14.4">
      <c r="B17" s="32">
        <f t="shared" si="1"/>
        <v>12</v>
      </c>
      <c r="C17" s="78" t="str">
        <f>'5. Agricultural Employment'!C17</f>
        <v>2004-05</v>
      </c>
      <c r="D17" s="40">
        <f>'5. Agricultural Employment'!D17</f>
        <v>18.600000000000001</v>
      </c>
      <c r="E17" s="80">
        <f>'4. Agricultural GDP'!D17</f>
        <v>820381</v>
      </c>
      <c r="F17" s="41">
        <f t="shared" si="0"/>
        <v>44106.505376344081</v>
      </c>
    </row>
    <row r="18" spans="2:6" ht="14.4">
      <c r="B18" s="32">
        <f t="shared" si="1"/>
        <v>13</v>
      </c>
      <c r="C18" s="78" t="str">
        <f>'5. Agricultural Employment'!C18</f>
        <v>2005-06</v>
      </c>
      <c r="D18" s="40">
        <f>'5. Agricultural Employment'!D18</f>
        <v>20.54</v>
      </c>
      <c r="E18" s="80">
        <f>'4. Agricultural GDP'!D18</f>
        <v>829576</v>
      </c>
      <c r="F18" s="41">
        <f t="shared" si="0"/>
        <v>40388.31548198637</v>
      </c>
    </row>
    <row r="19" spans="2:6" ht="14.4">
      <c r="B19" s="32">
        <f t="shared" si="1"/>
        <v>14</v>
      </c>
      <c r="C19" s="78" t="str">
        <f>'5. Agricultural Employment'!C19</f>
        <v>2006-07</v>
      </c>
      <c r="D19" s="40">
        <f>'5. Agricultural Employment'!D19</f>
        <v>21.29</v>
      </c>
      <c r="E19" s="80">
        <f>'4. Agricultural GDP'!D19</f>
        <v>963924</v>
      </c>
      <c r="F19" s="41">
        <f t="shared" si="0"/>
        <v>45275.904180366371</v>
      </c>
    </row>
    <row r="20" spans="2:6" ht="14.4">
      <c r="B20" s="32">
        <f t="shared" si="1"/>
        <v>15</v>
      </c>
      <c r="C20" s="78" t="str">
        <f>'5. Agricultural Employment'!C20</f>
        <v>2007-08</v>
      </c>
      <c r="D20" s="40">
        <f>'5. Agricultural Employment'!D20</f>
        <v>22.52</v>
      </c>
      <c r="E20" s="80">
        <f>'4. Agricultural GDP'!D20</f>
        <v>1155583</v>
      </c>
      <c r="F20" s="41">
        <f t="shared" si="0"/>
        <v>51313.632326820603</v>
      </c>
    </row>
    <row r="21" spans="2:6" ht="14.4">
      <c r="B21" s="32">
        <f t="shared" si="1"/>
        <v>16</v>
      </c>
      <c r="C21" s="78" t="str">
        <f>'5. Agricultural Employment'!C21</f>
        <v>2008-09</v>
      </c>
      <c r="D21" s="40">
        <f>'5. Agricultural Employment'!D21</f>
        <v>23.63</v>
      </c>
      <c r="E21" s="80">
        <f>'4. Agricultural GDP'!D21</f>
        <v>1517297</v>
      </c>
      <c r="F21" s="41">
        <f t="shared" si="0"/>
        <v>64210.622090562843</v>
      </c>
    </row>
    <row r="22" spans="2:6" ht="14.4">
      <c r="B22" s="32">
        <f t="shared" si="1"/>
        <v>17</v>
      </c>
      <c r="C22" s="78" t="str">
        <f>'5. Agricultural Employment'!C22</f>
        <v>2009-10</v>
      </c>
      <c r="D22" s="40">
        <f>'5. Agricultural Employment'!D22</f>
        <v>24.18</v>
      </c>
      <c r="E22" s="80">
        <f>'4. Agricultural GDP'!D22</f>
        <v>1706004</v>
      </c>
      <c r="F22" s="41">
        <f t="shared" si="0"/>
        <v>70554.34243176179</v>
      </c>
    </row>
    <row r="23" spans="2:6" ht="14.4">
      <c r="B23" s="32">
        <f t="shared" si="1"/>
        <v>18</v>
      </c>
      <c r="C23" s="78" t="str">
        <f>'5. Agricultural Employment'!C23</f>
        <v>2010-11</v>
      </c>
      <c r="D23" s="40">
        <f>'5. Agricultural Employment'!D23</f>
        <v>24.51</v>
      </c>
      <c r="E23" s="80">
        <f>'4. Agricultural GDP'!D23</f>
        <v>2195438</v>
      </c>
      <c r="F23" s="41">
        <f t="shared" si="0"/>
        <v>89573.153814769481</v>
      </c>
    </row>
    <row r="24" spans="2:6" ht="14.4">
      <c r="B24" s="32">
        <f t="shared" si="1"/>
        <v>19</v>
      </c>
      <c r="C24" s="78" t="str">
        <f>'5. Agricultural Employment'!C24</f>
        <v>2011-12</v>
      </c>
      <c r="D24" s="40">
        <f>'5. Agricultural Employment'!D24</f>
        <v>25.14</v>
      </c>
      <c r="E24" s="80">
        <f>'4. Agricultural GDP'!D24</f>
        <v>2051226</v>
      </c>
      <c r="F24" s="41">
        <f t="shared" si="0"/>
        <v>81592.124105011928</v>
      </c>
    </row>
    <row r="25" spans="2:6" ht="14.4">
      <c r="B25" s="32">
        <f t="shared" si="1"/>
        <v>20</v>
      </c>
      <c r="C25" s="79" t="str">
        <f>'5. Agricultural Employment'!C25</f>
        <v>2012-13</v>
      </c>
      <c r="D25" s="40">
        <f>'5. Agricultural Employment'!D25</f>
        <v>24.73</v>
      </c>
      <c r="E25" s="80">
        <f>'4. Agricultural GDP'!D25</f>
        <v>2290041</v>
      </c>
      <c r="F25" s="41">
        <f t="shared" si="0"/>
        <v>92601.738778811152</v>
      </c>
    </row>
    <row r="26" spans="2:6" ht="14.4">
      <c r="B26" s="32">
        <f t="shared" si="1"/>
        <v>21</v>
      </c>
      <c r="C26" s="79" t="str">
        <f>'5. Agricultural Employment'!C26</f>
        <v>2013-14</v>
      </c>
      <c r="D26" s="40">
        <f>'5. Agricultural Employment'!D26</f>
        <v>24.57</v>
      </c>
      <c r="E26" s="80">
        <f>'4. Agricultural GDP'!D26</f>
        <v>2633471</v>
      </c>
      <c r="F26" s="41">
        <f t="shared" si="0"/>
        <v>107182.37688237688</v>
      </c>
    </row>
    <row r="27" spans="2:6" ht="14.4">
      <c r="B27" s="32">
        <f t="shared" si="1"/>
        <v>22</v>
      </c>
      <c r="C27" s="79" t="str">
        <f>'5. Agricultural Employment'!C27</f>
        <v>2014-15</v>
      </c>
      <c r="D27" s="40">
        <f>'5. Agricultural Employment'!D27</f>
        <v>24.27</v>
      </c>
      <c r="E27" s="80">
        <f>'4. Agricultural GDP'!D27</f>
        <v>2547731</v>
      </c>
      <c r="F27" s="41">
        <f t="shared" si="0"/>
        <v>104974.49526163988</v>
      </c>
    </row>
    <row r="28" spans="2:6" ht="14.4">
      <c r="B28" s="32">
        <f t="shared" si="1"/>
        <v>23</v>
      </c>
      <c r="C28" s="79" t="str">
        <f>'5. Agricultural Employment'!C28</f>
        <v>2015-16</v>
      </c>
      <c r="D28" s="40">
        <f>'5. Agricultural Employment'!D28</f>
        <v>24.1</v>
      </c>
      <c r="E28" s="80">
        <f>'4. Agricultural GDP'!D28</f>
        <v>2497153</v>
      </c>
      <c r="F28" s="41">
        <f t="shared" si="0"/>
        <v>103616.3070539419</v>
      </c>
    </row>
    <row r="29" spans="2:6" ht="14.4">
      <c r="B29" s="32">
        <f t="shared" si="1"/>
        <v>24</v>
      </c>
      <c r="C29" s="79" t="str">
        <f>'5. Agricultural Employment'!C29</f>
        <v>2016-17</v>
      </c>
      <c r="D29" s="40">
        <f>'5. Agricultural Employment'!D29</f>
        <v>23.93</v>
      </c>
      <c r="E29" s="80">
        <f>'4. Agricultural GDP'!D29</f>
        <v>2814824</v>
      </c>
      <c r="F29" s="41">
        <f t="shared" si="0"/>
        <v>117627.41328875888</v>
      </c>
    </row>
    <row r="30" spans="2:6" ht="14.4">
      <c r="B30" s="32">
        <f t="shared" si="1"/>
        <v>25</v>
      </c>
      <c r="C30" s="79" t="str">
        <f>'5. Agricultural Employment'!C30</f>
        <v>2017-18</v>
      </c>
      <c r="D30" s="40">
        <f>'5. Agricultural Employment'!D30</f>
        <v>23.76</v>
      </c>
      <c r="E30" s="80">
        <f>'4. Agricultural GDP'!D30</f>
        <v>2997673</v>
      </c>
      <c r="F30" s="41">
        <f t="shared" si="0"/>
        <v>126164.68855218854</v>
      </c>
    </row>
    <row r="31" spans="2:6" ht="14.4">
      <c r="B31" s="32">
        <f t="shared" si="1"/>
        <v>26</v>
      </c>
      <c r="C31" s="79" t="str">
        <f>'5. Agricultural Employment'!C31</f>
        <v>2018-19</v>
      </c>
      <c r="D31" s="40">
        <f>'5. Agricultural Employment'!D31</f>
        <v>25.07</v>
      </c>
      <c r="E31" s="80">
        <f>'4. Agricultural GDP'!D31</f>
        <v>3026409</v>
      </c>
      <c r="F31" s="41">
        <f t="shared" si="0"/>
        <v>120718.34862385321</v>
      </c>
    </row>
    <row r="32" spans="2:6" ht="14.4">
      <c r="B32" s="32">
        <f t="shared" si="1"/>
        <v>27</v>
      </c>
      <c r="C32" s="79" t="str">
        <f>'5. Agricultural Employment'!C32</f>
        <v>2019-20</v>
      </c>
      <c r="D32" s="40">
        <f>'5. Agricultural Employment'!D32</f>
        <v>25.125</v>
      </c>
      <c r="E32" s="80">
        <f>'4. Agricultural GDP'!D32</f>
        <v>3704256</v>
      </c>
      <c r="F32" s="41">
        <f t="shared" si="0"/>
        <v>147433.07462686568</v>
      </c>
    </row>
    <row r="33" spans="2:6" ht="14.4">
      <c r="B33" s="32">
        <f t="shared" si="1"/>
        <v>28</v>
      </c>
      <c r="C33" s="79" t="str">
        <f>'5. Agricultural Employment'!C33</f>
        <v>2020-21</v>
      </c>
      <c r="D33" s="40">
        <f>'5. Agricultural Employment'!D33</f>
        <v>25.18</v>
      </c>
      <c r="E33" s="80">
        <f>'4. Agricultural GDP'!D33</f>
        <v>4720729</v>
      </c>
      <c r="F33" s="41">
        <f t="shared" si="0"/>
        <v>187479.30897537729</v>
      </c>
    </row>
    <row r="34" spans="2:6" ht="14.4">
      <c r="B34" s="32">
        <f t="shared" si="1"/>
        <v>29</v>
      </c>
      <c r="C34" s="79" t="str">
        <f>'5. Agricultural Employment'!C34</f>
        <v>2021-22</v>
      </c>
      <c r="D34" s="40">
        <f>'5. Agricultural Employment'!D34</f>
        <v>25.24</v>
      </c>
      <c r="E34" s="80">
        <f>'4. Agricultural GDP'!D34</f>
        <v>5791412</v>
      </c>
      <c r="F34" s="41">
        <f t="shared" si="0"/>
        <v>229453.72424722664</v>
      </c>
    </row>
    <row r="35" spans="2:6" ht="15.75" customHeight="1">
      <c r="B35" s="32">
        <f t="shared" si="1"/>
        <v>30</v>
      </c>
      <c r="C35" s="132" t="s">
        <v>153</v>
      </c>
      <c r="D35" s="40">
        <f>'5. Agricultural Employment'!D35</f>
        <v>25.29</v>
      </c>
      <c r="E35" s="80">
        <f>'4. Agricultural GDP'!D35</f>
        <v>7728433</v>
      </c>
      <c r="F35" s="41">
        <f t="shared" si="0"/>
        <v>305592.44760775013</v>
      </c>
    </row>
    <row r="38" spans="2:6" ht="15.75" customHeight="1">
      <c r="C38" s="33" t="s">
        <v>159</v>
      </c>
      <c r="D38" s="33" t="s">
        <v>160</v>
      </c>
    </row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0"/>
  <sheetViews>
    <sheetView topLeftCell="A14" workbookViewId="0">
      <selection activeCell="H28" sqref="H28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9" width="12.5546875" customWidth="1"/>
  </cols>
  <sheetData>
    <row r="1" spans="2:27" ht="13.8">
      <c r="C1" s="12"/>
      <c r="D1" s="12"/>
      <c r="E1" s="12"/>
      <c r="F1" s="1"/>
      <c r="G1" s="1"/>
      <c r="H1" s="1"/>
      <c r="I1" s="1"/>
    </row>
    <row r="2" spans="2:27" ht="18">
      <c r="C2" s="208" t="s">
        <v>31</v>
      </c>
      <c r="D2" s="208"/>
      <c r="E2" s="208"/>
      <c r="F2" s="208"/>
      <c r="G2" s="208"/>
      <c r="H2" s="208"/>
      <c r="I2" s="208"/>
    </row>
    <row r="3" spans="2:27" ht="14.4">
      <c r="C3" s="30" t="s">
        <v>90</v>
      </c>
      <c r="D3" s="12"/>
      <c r="E3" s="12"/>
      <c r="F3" s="1"/>
      <c r="G3" s="1"/>
      <c r="H3" s="1"/>
      <c r="I3" s="1"/>
    </row>
    <row r="4" spans="2:27" ht="57.6">
      <c r="B4" s="34" t="s">
        <v>154</v>
      </c>
      <c r="C4" s="61" t="s">
        <v>7</v>
      </c>
      <c r="D4" s="19" t="s">
        <v>51</v>
      </c>
      <c r="E4" s="19" t="s">
        <v>52</v>
      </c>
      <c r="F4" s="20" t="s">
        <v>53</v>
      </c>
      <c r="G4" s="20" t="s">
        <v>105</v>
      </c>
      <c r="H4" s="20" t="s">
        <v>106</v>
      </c>
      <c r="I4" s="20" t="s">
        <v>103</v>
      </c>
      <c r="J4" s="64" t="s">
        <v>104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2:27" ht="15.75" customHeight="1">
      <c r="B5" s="102">
        <v>1</v>
      </c>
      <c r="C5" s="133" t="s">
        <v>13</v>
      </c>
      <c r="D5" s="136">
        <v>57.23</v>
      </c>
      <c r="E5" s="136">
        <v>62.55</v>
      </c>
      <c r="F5" s="137">
        <f t="shared" ref="F5:F22" si="0">(D5+E5)/2</f>
        <v>59.89</v>
      </c>
      <c r="G5" s="137"/>
      <c r="H5" s="137"/>
      <c r="I5" s="138">
        <f t="shared" ref="I5:I19" si="1">F5</f>
        <v>59.89</v>
      </c>
      <c r="J5" s="139">
        <f t="shared" ref="J5:J18" si="2">$J$19*(I5/$I$19)</f>
        <v>36.314576764491875</v>
      </c>
    </row>
    <row r="6" spans="2:27" ht="15.75" customHeight="1">
      <c r="B6" s="102">
        <f>B5+1</f>
        <v>2</v>
      </c>
      <c r="C6" s="133" t="s">
        <v>14</v>
      </c>
      <c r="D6" s="136">
        <v>67.5</v>
      </c>
      <c r="E6" s="136">
        <v>72.16</v>
      </c>
      <c r="F6" s="137">
        <f t="shared" si="0"/>
        <v>69.83</v>
      </c>
      <c r="G6" s="137"/>
      <c r="H6" s="137"/>
      <c r="I6" s="138">
        <f t="shared" si="1"/>
        <v>69.83</v>
      </c>
      <c r="J6" s="139">
        <f t="shared" si="2"/>
        <v>42.341741450400185</v>
      </c>
    </row>
    <row r="7" spans="2:27" ht="15.75" customHeight="1">
      <c r="B7" s="102">
        <f t="shared" ref="B7:B34" si="3">B6+1</f>
        <v>3</v>
      </c>
      <c r="C7" s="133" t="s">
        <v>15</v>
      </c>
      <c r="D7" s="136">
        <v>75.44</v>
      </c>
      <c r="E7" s="136">
        <v>75.95</v>
      </c>
      <c r="F7" s="137">
        <f t="shared" si="0"/>
        <v>75.694999999999993</v>
      </c>
      <c r="G7" s="137"/>
      <c r="H7" s="137"/>
      <c r="I7" s="138">
        <f t="shared" si="1"/>
        <v>75.694999999999993</v>
      </c>
      <c r="J7" s="139">
        <f t="shared" si="2"/>
        <v>45.898011156924561</v>
      </c>
    </row>
    <row r="8" spans="2:27" ht="15.75" customHeight="1">
      <c r="B8" s="102">
        <f t="shared" si="3"/>
        <v>4</v>
      </c>
      <c r="C8" s="133" t="s">
        <v>16</v>
      </c>
      <c r="D8" s="136">
        <v>84.37</v>
      </c>
      <c r="E8" s="136">
        <v>87.01</v>
      </c>
      <c r="F8" s="137">
        <f t="shared" si="0"/>
        <v>85.69</v>
      </c>
      <c r="G8" s="137"/>
      <c r="H8" s="137"/>
      <c r="I8" s="138">
        <f t="shared" si="1"/>
        <v>85.69</v>
      </c>
      <c r="J8" s="139">
        <f t="shared" si="2"/>
        <v>51.958525345622107</v>
      </c>
    </row>
    <row r="9" spans="2:27" ht="15.75" customHeight="1">
      <c r="B9" s="102">
        <f t="shared" si="3"/>
        <v>5</v>
      </c>
      <c r="C9" s="133" t="s">
        <v>17</v>
      </c>
      <c r="D9" s="136">
        <v>90.45</v>
      </c>
      <c r="E9" s="136">
        <v>93.81</v>
      </c>
      <c r="F9" s="137">
        <f t="shared" si="0"/>
        <v>92.13</v>
      </c>
      <c r="G9" s="137"/>
      <c r="H9" s="137"/>
      <c r="I9" s="138">
        <f t="shared" si="1"/>
        <v>92.13</v>
      </c>
      <c r="J9" s="139">
        <f t="shared" si="2"/>
        <v>55.863448944942995</v>
      </c>
    </row>
    <row r="10" spans="2:27" ht="15.75" customHeight="1">
      <c r="B10" s="102">
        <f t="shared" si="3"/>
        <v>6</v>
      </c>
      <c r="C10" s="133" t="s">
        <v>18</v>
      </c>
      <c r="D10" s="136">
        <v>96.55</v>
      </c>
      <c r="E10" s="136">
        <v>103.21</v>
      </c>
      <c r="F10" s="137">
        <f t="shared" si="0"/>
        <v>99.88</v>
      </c>
      <c r="G10" s="137"/>
      <c r="H10" s="137"/>
      <c r="I10" s="138">
        <f t="shared" si="1"/>
        <v>99.88</v>
      </c>
      <c r="J10" s="139">
        <f t="shared" si="2"/>
        <v>60.562697065243739</v>
      </c>
    </row>
    <row r="11" spans="2:27" ht="15.75" customHeight="1">
      <c r="B11" s="102">
        <f t="shared" si="3"/>
        <v>7</v>
      </c>
      <c r="C11" s="133" t="s">
        <v>19</v>
      </c>
      <c r="D11" s="136">
        <v>97.09</v>
      </c>
      <c r="E11" s="136">
        <v>92.39</v>
      </c>
      <c r="F11" s="137">
        <f t="shared" si="0"/>
        <v>94.740000000000009</v>
      </c>
      <c r="G11" s="137"/>
      <c r="H11" s="137"/>
      <c r="I11" s="138">
        <f t="shared" si="1"/>
        <v>94.740000000000009</v>
      </c>
      <c r="J11" s="139">
        <f t="shared" si="2"/>
        <v>57.446034440941062</v>
      </c>
    </row>
    <row r="12" spans="2:27" ht="15.75" customHeight="1">
      <c r="B12" s="102">
        <f t="shared" si="3"/>
        <v>8</v>
      </c>
      <c r="C12" s="134">
        <v>36526</v>
      </c>
      <c r="D12" s="136">
        <v>100</v>
      </c>
      <c r="E12" s="136">
        <v>100</v>
      </c>
      <c r="F12" s="137">
        <f t="shared" si="0"/>
        <v>100</v>
      </c>
      <c r="G12" s="137"/>
      <c r="H12" s="137"/>
      <c r="I12" s="138">
        <f t="shared" si="1"/>
        <v>100</v>
      </c>
      <c r="J12" s="139">
        <f t="shared" si="2"/>
        <v>60.635459616783891</v>
      </c>
    </row>
    <row r="13" spans="2:27" ht="15.75" customHeight="1">
      <c r="B13" s="102">
        <f t="shared" si="3"/>
        <v>9</v>
      </c>
      <c r="C13" s="134">
        <v>36923</v>
      </c>
      <c r="D13" s="136">
        <v>101.95</v>
      </c>
      <c r="E13" s="136">
        <v>100.31</v>
      </c>
      <c r="F13" s="137">
        <f t="shared" si="0"/>
        <v>101.13</v>
      </c>
      <c r="G13" s="137"/>
      <c r="H13" s="137"/>
      <c r="I13" s="138">
        <f t="shared" si="1"/>
        <v>101.13</v>
      </c>
      <c r="J13" s="139">
        <f t="shared" si="2"/>
        <v>61.320640310453541</v>
      </c>
    </row>
    <row r="14" spans="2:27" ht="15.75" customHeight="1">
      <c r="B14" s="102">
        <f t="shared" si="3"/>
        <v>10</v>
      </c>
      <c r="C14" s="134">
        <v>37316</v>
      </c>
      <c r="D14" s="136">
        <v>105.62</v>
      </c>
      <c r="E14" s="136">
        <v>115.51</v>
      </c>
      <c r="F14" s="137">
        <f t="shared" si="0"/>
        <v>110.565</v>
      </c>
      <c r="G14" s="137"/>
      <c r="H14" s="137"/>
      <c r="I14" s="138">
        <f t="shared" si="1"/>
        <v>110.565</v>
      </c>
      <c r="J14" s="139">
        <f t="shared" si="2"/>
        <v>67.041595925297102</v>
      </c>
    </row>
    <row r="15" spans="2:27" ht="15.75" customHeight="1">
      <c r="B15" s="102">
        <f t="shared" si="3"/>
        <v>11</v>
      </c>
      <c r="C15" s="134">
        <v>37712</v>
      </c>
      <c r="D15" s="136">
        <v>112.99</v>
      </c>
      <c r="E15" s="136">
        <v>135.12</v>
      </c>
      <c r="F15" s="137">
        <f t="shared" si="0"/>
        <v>124.05500000000001</v>
      </c>
      <c r="G15" s="137"/>
      <c r="H15" s="137"/>
      <c r="I15" s="138">
        <f t="shared" si="1"/>
        <v>124.05500000000001</v>
      </c>
      <c r="J15" s="139">
        <f t="shared" si="2"/>
        <v>75.221319427601259</v>
      </c>
    </row>
    <row r="16" spans="2:27" ht="15.75" customHeight="1">
      <c r="B16" s="102">
        <f t="shared" si="3"/>
        <v>12</v>
      </c>
      <c r="C16" s="134">
        <v>38108</v>
      </c>
      <c r="D16" s="136">
        <v>125.03</v>
      </c>
      <c r="E16" s="136">
        <v>110.44</v>
      </c>
      <c r="F16" s="137">
        <f t="shared" si="0"/>
        <v>117.735</v>
      </c>
      <c r="G16" s="137"/>
      <c r="H16" s="137"/>
      <c r="I16" s="138">
        <f t="shared" si="1"/>
        <v>117.735</v>
      </c>
      <c r="J16" s="139">
        <f t="shared" si="2"/>
        <v>71.389158379820515</v>
      </c>
    </row>
    <row r="17" spans="2:13" ht="15.75" customHeight="1">
      <c r="B17" s="102">
        <f t="shared" si="3"/>
        <v>13</v>
      </c>
      <c r="C17" s="134">
        <v>38504</v>
      </c>
      <c r="D17" s="136">
        <v>133.78</v>
      </c>
      <c r="E17" s="136">
        <v>121.93</v>
      </c>
      <c r="F17" s="137">
        <f t="shared" si="0"/>
        <v>127.855</v>
      </c>
      <c r="G17" s="137"/>
      <c r="H17" s="137"/>
      <c r="I17" s="138">
        <f t="shared" si="1"/>
        <v>127.855</v>
      </c>
      <c r="J17" s="139">
        <f t="shared" si="2"/>
        <v>77.525466893039038</v>
      </c>
    </row>
    <row r="18" spans="2:13" ht="15.75" customHeight="1">
      <c r="B18" s="102">
        <f t="shared" si="3"/>
        <v>14</v>
      </c>
      <c r="C18" s="134">
        <v>38899</v>
      </c>
      <c r="D18" s="136">
        <v>145.66999999999999</v>
      </c>
      <c r="E18" s="136">
        <v>138.85</v>
      </c>
      <c r="F18" s="137">
        <f t="shared" si="0"/>
        <v>142.26</v>
      </c>
      <c r="G18" s="137"/>
      <c r="H18" s="137"/>
      <c r="I18" s="138">
        <f t="shared" si="1"/>
        <v>142.26</v>
      </c>
      <c r="J18" s="139">
        <f t="shared" si="2"/>
        <v>86.260004850836765</v>
      </c>
    </row>
    <row r="19" spans="2:13" ht="15.75" customHeight="1">
      <c r="B19" s="102">
        <f t="shared" si="3"/>
        <v>15</v>
      </c>
      <c r="C19" s="134">
        <v>39295</v>
      </c>
      <c r="D19" s="136">
        <v>173.27</v>
      </c>
      <c r="E19" s="136">
        <v>156.57</v>
      </c>
      <c r="F19" s="137">
        <f t="shared" si="0"/>
        <v>164.92000000000002</v>
      </c>
      <c r="G19" s="137">
        <v>100</v>
      </c>
      <c r="H19" s="137"/>
      <c r="I19" s="138">
        <f t="shared" si="1"/>
        <v>164.92000000000002</v>
      </c>
      <c r="J19" s="139">
        <f>G19</f>
        <v>100</v>
      </c>
      <c r="K19" s="48"/>
      <c r="L19" s="48"/>
      <c r="M19" s="49"/>
    </row>
    <row r="20" spans="2:13" ht="15.75" customHeight="1">
      <c r="B20" s="102">
        <f t="shared" si="3"/>
        <v>16</v>
      </c>
      <c r="C20" s="134">
        <v>39692</v>
      </c>
      <c r="D20" s="136">
        <v>213.54</v>
      </c>
      <c r="E20" s="136">
        <v>184.45</v>
      </c>
      <c r="F20" s="137">
        <f t="shared" si="0"/>
        <v>198.995</v>
      </c>
      <c r="G20" s="137">
        <v>119.1</v>
      </c>
      <c r="H20" s="137"/>
      <c r="I20" s="140">
        <f t="shared" ref="I20:I27" si="4">$I$19*(G20/100)</f>
        <v>196.41971999999998</v>
      </c>
      <c r="J20" s="139">
        <f t="shared" ref="J20:J27" si="5">G20</f>
        <v>119.1</v>
      </c>
    </row>
    <row r="21" spans="2:13" ht="15.75" customHeight="1">
      <c r="B21" s="102">
        <f t="shared" si="3"/>
        <v>17</v>
      </c>
      <c r="C21" s="135">
        <v>40087</v>
      </c>
      <c r="D21" s="136">
        <v>239.01</v>
      </c>
      <c r="E21" s="136">
        <v>238.11</v>
      </c>
      <c r="F21" s="137">
        <f t="shared" si="0"/>
        <v>238.56</v>
      </c>
      <c r="G21" s="137">
        <v>142.02000000000001</v>
      </c>
      <c r="H21" s="137"/>
      <c r="I21" s="140">
        <f t="shared" si="4"/>
        <v>234.21938400000005</v>
      </c>
      <c r="J21" s="139">
        <f t="shared" si="5"/>
        <v>142.02000000000001</v>
      </c>
    </row>
    <row r="22" spans="2:13" ht="14.4">
      <c r="B22" s="102">
        <f t="shared" si="3"/>
        <v>18</v>
      </c>
      <c r="C22" s="135">
        <v>40483</v>
      </c>
      <c r="D22" s="137">
        <v>285.93</v>
      </c>
      <c r="E22" s="137">
        <v>374.44</v>
      </c>
      <c r="F22" s="137">
        <f t="shared" si="0"/>
        <v>330.185</v>
      </c>
      <c r="G22" s="137">
        <v>183.2</v>
      </c>
      <c r="H22" s="137"/>
      <c r="I22" s="140">
        <f t="shared" si="4"/>
        <v>302.13344000000001</v>
      </c>
      <c r="J22" s="139">
        <f t="shared" si="5"/>
        <v>183.2</v>
      </c>
    </row>
    <row r="23" spans="2:13" ht="14.4">
      <c r="B23" s="102">
        <f t="shared" si="3"/>
        <v>19</v>
      </c>
      <c r="C23" s="135">
        <v>40878</v>
      </c>
      <c r="D23" s="137"/>
      <c r="E23" s="137"/>
      <c r="F23" s="137"/>
      <c r="G23" s="137">
        <v>185.03</v>
      </c>
      <c r="H23" s="137"/>
      <c r="I23" s="140">
        <f t="shared" si="4"/>
        <v>305.15147600000006</v>
      </c>
      <c r="J23" s="139">
        <f t="shared" si="5"/>
        <v>185.03</v>
      </c>
    </row>
    <row r="24" spans="2:13" ht="14.4">
      <c r="B24" s="102">
        <f t="shared" si="3"/>
        <v>20</v>
      </c>
      <c r="C24" s="133" t="s">
        <v>20</v>
      </c>
      <c r="D24" s="137"/>
      <c r="E24" s="137"/>
      <c r="F24" s="137"/>
      <c r="G24" s="137">
        <v>198.23</v>
      </c>
      <c r="H24" s="137"/>
      <c r="I24" s="140">
        <f t="shared" si="4"/>
        <v>326.92091600000003</v>
      </c>
      <c r="J24" s="139">
        <f t="shared" si="5"/>
        <v>198.23</v>
      </c>
    </row>
    <row r="25" spans="2:13" ht="14.4">
      <c r="B25" s="102">
        <f t="shared" si="3"/>
        <v>21</v>
      </c>
      <c r="C25" s="133" t="s">
        <v>21</v>
      </c>
      <c r="D25" s="137"/>
      <c r="E25" s="137"/>
      <c r="F25" s="137"/>
      <c r="G25" s="137">
        <v>219</v>
      </c>
      <c r="H25" s="137"/>
      <c r="I25" s="140">
        <f t="shared" si="4"/>
        <v>361.1748</v>
      </c>
      <c r="J25" s="139">
        <f t="shared" si="5"/>
        <v>219</v>
      </c>
    </row>
    <row r="26" spans="2:13" ht="14.4">
      <c r="B26" s="102">
        <f t="shared" si="3"/>
        <v>22</v>
      </c>
      <c r="C26" s="133" t="s">
        <v>22</v>
      </c>
      <c r="D26" s="137"/>
      <c r="E26" s="137"/>
      <c r="F26" s="137"/>
      <c r="G26" s="137">
        <v>220.56</v>
      </c>
      <c r="H26" s="137"/>
      <c r="I26" s="140">
        <f t="shared" si="4"/>
        <v>363.74755200000004</v>
      </c>
      <c r="J26" s="139">
        <f t="shared" si="5"/>
        <v>220.56</v>
      </c>
    </row>
    <row r="27" spans="2:13" ht="14.4">
      <c r="B27" s="102">
        <f t="shared" si="3"/>
        <v>23</v>
      </c>
      <c r="C27" s="133" t="s">
        <v>23</v>
      </c>
      <c r="D27" s="137"/>
      <c r="E27" s="137"/>
      <c r="F27" s="137"/>
      <c r="G27" s="137">
        <v>226.43</v>
      </c>
      <c r="H27" s="137">
        <v>100</v>
      </c>
      <c r="I27" s="140">
        <f t="shared" si="4"/>
        <v>373.42835600000001</v>
      </c>
      <c r="J27" s="139">
        <f t="shared" si="5"/>
        <v>226.43</v>
      </c>
    </row>
    <row r="28" spans="2:13" ht="14.4">
      <c r="B28" s="102">
        <f t="shared" si="3"/>
        <v>24</v>
      </c>
      <c r="C28" s="133" t="s">
        <v>24</v>
      </c>
      <c r="D28" s="137"/>
      <c r="E28" s="137"/>
      <c r="F28" s="137"/>
      <c r="G28" s="137"/>
      <c r="H28" s="137">
        <v>108.15</v>
      </c>
      <c r="I28" s="140">
        <f t="shared" ref="I28:I34" si="6">$I$27*(H28/100)</f>
        <v>403.86276701400004</v>
      </c>
      <c r="J28" s="139">
        <f>$J$27*(H28/$H$27)</f>
        <v>244.88404500000004</v>
      </c>
      <c r="K28" s="48"/>
    </row>
    <row r="29" spans="2:13" ht="14.4">
      <c r="B29" s="102">
        <f t="shared" si="3"/>
        <v>25</v>
      </c>
      <c r="C29" s="133" t="s">
        <v>25</v>
      </c>
      <c r="D29" s="137"/>
      <c r="E29" s="137"/>
      <c r="F29" s="137"/>
      <c r="G29" s="137"/>
      <c r="H29" s="137">
        <v>113.34</v>
      </c>
      <c r="I29" s="140">
        <f t="shared" si="6"/>
        <v>423.24369869039998</v>
      </c>
      <c r="J29" s="139">
        <f t="shared" ref="J29:J34" si="7">$J$27*(H29/$H$27)</f>
        <v>256.635762</v>
      </c>
      <c r="K29" s="48"/>
    </row>
    <row r="30" spans="2:13" ht="14.4">
      <c r="B30" s="102">
        <f t="shared" si="3"/>
        <v>26</v>
      </c>
      <c r="C30" s="133" t="s">
        <v>26</v>
      </c>
      <c r="D30" s="137"/>
      <c r="E30" s="137"/>
      <c r="F30" s="137"/>
      <c r="G30" s="137"/>
      <c r="H30" s="137">
        <v>124.35</v>
      </c>
      <c r="I30" s="140">
        <f t="shared" si="6"/>
        <v>464.35816068600002</v>
      </c>
      <c r="J30" s="139">
        <f t="shared" si="7"/>
        <v>281.56570500000004</v>
      </c>
      <c r="K30" s="48"/>
    </row>
    <row r="31" spans="2:13" ht="14.4">
      <c r="B31" s="102">
        <f t="shared" si="3"/>
        <v>27</v>
      </c>
      <c r="C31" s="133" t="s">
        <v>27</v>
      </c>
      <c r="D31" s="137"/>
      <c r="E31" s="137"/>
      <c r="F31" s="137"/>
      <c r="G31" s="137"/>
      <c r="H31" s="137">
        <v>137.80000000000001</v>
      </c>
      <c r="I31" s="140">
        <f t="shared" si="6"/>
        <v>514.58427456800007</v>
      </c>
      <c r="J31" s="139">
        <f t="shared" si="7"/>
        <v>312.02054000000004</v>
      </c>
      <c r="K31" s="48"/>
    </row>
    <row r="32" spans="2:13" ht="14.4">
      <c r="B32" s="102">
        <f t="shared" si="3"/>
        <v>28</v>
      </c>
      <c r="C32" s="133" t="s">
        <v>28</v>
      </c>
      <c r="D32" s="137"/>
      <c r="E32" s="137"/>
      <c r="F32" s="137"/>
      <c r="G32" s="137"/>
      <c r="H32" s="137">
        <v>155.69</v>
      </c>
      <c r="I32" s="140">
        <f t="shared" si="6"/>
        <v>581.39060745639995</v>
      </c>
      <c r="J32" s="139">
        <f t="shared" si="7"/>
        <v>352.52886699999999</v>
      </c>
      <c r="K32" s="48"/>
    </row>
    <row r="33" spans="1:11" ht="14.4">
      <c r="B33" s="102">
        <f t="shared" si="3"/>
        <v>29</v>
      </c>
      <c r="C33" s="133" t="s">
        <v>29</v>
      </c>
      <c r="D33" s="142"/>
      <c r="E33" s="142"/>
      <c r="F33" s="142"/>
      <c r="G33" s="142"/>
      <c r="H33" s="142">
        <v>194.98</v>
      </c>
      <c r="I33" s="143">
        <f t="shared" si="6"/>
        <v>728.11060852879996</v>
      </c>
      <c r="J33" s="144">
        <f t="shared" si="7"/>
        <v>441.49321400000002</v>
      </c>
      <c r="K33" s="48"/>
    </row>
    <row r="34" spans="1:11" ht="15.75" customHeight="1">
      <c r="B34" s="102">
        <f t="shared" si="3"/>
        <v>30</v>
      </c>
      <c r="C34" s="141" t="s">
        <v>153</v>
      </c>
      <c r="D34" s="77"/>
      <c r="E34" s="77"/>
      <c r="F34" s="77"/>
      <c r="G34" s="77"/>
      <c r="H34" s="145">
        <v>246.83</v>
      </c>
      <c r="I34" s="146">
        <f t="shared" si="6"/>
        <v>921.73321111480004</v>
      </c>
      <c r="J34" s="139">
        <f t="shared" si="7"/>
        <v>558.89716900000008</v>
      </c>
    </row>
    <row r="37" spans="1:11" ht="15.75" customHeight="1">
      <c r="A37" s="51"/>
      <c r="B37" s="51"/>
      <c r="C37" s="51" t="s">
        <v>107</v>
      </c>
      <c r="D37" s="51"/>
      <c r="E37" s="51"/>
    </row>
    <row r="38" spans="1:11" ht="15.75" customHeight="1">
      <c r="B38" s="51">
        <v>1</v>
      </c>
      <c r="C38" s="51" t="s">
        <v>113</v>
      </c>
      <c r="D38" s="51"/>
      <c r="E38" s="51"/>
    </row>
    <row r="39" spans="1:11" ht="15.75" customHeight="1">
      <c r="B39" s="51">
        <v>2</v>
      </c>
      <c r="C39" s="51" t="s">
        <v>114</v>
      </c>
      <c r="D39" s="51"/>
      <c r="E39" s="51"/>
    </row>
    <row r="40" spans="1:11" ht="15.75" customHeight="1">
      <c r="B40" s="51">
        <v>3</v>
      </c>
      <c r="C40" s="51" t="s">
        <v>112</v>
      </c>
      <c r="D40" s="51"/>
      <c r="E40" s="51"/>
    </row>
  </sheetData>
  <mergeCells count="1">
    <mergeCell ref="C2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40"/>
  <sheetViews>
    <sheetView topLeftCell="A13" workbookViewId="0">
      <selection activeCell="J48" sqref="J48"/>
    </sheetView>
  </sheetViews>
  <sheetFormatPr defaultColWidth="12.5546875" defaultRowHeight="15.75" customHeight="1"/>
  <cols>
    <col min="1" max="1" width="3.5546875" customWidth="1"/>
    <col min="2" max="2" width="5.5546875" bestFit="1" customWidth="1"/>
    <col min="3" max="4" width="12.5546875" customWidth="1"/>
  </cols>
  <sheetData>
    <row r="1" spans="2:6" ht="14.4">
      <c r="C1" s="2"/>
      <c r="D1" s="2"/>
    </row>
    <row r="2" spans="2:6" ht="18">
      <c r="C2" s="205" t="s">
        <v>0</v>
      </c>
      <c r="D2" s="205"/>
    </row>
    <row r="3" spans="2:6" ht="14.4">
      <c r="C3" s="17" t="s">
        <v>54</v>
      </c>
      <c r="D3" s="2"/>
    </row>
    <row r="4" spans="2:6" ht="28.8">
      <c r="B4" s="34" t="s">
        <v>154</v>
      </c>
      <c r="C4" s="61" t="s">
        <v>7</v>
      </c>
      <c r="D4" s="31" t="s">
        <v>155</v>
      </c>
      <c r="E4" s="35" t="s">
        <v>156</v>
      </c>
      <c r="F4" s="34" t="s">
        <v>157</v>
      </c>
    </row>
    <row r="5" spans="2:6" ht="15.75" customHeight="1">
      <c r="B5" s="102">
        <v>1</v>
      </c>
      <c r="C5" s="133" t="s">
        <v>13</v>
      </c>
      <c r="D5" s="38">
        <v>21.87</v>
      </c>
      <c r="E5" s="43">
        <v>21.51</v>
      </c>
      <c r="F5" s="43">
        <v>17.13</v>
      </c>
    </row>
    <row r="6" spans="2:6" ht="15.75" customHeight="1">
      <c r="B6" s="102">
        <f>B5+1</f>
        <v>2</v>
      </c>
      <c r="C6" s="133" t="s">
        <v>14</v>
      </c>
      <c r="D6" s="38">
        <v>22.14</v>
      </c>
      <c r="E6" s="43">
        <v>21.55</v>
      </c>
      <c r="F6" s="43">
        <v>17.2</v>
      </c>
    </row>
    <row r="7" spans="2:6" ht="15.75" customHeight="1">
      <c r="B7" s="102">
        <f t="shared" ref="B7:B34" si="0">B6+1</f>
        <v>3</v>
      </c>
      <c r="C7" s="133" t="s">
        <v>15</v>
      </c>
      <c r="D7" s="38">
        <v>22.59</v>
      </c>
      <c r="E7" s="43">
        <v>21.68</v>
      </c>
      <c r="F7" s="43">
        <v>17.579999999999998</v>
      </c>
    </row>
    <row r="8" spans="2:6" ht="15.75" customHeight="1">
      <c r="B8" s="102">
        <f t="shared" si="0"/>
        <v>4</v>
      </c>
      <c r="C8" s="133" t="s">
        <v>16</v>
      </c>
      <c r="D8" s="38">
        <v>22.73</v>
      </c>
      <c r="E8" s="43">
        <v>21.98</v>
      </c>
      <c r="F8" s="43">
        <v>17.850000000000001</v>
      </c>
    </row>
    <row r="9" spans="2:6" ht="15.75" customHeight="1">
      <c r="B9" s="102">
        <f t="shared" si="0"/>
        <v>5</v>
      </c>
      <c r="C9" s="133" t="s">
        <v>17</v>
      </c>
      <c r="D9" s="38">
        <v>23.04</v>
      </c>
      <c r="E9" s="43">
        <v>21.96</v>
      </c>
      <c r="F9" s="43">
        <v>18</v>
      </c>
    </row>
    <row r="10" spans="2:6" ht="15.75" customHeight="1">
      <c r="B10" s="102">
        <f t="shared" si="0"/>
        <v>6</v>
      </c>
      <c r="C10" s="133" t="s">
        <v>18</v>
      </c>
      <c r="D10" s="38">
        <v>22.86</v>
      </c>
      <c r="E10" s="43">
        <v>21.93</v>
      </c>
      <c r="F10" s="43">
        <v>17.95</v>
      </c>
    </row>
    <row r="11" spans="2:6" ht="15.75" customHeight="1">
      <c r="B11" s="102">
        <f t="shared" si="0"/>
        <v>7</v>
      </c>
      <c r="C11" s="133" t="s">
        <v>19</v>
      </c>
      <c r="D11" s="38">
        <v>22.74</v>
      </c>
      <c r="E11" s="43">
        <v>21.96</v>
      </c>
      <c r="F11" s="43">
        <v>18.11</v>
      </c>
    </row>
    <row r="12" spans="2:6" ht="15.75" customHeight="1">
      <c r="B12" s="102">
        <f t="shared" si="0"/>
        <v>8</v>
      </c>
      <c r="C12" s="134">
        <v>36526</v>
      </c>
      <c r="D12" s="38">
        <v>22.04</v>
      </c>
      <c r="E12" s="44">
        <v>22.13</v>
      </c>
      <c r="F12" s="44">
        <v>17.82</v>
      </c>
    </row>
    <row r="13" spans="2:6" ht="15.75" customHeight="1">
      <c r="B13" s="102">
        <f t="shared" si="0"/>
        <v>9</v>
      </c>
      <c r="C13" s="134">
        <v>36923</v>
      </c>
      <c r="D13" s="38">
        <v>22.12</v>
      </c>
      <c r="E13" s="44">
        <v>22.27</v>
      </c>
      <c r="F13" s="44">
        <v>18.04</v>
      </c>
    </row>
    <row r="14" spans="2:6" ht="15.75" customHeight="1">
      <c r="B14" s="102">
        <f t="shared" si="0"/>
        <v>10</v>
      </c>
      <c r="C14" s="134">
        <v>37316</v>
      </c>
      <c r="D14" s="38">
        <v>21.85</v>
      </c>
      <c r="E14" s="44">
        <v>22.21</v>
      </c>
      <c r="F14" s="44">
        <v>18.22</v>
      </c>
    </row>
    <row r="15" spans="2:6" ht="15.75" customHeight="1">
      <c r="B15" s="102">
        <f t="shared" si="0"/>
        <v>11</v>
      </c>
      <c r="C15" s="134">
        <v>37712</v>
      </c>
      <c r="D15" s="38">
        <v>22.94</v>
      </c>
      <c r="E15" s="44">
        <v>22.12</v>
      </c>
      <c r="F15" s="44">
        <v>18.760000000000002</v>
      </c>
    </row>
    <row r="16" spans="2:6" ht="15.75" customHeight="1">
      <c r="B16" s="102">
        <f t="shared" si="0"/>
        <v>12</v>
      </c>
      <c r="C16" s="134">
        <v>38108</v>
      </c>
      <c r="D16" s="38">
        <v>22.78</v>
      </c>
      <c r="E16" s="44">
        <v>22.13</v>
      </c>
      <c r="F16" s="44">
        <v>18.84</v>
      </c>
    </row>
    <row r="17" spans="2:9" ht="15.75" customHeight="1">
      <c r="B17" s="102">
        <f t="shared" si="0"/>
        <v>13</v>
      </c>
      <c r="C17" s="134">
        <v>38504</v>
      </c>
      <c r="D17" s="38">
        <v>23.13</v>
      </c>
      <c r="E17" s="44">
        <v>22.11</v>
      </c>
      <c r="F17" s="44">
        <v>19.12</v>
      </c>
    </row>
    <row r="18" spans="2:9" ht="15.75" customHeight="1">
      <c r="B18" s="102">
        <f t="shared" si="0"/>
        <v>14</v>
      </c>
      <c r="C18" s="134">
        <v>38899</v>
      </c>
      <c r="D18" s="38">
        <v>23.56</v>
      </c>
      <c r="E18" s="44">
        <v>21.87</v>
      </c>
      <c r="F18" s="44">
        <v>19.59</v>
      </c>
    </row>
    <row r="19" spans="2:9" ht="15.75" customHeight="1">
      <c r="B19" s="102">
        <f t="shared" si="0"/>
        <v>15</v>
      </c>
      <c r="C19" s="134">
        <v>39295</v>
      </c>
      <c r="D19" s="38">
        <v>23.85</v>
      </c>
      <c r="E19" s="44">
        <v>21.17</v>
      </c>
      <c r="F19" s="44">
        <v>19.29</v>
      </c>
    </row>
    <row r="20" spans="2:9" ht="15.75" customHeight="1">
      <c r="B20" s="102">
        <f t="shared" si="0"/>
        <v>16</v>
      </c>
      <c r="C20" s="134">
        <v>39692</v>
      </c>
      <c r="D20" s="38">
        <v>23.85</v>
      </c>
      <c r="E20" s="44">
        <v>21.38</v>
      </c>
      <c r="F20" s="44">
        <v>19.39</v>
      </c>
    </row>
    <row r="21" spans="2:9" ht="15.75" customHeight="1">
      <c r="B21" s="102">
        <f t="shared" si="0"/>
        <v>17</v>
      </c>
      <c r="C21" s="135">
        <v>40087</v>
      </c>
      <c r="D21" s="38">
        <v>23.67</v>
      </c>
      <c r="E21" s="44">
        <v>21.4</v>
      </c>
      <c r="F21" s="44">
        <v>20.059999999999999</v>
      </c>
    </row>
    <row r="22" spans="2:9" ht="14.4">
      <c r="B22" s="102">
        <f t="shared" si="0"/>
        <v>18</v>
      </c>
      <c r="C22" s="135">
        <v>40483</v>
      </c>
      <c r="D22" s="38">
        <v>22.72</v>
      </c>
      <c r="E22" s="44">
        <v>22.03</v>
      </c>
      <c r="F22" s="44">
        <v>19.239999999999998</v>
      </c>
      <c r="H22" s="33"/>
      <c r="I22" s="33"/>
    </row>
    <row r="23" spans="2:9" ht="14.4">
      <c r="B23" s="102">
        <f t="shared" si="0"/>
        <v>19</v>
      </c>
      <c r="C23" s="135">
        <v>40878</v>
      </c>
      <c r="D23" s="38">
        <v>22.5</v>
      </c>
      <c r="E23" s="44">
        <v>22.03</v>
      </c>
      <c r="F23" s="44">
        <v>19.45</v>
      </c>
      <c r="H23" s="33"/>
      <c r="I23" s="33"/>
    </row>
    <row r="24" spans="2:9" ht="14.4">
      <c r="B24" s="102">
        <f t="shared" si="0"/>
        <v>20</v>
      </c>
      <c r="C24" s="133" t="s">
        <v>20</v>
      </c>
      <c r="D24" s="38">
        <v>22.56</v>
      </c>
      <c r="E24" s="44">
        <v>22.26</v>
      </c>
      <c r="F24" s="44">
        <v>18</v>
      </c>
      <c r="H24" s="33"/>
      <c r="I24" s="33"/>
    </row>
    <row r="25" spans="2:9" ht="14.4">
      <c r="B25" s="102">
        <f t="shared" si="0"/>
        <v>21</v>
      </c>
      <c r="C25" s="133" t="s">
        <v>21</v>
      </c>
      <c r="D25" s="38">
        <v>23.16</v>
      </c>
      <c r="E25" s="44">
        <v>22.06</v>
      </c>
      <c r="F25" s="44">
        <v>18.64</v>
      </c>
      <c r="H25" s="33"/>
      <c r="I25" s="33"/>
    </row>
    <row r="26" spans="2:9" ht="14.4">
      <c r="B26" s="102">
        <f t="shared" si="0"/>
        <v>22</v>
      </c>
      <c r="C26" s="133" t="s">
        <v>22</v>
      </c>
      <c r="D26" s="38">
        <v>23.26</v>
      </c>
      <c r="E26" s="44">
        <v>23.24</v>
      </c>
      <c r="F26" s="44">
        <v>19.28</v>
      </c>
      <c r="H26" s="33"/>
      <c r="I26" s="33"/>
    </row>
    <row r="27" spans="2:9" ht="14.4">
      <c r="B27" s="102">
        <f t="shared" si="0"/>
        <v>23</v>
      </c>
      <c r="C27" s="133" t="s">
        <v>23</v>
      </c>
      <c r="D27" s="38">
        <v>24.04</v>
      </c>
      <c r="E27" s="44">
        <v>22.74</v>
      </c>
      <c r="F27" s="44">
        <v>19.329999999999998</v>
      </c>
      <c r="H27" s="33"/>
      <c r="I27" s="33"/>
    </row>
    <row r="28" spans="2:9" ht="14.4">
      <c r="B28" s="102">
        <f t="shared" si="0"/>
        <v>24</v>
      </c>
      <c r="C28" s="133" t="s">
        <v>24</v>
      </c>
      <c r="D28" s="38">
        <v>23.01</v>
      </c>
      <c r="E28" s="44">
        <v>22.11</v>
      </c>
      <c r="F28" s="44">
        <v>18.91</v>
      </c>
    </row>
    <row r="29" spans="2:9" ht="14.4">
      <c r="B29" s="102">
        <f t="shared" si="0"/>
        <v>25</v>
      </c>
      <c r="C29" s="133" t="s">
        <v>25</v>
      </c>
      <c r="D29" s="38">
        <v>23.45</v>
      </c>
      <c r="E29" s="44">
        <v>22.15</v>
      </c>
      <c r="F29" s="44">
        <v>18.72</v>
      </c>
    </row>
    <row r="30" spans="2:9" ht="14.4">
      <c r="B30" s="102">
        <f t="shared" si="0"/>
        <v>26</v>
      </c>
      <c r="C30" s="133" t="s">
        <v>26</v>
      </c>
      <c r="D30" s="38">
        <v>23.45</v>
      </c>
      <c r="E30" s="44">
        <v>22.15</v>
      </c>
      <c r="F30" s="44">
        <v>18.36</v>
      </c>
    </row>
    <row r="31" spans="2:9" ht="14.4">
      <c r="B31" s="102">
        <f t="shared" si="0"/>
        <v>27</v>
      </c>
      <c r="C31" s="133" t="s">
        <v>27</v>
      </c>
      <c r="D31" s="38">
        <v>24.1</v>
      </c>
      <c r="E31" s="44">
        <v>22.8</v>
      </c>
      <c r="F31" s="44">
        <v>19.34</v>
      </c>
    </row>
    <row r="32" spans="2:9" ht="14.4">
      <c r="B32" s="102">
        <f t="shared" si="0"/>
        <v>28</v>
      </c>
      <c r="C32" s="133" t="s">
        <v>28</v>
      </c>
      <c r="D32" s="38">
        <v>23.83</v>
      </c>
      <c r="E32" s="44">
        <v>22.5</v>
      </c>
      <c r="F32" s="44">
        <v>19.149999999999999</v>
      </c>
    </row>
    <row r="33" spans="1:6" ht="14.4">
      <c r="B33" s="102">
        <f t="shared" si="0"/>
        <v>29</v>
      </c>
      <c r="C33" s="133" t="s">
        <v>29</v>
      </c>
      <c r="D33" s="38">
        <v>24</v>
      </c>
      <c r="E33" s="44">
        <v>22.54</v>
      </c>
      <c r="F33" s="44">
        <v>19.350000000000001</v>
      </c>
    </row>
    <row r="34" spans="1:6" ht="15.75" customHeight="1">
      <c r="B34" s="102">
        <f t="shared" si="0"/>
        <v>30</v>
      </c>
      <c r="C34" s="133" t="s">
        <v>153</v>
      </c>
      <c r="D34" s="38">
        <v>24</v>
      </c>
      <c r="E34" s="44">
        <v>22.54</v>
      </c>
      <c r="F34" s="44">
        <v>19.489999999999998</v>
      </c>
    </row>
    <row r="37" spans="1:6" ht="15.75" customHeight="1">
      <c r="A37" s="51"/>
      <c r="B37" s="51"/>
      <c r="C37" s="50" t="s">
        <v>107</v>
      </c>
      <c r="D37" s="51"/>
      <c r="E37" s="51"/>
    </row>
    <row r="38" spans="1:6" ht="15.75" customHeight="1">
      <c r="B38" s="51">
        <v>1</v>
      </c>
      <c r="C38" s="51" t="s">
        <v>129</v>
      </c>
      <c r="D38" s="51"/>
      <c r="E38" s="51"/>
    </row>
    <row r="39" spans="1:6" ht="15.75" customHeight="1">
      <c r="B39" s="51">
        <v>2</v>
      </c>
      <c r="C39" s="33" t="s">
        <v>114</v>
      </c>
      <c r="D39" s="51"/>
      <c r="E39" s="51"/>
    </row>
    <row r="40" spans="1:6" ht="15.75" customHeight="1">
      <c r="B40" s="51">
        <v>3</v>
      </c>
      <c r="C40" s="51" t="s">
        <v>130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38"/>
  <sheetViews>
    <sheetView topLeftCell="A12" workbookViewId="0">
      <selection activeCell="G7" sqref="G7"/>
    </sheetView>
  </sheetViews>
  <sheetFormatPr defaultColWidth="12.5546875" defaultRowHeight="15.75" customHeight="1"/>
  <cols>
    <col min="1" max="1" width="3.44140625" customWidth="1"/>
    <col min="2" max="2" width="5.5546875" bestFit="1" customWidth="1"/>
    <col min="3" max="7" width="12.5546875" customWidth="1"/>
  </cols>
  <sheetData>
    <row r="1" spans="2:7" ht="15.75" customHeight="1">
      <c r="C1" s="2"/>
      <c r="D1" s="2"/>
      <c r="E1" s="16"/>
      <c r="F1" s="16"/>
      <c r="G1" s="1"/>
    </row>
    <row r="2" spans="2:7" ht="18">
      <c r="C2" s="205" t="s">
        <v>32</v>
      </c>
      <c r="D2" s="205"/>
      <c r="E2" s="205"/>
      <c r="F2" s="205"/>
      <c r="G2" s="205"/>
    </row>
    <row r="3" spans="2:7" ht="15.75" customHeight="1">
      <c r="C3" s="17" t="s">
        <v>61</v>
      </c>
      <c r="D3" s="2"/>
      <c r="E3" s="16"/>
      <c r="F3" s="16"/>
      <c r="G3" s="1"/>
    </row>
    <row r="4" spans="2:7" ht="43.2">
      <c r="B4" s="34" t="s">
        <v>154</v>
      </c>
      <c r="C4" s="34" t="s">
        <v>7</v>
      </c>
      <c r="D4" s="34" t="s">
        <v>62</v>
      </c>
      <c r="E4" s="34" t="s">
        <v>63</v>
      </c>
      <c r="F4" s="34" t="s">
        <v>56</v>
      </c>
      <c r="G4" s="63" t="s">
        <v>140</v>
      </c>
    </row>
    <row r="5" spans="2:7" ht="15.75" customHeight="1">
      <c r="B5" s="102">
        <v>1</v>
      </c>
      <c r="C5" s="99" t="s">
        <v>13</v>
      </c>
      <c r="D5" s="110">
        <v>210.1</v>
      </c>
      <c r="E5" s="110">
        <f t="shared" ref="E5:E34" si="0">D5*20</f>
        <v>4202</v>
      </c>
      <c r="F5" s="126">
        <f t="shared" ref="F5:F34" si="1">E5/0.46</f>
        <v>9134.782608695652</v>
      </c>
      <c r="G5" s="69">
        <f t="shared" ref="G5:G34" si="2">F5/$F$19*100</f>
        <v>36.1617900172117</v>
      </c>
    </row>
    <row r="6" spans="2:7" ht="15.75" customHeight="1">
      <c r="B6" s="102">
        <f>B5+1</f>
        <v>2</v>
      </c>
      <c r="C6" s="99" t="s">
        <v>14</v>
      </c>
      <c r="D6" s="110">
        <v>235</v>
      </c>
      <c r="E6" s="110">
        <f t="shared" si="0"/>
        <v>4700</v>
      </c>
      <c r="F6" s="126">
        <f t="shared" si="1"/>
        <v>10217.391304347826</v>
      </c>
      <c r="G6" s="69">
        <f t="shared" si="2"/>
        <v>40.447504302925992</v>
      </c>
    </row>
    <row r="7" spans="2:7" ht="15.75" customHeight="1">
      <c r="B7" s="102">
        <f t="shared" ref="B7:B34" si="3">B6+1</f>
        <v>3</v>
      </c>
      <c r="C7" s="99" t="s">
        <v>15</v>
      </c>
      <c r="D7" s="110">
        <v>267</v>
      </c>
      <c r="E7" s="110">
        <f t="shared" si="0"/>
        <v>5340</v>
      </c>
      <c r="F7" s="126">
        <f t="shared" si="1"/>
        <v>11608.695652173912</v>
      </c>
      <c r="G7" s="69">
        <f t="shared" si="2"/>
        <v>45.955249569707398</v>
      </c>
    </row>
    <row r="8" spans="2:7" ht="15.75" customHeight="1">
      <c r="B8" s="102">
        <f t="shared" si="3"/>
        <v>4</v>
      </c>
      <c r="C8" s="99" t="s">
        <v>16</v>
      </c>
      <c r="D8" s="110">
        <v>340</v>
      </c>
      <c r="E8" s="110">
        <f t="shared" si="0"/>
        <v>6800</v>
      </c>
      <c r="F8" s="126">
        <f t="shared" si="1"/>
        <v>14782.608695652174</v>
      </c>
      <c r="G8" s="69">
        <f t="shared" si="2"/>
        <v>58.519793459552496</v>
      </c>
    </row>
    <row r="9" spans="2:7" ht="15.75" customHeight="1">
      <c r="B9" s="102">
        <f t="shared" si="3"/>
        <v>5</v>
      </c>
      <c r="C9" s="99" t="s">
        <v>17</v>
      </c>
      <c r="D9" s="110">
        <v>341</v>
      </c>
      <c r="E9" s="110">
        <f t="shared" si="0"/>
        <v>6820</v>
      </c>
      <c r="F9" s="126">
        <f t="shared" si="1"/>
        <v>14826.086956521738</v>
      </c>
      <c r="G9" s="69">
        <f t="shared" si="2"/>
        <v>58.691910499139411</v>
      </c>
    </row>
    <row r="10" spans="2:7" ht="15.75" customHeight="1">
      <c r="B10" s="102">
        <f t="shared" si="3"/>
        <v>6</v>
      </c>
      <c r="C10" s="99" t="s">
        <v>18</v>
      </c>
      <c r="D10" s="110">
        <v>346</v>
      </c>
      <c r="E10" s="110">
        <f t="shared" si="0"/>
        <v>6920</v>
      </c>
      <c r="F10" s="126">
        <f t="shared" si="1"/>
        <v>15043.478260869564</v>
      </c>
      <c r="G10" s="69">
        <f t="shared" si="2"/>
        <v>59.552495697074001</v>
      </c>
    </row>
    <row r="11" spans="2:7" ht="15.75" customHeight="1">
      <c r="B11" s="102">
        <f t="shared" si="3"/>
        <v>7</v>
      </c>
      <c r="C11" s="99" t="s">
        <v>19</v>
      </c>
      <c r="D11" s="110">
        <v>327</v>
      </c>
      <c r="E11" s="110">
        <f t="shared" si="0"/>
        <v>6540</v>
      </c>
      <c r="F11" s="126">
        <f t="shared" si="1"/>
        <v>14217.391304347826</v>
      </c>
      <c r="G11" s="69">
        <f t="shared" si="2"/>
        <v>56.282271944922549</v>
      </c>
    </row>
    <row r="12" spans="2:7" ht="15.75" customHeight="1">
      <c r="B12" s="102">
        <f t="shared" si="3"/>
        <v>8</v>
      </c>
      <c r="C12" s="160" t="s">
        <v>35</v>
      </c>
      <c r="D12" s="110">
        <v>363</v>
      </c>
      <c r="E12" s="110">
        <f t="shared" si="0"/>
        <v>7260</v>
      </c>
      <c r="F12" s="126">
        <f t="shared" si="1"/>
        <v>15782.608695652174</v>
      </c>
      <c r="G12" s="69">
        <f t="shared" si="2"/>
        <v>62.478485370051629</v>
      </c>
    </row>
    <row r="13" spans="2:7" ht="15.75" customHeight="1">
      <c r="B13" s="102">
        <f t="shared" si="3"/>
        <v>9</v>
      </c>
      <c r="C13" s="160" t="s">
        <v>36</v>
      </c>
      <c r="D13" s="110">
        <v>394</v>
      </c>
      <c r="E13" s="110">
        <f t="shared" si="0"/>
        <v>7880</v>
      </c>
      <c r="F13" s="126">
        <f t="shared" si="1"/>
        <v>17130.434782608696</v>
      </c>
      <c r="G13" s="69">
        <f t="shared" si="2"/>
        <v>67.814113597246134</v>
      </c>
    </row>
    <row r="14" spans="2:7" ht="15.75" customHeight="1">
      <c r="B14" s="102">
        <f t="shared" si="3"/>
        <v>10</v>
      </c>
      <c r="C14" s="160" t="s">
        <v>37</v>
      </c>
      <c r="D14" s="110">
        <v>411</v>
      </c>
      <c r="E14" s="110">
        <f t="shared" si="0"/>
        <v>8220</v>
      </c>
      <c r="F14" s="126">
        <f t="shared" si="1"/>
        <v>17869.565217391304</v>
      </c>
      <c r="G14" s="69">
        <f t="shared" si="2"/>
        <v>70.740103270223756</v>
      </c>
    </row>
    <row r="15" spans="2:7" ht="15.75" customHeight="1">
      <c r="B15" s="102">
        <f t="shared" si="3"/>
        <v>11</v>
      </c>
      <c r="C15" s="160" t="s">
        <v>38</v>
      </c>
      <c r="D15" s="110">
        <v>420</v>
      </c>
      <c r="E15" s="110">
        <f t="shared" si="0"/>
        <v>8400</v>
      </c>
      <c r="F15" s="126">
        <f t="shared" si="1"/>
        <v>18260.869565217392</v>
      </c>
      <c r="G15" s="69">
        <f t="shared" si="2"/>
        <v>72.289156626506028</v>
      </c>
    </row>
    <row r="16" spans="2:7" ht="15.75" customHeight="1">
      <c r="B16" s="102">
        <f t="shared" si="3"/>
        <v>12</v>
      </c>
      <c r="C16" s="160" t="s">
        <v>39</v>
      </c>
      <c r="D16" s="110">
        <v>468</v>
      </c>
      <c r="E16" s="110">
        <f t="shared" si="0"/>
        <v>9360</v>
      </c>
      <c r="F16" s="126">
        <f t="shared" si="1"/>
        <v>20347.82608695652</v>
      </c>
      <c r="G16" s="69">
        <f t="shared" si="2"/>
        <v>80.55077452667814</v>
      </c>
    </row>
    <row r="17" spans="2:7" ht="15.75" customHeight="1">
      <c r="B17" s="102">
        <f t="shared" si="3"/>
        <v>13</v>
      </c>
      <c r="C17" s="160" t="s">
        <v>40</v>
      </c>
      <c r="D17" s="110">
        <v>509</v>
      </c>
      <c r="E17" s="110">
        <f t="shared" si="0"/>
        <v>10180</v>
      </c>
      <c r="F17" s="126">
        <f t="shared" si="1"/>
        <v>22130.434782608696</v>
      </c>
      <c r="G17" s="69">
        <f t="shared" si="2"/>
        <v>87.607573149741825</v>
      </c>
    </row>
    <row r="18" spans="2:7" ht="15.75" customHeight="1">
      <c r="B18" s="102">
        <f t="shared" si="3"/>
        <v>14</v>
      </c>
      <c r="C18" s="160" t="s">
        <v>41</v>
      </c>
      <c r="D18" s="110">
        <v>527</v>
      </c>
      <c r="E18" s="110">
        <f t="shared" si="0"/>
        <v>10540</v>
      </c>
      <c r="F18" s="126">
        <f t="shared" si="1"/>
        <v>22913.043478260868</v>
      </c>
      <c r="G18" s="69">
        <f t="shared" si="2"/>
        <v>90.705679862306368</v>
      </c>
    </row>
    <row r="19" spans="2:7" ht="15.75" customHeight="1">
      <c r="B19" s="159">
        <f t="shared" si="3"/>
        <v>15</v>
      </c>
      <c r="C19" s="161" t="s">
        <v>42</v>
      </c>
      <c r="D19" s="162">
        <v>581</v>
      </c>
      <c r="E19" s="162">
        <f t="shared" si="0"/>
        <v>11620</v>
      </c>
      <c r="F19" s="163">
        <f t="shared" si="1"/>
        <v>25260.869565217392</v>
      </c>
      <c r="G19" s="74">
        <f t="shared" si="2"/>
        <v>100</v>
      </c>
    </row>
    <row r="20" spans="2:7" ht="15.75" customHeight="1">
      <c r="B20" s="102">
        <f t="shared" si="3"/>
        <v>16</v>
      </c>
      <c r="C20" s="160" t="s">
        <v>43</v>
      </c>
      <c r="D20" s="110">
        <v>751</v>
      </c>
      <c r="E20" s="110">
        <f t="shared" si="0"/>
        <v>15020</v>
      </c>
      <c r="F20" s="126">
        <f t="shared" si="1"/>
        <v>32652.173913043476</v>
      </c>
      <c r="G20" s="69">
        <f t="shared" si="2"/>
        <v>129.25989672977624</v>
      </c>
    </row>
    <row r="21" spans="2:7" ht="15.75" customHeight="1">
      <c r="B21" s="102">
        <f t="shared" si="3"/>
        <v>17</v>
      </c>
      <c r="C21" s="160" t="s">
        <v>44</v>
      </c>
      <c r="D21" s="110">
        <v>799</v>
      </c>
      <c r="E21" s="110">
        <f t="shared" si="0"/>
        <v>15980</v>
      </c>
      <c r="F21" s="126">
        <f t="shared" si="1"/>
        <v>34739.130434782608</v>
      </c>
      <c r="G21" s="69">
        <f t="shared" si="2"/>
        <v>137.52151462994834</v>
      </c>
    </row>
    <row r="22" spans="2:7" ht="14.4">
      <c r="B22" s="102">
        <f t="shared" si="3"/>
        <v>18</v>
      </c>
      <c r="C22" s="160" t="s">
        <v>45</v>
      </c>
      <c r="D22" s="110">
        <v>1035</v>
      </c>
      <c r="E22" s="110">
        <f t="shared" si="0"/>
        <v>20700</v>
      </c>
      <c r="F22" s="126">
        <f t="shared" si="1"/>
        <v>45000</v>
      </c>
      <c r="G22" s="69">
        <f t="shared" si="2"/>
        <v>178.14113597246126</v>
      </c>
    </row>
    <row r="23" spans="2:7" ht="14.4">
      <c r="B23" s="102">
        <f t="shared" si="3"/>
        <v>19</v>
      </c>
      <c r="C23" s="160" t="s">
        <v>46</v>
      </c>
      <c r="D23" s="110">
        <v>1719</v>
      </c>
      <c r="E23" s="110">
        <f t="shared" si="0"/>
        <v>34380</v>
      </c>
      <c r="F23" s="126">
        <f t="shared" si="1"/>
        <v>74739.130434782608</v>
      </c>
      <c r="G23" s="69">
        <f t="shared" si="2"/>
        <v>295.86919104991392</v>
      </c>
    </row>
    <row r="24" spans="2:7" ht="14.4">
      <c r="B24" s="102">
        <f t="shared" si="3"/>
        <v>20</v>
      </c>
      <c r="C24" s="99" t="s">
        <v>20</v>
      </c>
      <c r="D24" s="110">
        <v>1799</v>
      </c>
      <c r="E24" s="110">
        <f t="shared" si="0"/>
        <v>35980</v>
      </c>
      <c r="F24" s="126">
        <f t="shared" si="1"/>
        <v>78217.391304347824</v>
      </c>
      <c r="G24" s="69">
        <f t="shared" si="2"/>
        <v>309.63855421686748</v>
      </c>
    </row>
    <row r="25" spans="2:7" ht="14.4">
      <c r="B25" s="102">
        <f t="shared" si="3"/>
        <v>21</v>
      </c>
      <c r="C25" s="99" t="s">
        <v>21</v>
      </c>
      <c r="D25" s="110">
        <v>1827</v>
      </c>
      <c r="E25" s="110">
        <f t="shared" si="0"/>
        <v>36540</v>
      </c>
      <c r="F25" s="126">
        <f t="shared" si="1"/>
        <v>79434.782608695648</v>
      </c>
      <c r="G25" s="69">
        <f t="shared" si="2"/>
        <v>314.45783132530119</v>
      </c>
    </row>
    <row r="26" spans="2:7" ht="14.4">
      <c r="B26" s="102">
        <f t="shared" si="3"/>
        <v>22</v>
      </c>
      <c r="C26" s="99" t="s">
        <v>22</v>
      </c>
      <c r="D26" s="110">
        <v>1883</v>
      </c>
      <c r="E26" s="110">
        <f t="shared" si="0"/>
        <v>37660</v>
      </c>
      <c r="F26" s="126">
        <f t="shared" si="1"/>
        <v>81869.565217391297</v>
      </c>
      <c r="G26" s="69">
        <f t="shared" si="2"/>
        <v>324.0963855421686</v>
      </c>
    </row>
    <row r="27" spans="2:7" ht="14.4">
      <c r="B27" s="102">
        <f t="shared" si="3"/>
        <v>23</v>
      </c>
      <c r="C27" s="99" t="s">
        <v>23</v>
      </c>
      <c r="D27" s="110">
        <v>1860</v>
      </c>
      <c r="E27" s="110">
        <f t="shared" si="0"/>
        <v>37200</v>
      </c>
      <c r="F27" s="126">
        <f t="shared" si="1"/>
        <v>80869.565217391297</v>
      </c>
      <c r="G27" s="69">
        <f t="shared" si="2"/>
        <v>320.13769363166949</v>
      </c>
    </row>
    <row r="28" spans="2:7" ht="14.4">
      <c r="B28" s="102">
        <f t="shared" si="3"/>
        <v>24</v>
      </c>
      <c r="C28" s="99" t="s">
        <v>24</v>
      </c>
      <c r="D28" s="110">
        <v>1378</v>
      </c>
      <c r="E28" s="110">
        <f t="shared" si="0"/>
        <v>27560</v>
      </c>
      <c r="F28" s="126">
        <f t="shared" si="1"/>
        <v>59913.043478260865</v>
      </c>
      <c r="G28" s="69">
        <f t="shared" si="2"/>
        <v>237.1772805507745</v>
      </c>
    </row>
    <row r="29" spans="2:7" ht="14.4">
      <c r="B29" s="102">
        <f t="shared" si="3"/>
        <v>25</v>
      </c>
      <c r="C29" s="99" t="s">
        <v>25</v>
      </c>
      <c r="D29" s="110">
        <v>1386</v>
      </c>
      <c r="E29" s="110">
        <f t="shared" si="0"/>
        <v>27720</v>
      </c>
      <c r="F29" s="126">
        <f t="shared" si="1"/>
        <v>60260.869565217392</v>
      </c>
      <c r="G29" s="69">
        <f t="shared" si="2"/>
        <v>238.55421686746988</v>
      </c>
    </row>
    <row r="30" spans="2:7" ht="14.4">
      <c r="B30" s="102">
        <f t="shared" si="3"/>
        <v>26</v>
      </c>
      <c r="C30" s="99" t="s">
        <v>26</v>
      </c>
      <c r="D30" s="110">
        <v>1745</v>
      </c>
      <c r="E30" s="110">
        <f t="shared" si="0"/>
        <v>34900</v>
      </c>
      <c r="F30" s="126">
        <f t="shared" si="1"/>
        <v>75869.565217391297</v>
      </c>
      <c r="G30" s="69">
        <f t="shared" si="2"/>
        <v>300.34423407917382</v>
      </c>
    </row>
    <row r="31" spans="2:7" ht="14.4">
      <c r="B31" s="102">
        <f t="shared" si="3"/>
        <v>27</v>
      </c>
      <c r="C31" s="99" t="s">
        <v>27</v>
      </c>
      <c r="D31" s="110">
        <v>1850</v>
      </c>
      <c r="E31" s="110">
        <f t="shared" si="0"/>
        <v>37000</v>
      </c>
      <c r="F31" s="126">
        <f t="shared" si="1"/>
        <v>80434.782608695648</v>
      </c>
      <c r="G31" s="69">
        <f t="shared" si="2"/>
        <v>318.4165232358003</v>
      </c>
    </row>
    <row r="32" spans="2:7" ht="14.4">
      <c r="B32" s="102">
        <f t="shared" si="3"/>
        <v>28</v>
      </c>
      <c r="C32" s="99" t="s">
        <v>28</v>
      </c>
      <c r="D32" s="110">
        <v>1698</v>
      </c>
      <c r="E32" s="110">
        <f t="shared" si="0"/>
        <v>33960</v>
      </c>
      <c r="F32" s="126">
        <f t="shared" si="1"/>
        <v>73826.086956521729</v>
      </c>
      <c r="G32" s="69">
        <f t="shared" si="2"/>
        <v>292.25473321858863</v>
      </c>
    </row>
    <row r="33" spans="1:10" ht="14.4">
      <c r="B33" s="102">
        <f t="shared" si="3"/>
        <v>29</v>
      </c>
      <c r="C33" s="99" t="s">
        <v>29</v>
      </c>
      <c r="D33" s="110">
        <v>1913</v>
      </c>
      <c r="E33" s="110">
        <f t="shared" si="0"/>
        <v>38260</v>
      </c>
      <c r="F33" s="126">
        <f t="shared" si="1"/>
        <v>83173.913043478256</v>
      </c>
      <c r="G33" s="69">
        <f t="shared" si="2"/>
        <v>329.25989672977624</v>
      </c>
      <c r="I33" s="75">
        <f>G33/G5</f>
        <v>9.1051880057115664</v>
      </c>
      <c r="J33" s="76" t="s">
        <v>142</v>
      </c>
    </row>
    <row r="34" spans="1:10" ht="15.75" customHeight="1">
      <c r="B34" s="102">
        <f t="shared" si="3"/>
        <v>30</v>
      </c>
      <c r="C34" s="99" t="s">
        <v>153</v>
      </c>
      <c r="D34" s="108">
        <v>2649</v>
      </c>
      <c r="E34" s="108">
        <f t="shared" si="0"/>
        <v>52980</v>
      </c>
      <c r="F34" s="126">
        <f t="shared" si="1"/>
        <v>115173.91304347826</v>
      </c>
      <c r="G34" s="69">
        <f t="shared" si="2"/>
        <v>455.9380378657487</v>
      </c>
    </row>
    <row r="36" spans="1:10" ht="15.75" customHeight="1">
      <c r="A36" s="51"/>
      <c r="B36" s="51"/>
      <c r="C36" s="50" t="s">
        <v>107</v>
      </c>
      <c r="D36" s="51"/>
      <c r="E36" s="51"/>
    </row>
    <row r="37" spans="1:10" ht="15.75" customHeight="1">
      <c r="A37" s="51"/>
      <c r="B37" s="51">
        <v>1</v>
      </c>
      <c r="C37" s="51" t="s">
        <v>115</v>
      </c>
      <c r="D37" s="51"/>
      <c r="E37" s="51"/>
    </row>
    <row r="38" spans="1:10" ht="15.75" customHeight="1">
      <c r="A38" s="51"/>
      <c r="B38" s="51">
        <v>2</v>
      </c>
      <c r="C38" s="51" t="s">
        <v>116</v>
      </c>
      <c r="D38" s="51"/>
      <c r="E38" s="51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1. Consolidated</vt:lpstr>
      <vt:lpstr>2. Input Output Ratio</vt:lpstr>
      <vt:lpstr>3. N Volume</vt:lpstr>
      <vt:lpstr>4. Agricultural GDP</vt:lpstr>
      <vt:lpstr>5. Agricultural Employment</vt:lpstr>
      <vt:lpstr>6. Technology Proxy</vt:lpstr>
      <vt:lpstr>7. Agricultural Price Index</vt:lpstr>
      <vt:lpstr>8. Cropped Area</vt:lpstr>
      <vt:lpstr>9. N Price Index</vt:lpstr>
      <vt:lpstr>10. Phosphate Price</vt:lpstr>
      <vt:lpstr>11. N Volumes (Product wise)</vt:lpstr>
      <vt:lpstr>12. Total Agric Credit</vt:lpstr>
      <vt:lpstr>13. Water Availablity</vt:lpstr>
      <vt:lpstr>14. P Volume</vt:lpstr>
      <vt:lpstr>15. K 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</dc:creator>
  <cp:lastModifiedBy>Uzair Aslam</cp:lastModifiedBy>
  <dcterms:created xsi:type="dcterms:W3CDTF">2024-07-27T09:02:08Z</dcterms:created>
  <dcterms:modified xsi:type="dcterms:W3CDTF">2024-08-03T16:11:10Z</dcterms:modified>
</cp:coreProperties>
</file>