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BD9622E1-AA45-4741-A0EB-ABDE2FE48BF8}" xr6:coauthVersionLast="47" xr6:coauthVersionMax="47" xr10:uidLastSave="{00000000-0000-0000-0000-000000000000}"/>
  <bookViews>
    <workbookView xWindow="-108" yWindow="-108" windowWidth="23256" windowHeight="12456" activeTab="2" xr2:uid="{5D1C55E5-96A3-4B43-BCBA-98C20E0AFC06}"/>
  </bookViews>
  <sheets>
    <sheet name="Correlations" sheetId="1" r:id="rId1"/>
    <sheet name="Regression 1st Run" sheetId="2" r:id="rId2"/>
    <sheet name="Sheet1" sheetId="4" r:id="rId3"/>
    <sheet name="F-ratio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O1" i="4"/>
  <c r="E3" i="4"/>
  <c r="M8" i="2"/>
  <c r="N8" i="2"/>
  <c r="O8" i="2"/>
  <c r="P8" i="2"/>
  <c r="Q8" i="2"/>
  <c r="R8" i="2"/>
  <c r="S8" i="2"/>
  <c r="L8" i="2"/>
  <c r="D8" i="2"/>
  <c r="E8" i="2"/>
  <c r="F8" i="2"/>
  <c r="G8" i="2"/>
  <c r="H8" i="2"/>
  <c r="C8" i="2"/>
</calcChain>
</file>

<file path=xl/sharedStrings.xml><?xml version="1.0" encoding="utf-8"?>
<sst xmlns="http://schemas.openxmlformats.org/spreadsheetml/2006/main" count="416" uniqueCount="109">
  <si>
    <t xml:space="preserve">PRE-DIAGNOSTICS - CORRELATION TABLE FOR INDEPENDENT REGRESSION VARIABLES </t>
  </si>
  <si>
    <t>MAF</t>
  </si>
  <si>
    <t>Mn Ha</t>
  </si>
  <si>
    <t>Bn USD</t>
  </si>
  <si>
    <t>Bn PKR</t>
  </si>
  <si>
    <t>Ratio</t>
  </si>
  <si>
    <t>Linear Coeff</t>
  </si>
  <si>
    <t>Log Linear Elasticity Coeff</t>
  </si>
  <si>
    <t>T-stat</t>
  </si>
  <si>
    <t>T-Prob</t>
  </si>
  <si>
    <t>F-Ratio</t>
  </si>
  <si>
    <t>F-Prob</t>
  </si>
  <si>
    <t>Durbin Watson Coeff</t>
  </si>
  <si>
    <t>White Test Coeff</t>
  </si>
  <si>
    <t xml:space="preserve">Median </t>
  </si>
  <si>
    <t>Standard Deviation (SD)</t>
  </si>
  <si>
    <t xml:space="preserve">INDEPENDENT REGRESSION VARIABLES - PARAMETERS 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</si>
  <si>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</si>
  <si>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</si>
  <si>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</si>
  <si>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</si>
  <si>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</si>
  <si>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</si>
  <si>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</si>
  <si>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</si>
  <si>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8-VARIABLES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</si>
  <si>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</si>
  <si>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</si>
  <si>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PKR / Ha</t>
  </si>
  <si>
    <t>PKR / MT</t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</si>
  <si>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</si>
  <si>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 xml:space="preserve">INDEPENDENT REGRESSION LOG VARIABLES - PARAMETERS </t>
  </si>
  <si>
    <t>6-VARIABLES</t>
  </si>
  <si>
    <t>Significant</t>
  </si>
  <si>
    <t>Significant/Non Significant</t>
  </si>
  <si>
    <t>Non Significant</t>
  </si>
  <si>
    <t>Confidence Interval (%)</t>
  </si>
  <si>
    <t>Mn PKR</t>
  </si>
  <si>
    <t xml:space="preserve">INDEPENDENT LINEAR REGRESSION VARIABLES - PARAMETERS 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</si>
  <si>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</si>
  <si>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>F-ratio: 1 P-value: 1</t>
  </si>
  <si>
    <t>F-ratio: 0 P-value: 0</t>
  </si>
  <si>
    <t>F-ratio: 237.67 P-value: 0</t>
  </si>
  <si>
    <t>F-ratio: 43335116.93 P-value: 0</t>
  </si>
  <si>
    <t>F-ratio: 0.02 P-value: 0</t>
  </si>
  <si>
    <t>F-ratio: 3.48 P-value: 0.0015</t>
  </si>
  <si>
    <t>F-ratio: 10299280864.79 P-value: 0</t>
  </si>
  <si>
    <t>F-ratio: 226.52 P-value: 0</t>
  </si>
  <si>
    <t>F-ratio: 1818619663.06 P-value: 0</t>
  </si>
  <si>
    <t>F-ratio: 41.97 P-value: 0</t>
  </si>
  <si>
    <t>F-ratio: 146.17 P-value: 0</t>
  </si>
  <si>
    <t>F-ratio: 432223933477.04 P-value: 0</t>
  </si>
  <si>
    <t>F-ratio: 9506.15 P-value: 0</t>
  </si>
  <si>
    <t>F-ratio: 0.06 P-value: 0</t>
  </si>
  <si>
    <t>F-ratio: 0.01 P-value: 0</t>
  </si>
  <si>
    <t>F-ratio: 12441767.37 P-value: 0</t>
  </si>
  <si>
    <t>F-ratio: 0.29 P-value: 0.0015</t>
  </si>
  <si>
    <t>F-ratio: 2956984211.53 P-value: 0</t>
  </si>
  <si>
    <t>F-ratio: 65.03 P-value: 0</t>
  </si>
  <si>
    <t>F-ratio: 191309.85 P-value: 0</t>
  </si>
  <si>
    <t>F-ratio: 45467833.83 P-value: 0</t>
  </si>
  <si>
    <t>F-ratio: 32685839312.19 P-value: 0</t>
  </si>
  <si>
    <t>F-ratio: 754.26 P-value: 0</t>
  </si>
  <si>
    <t>F-ratio: 17.97 P-value: 0</t>
  </si>
  <si>
    <t>F-ratio: 2627.11 P-value: 0</t>
  </si>
  <si>
    <t>F-ratio: 7768310396890.78 P-value: 0</t>
  </si>
  <si>
    <t>F-ratio: 170852.88 P-value: 0</t>
  </si>
  <si>
    <t>F-ratio: 0.26 P-value: 0.0006</t>
  </si>
  <si>
    <t>F-ratio: 126994887993.28 P-value: 0</t>
  </si>
  <si>
    <t>F-ratio: 2930.53 P-value: 0</t>
  </si>
  <si>
    <t>F-ratio: 69.83 P-value: 0</t>
  </si>
  <si>
    <t>F-ratio: 10207.14 P-value: 0</t>
  </si>
  <si>
    <t>F-ratio: 30182358156010.5 P-value: 0</t>
  </si>
  <si>
    <t>F-ratio: 663817.82 P-value: 0</t>
  </si>
  <si>
    <t>F-ratio: 3.89 P-value: 0.0006</t>
  </si>
  <si>
    <r>
      <t xml:space="preserve">Table 2: </t>
    </r>
    <r>
      <rPr>
        <sz val="14"/>
        <color rgb="FF333333"/>
        <rFont val="Aptos Narrow"/>
        <family val="2"/>
        <scheme val="minor"/>
      </rPr>
      <t>F-Ratio and P-Value Matrix</t>
    </r>
  </si>
  <si>
    <t xml:space="preserve">INDEPENDENT REGRESSION LIN LOG VARIABLES - PARAMETERS </t>
  </si>
  <si>
    <t>Lin Log  Elasticity Coeff</t>
  </si>
  <si>
    <t>DW Watson Test</t>
  </si>
  <si>
    <t>Autocorrelation</t>
  </si>
  <si>
    <t>Statistic</t>
  </si>
  <si>
    <t>P-value</t>
  </si>
  <si>
    <t>Conclusion</t>
  </si>
  <si>
    <t>Weak Negative AC</t>
  </si>
  <si>
    <t>White Test</t>
  </si>
  <si>
    <t>Errors are homoscedastic</t>
  </si>
  <si>
    <t>INDEPENDENT LINEAR REGRESSION MODEL DIAGONISTICS</t>
  </si>
  <si>
    <t>Shapiro Test</t>
  </si>
  <si>
    <t>Errors distributed normally</t>
  </si>
  <si>
    <t>Table 2.1</t>
  </si>
  <si>
    <t>Plot 2.1: Actual Vs Fitted Values</t>
  </si>
  <si>
    <t>Plot 2.2: Residual Over time</t>
  </si>
  <si>
    <t>Plot 2.3: Residual QQ Plot</t>
  </si>
  <si>
    <t>Plot 2.4: Histogram of Residuals</t>
  </si>
  <si>
    <t>Plot 2.5: ACF Plot of Residuals</t>
  </si>
  <si>
    <t>Plot 2.6: Residuals Vs Fitted Values</t>
  </si>
  <si>
    <t>Plot 2.7: Scale Location Plot of Standardized Residuals</t>
  </si>
  <si>
    <t>Plot 2.8: Cook's Distance Plot</t>
  </si>
  <si>
    <t>Plot 2.9: Residual Vs Leverage Plot</t>
  </si>
  <si>
    <t>Fiscal_Year</t>
  </si>
  <si>
    <t>Residuals</t>
  </si>
  <si>
    <t>Historic_Values</t>
  </si>
  <si>
    <t>Predicted_Values</t>
  </si>
  <si>
    <t>1_std_dev_plus</t>
  </si>
  <si>
    <t>1_std_dev_minus</t>
  </si>
  <si>
    <t>2_std_dev_plus</t>
  </si>
  <si>
    <t>2_std_dev_minus</t>
  </si>
  <si>
    <t>predicted_mean</t>
  </si>
  <si>
    <t>Std_Predicted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</si>
</sst>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"/>
    <numFmt numFmtId="167" formatCode="0.00000"/>
    <numFmt numFmtId="168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sz val="10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1" fillId="0" borderId="0" xfId="0" applyFont="1"/>
    <xf numFmtId="1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1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4" fontId="0" fillId="0" borderId="4" xfId="0" applyNumberForma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11" fontId="0" fillId="0" borderId="1" xfId="0" applyNumberFormat="1" applyBorder="1"/>
    <xf numFmtId="168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vertical="center" wrapText="1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Predicted_Values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208074288060745E-3"/>
                  <c:y val="-0.18509858267716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Sheet1!$B$3:$B$31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1825.04895454807</c:v>
                </c:pt>
                <c:pt idx="1">
                  <c:v>1951.8537312164799</c:v>
                </c:pt>
                <c:pt idx="2">
                  <c:v>2115.51978726281</c:v>
                </c:pt>
                <c:pt idx="3">
                  <c:v>2113.8146266349499</c:v>
                </c:pt>
                <c:pt idx="4">
                  <c:v>1950.3161917426501</c:v>
                </c:pt>
                <c:pt idx="5">
                  <c:v>2180.44220299382</c:v>
                </c:pt>
                <c:pt idx="6">
                  <c:v>2223.60984163598</c:v>
                </c:pt>
                <c:pt idx="7">
                  <c:v>2437.1560137796</c:v>
                </c:pt>
                <c:pt idx="8">
                  <c:v>2290.0597972751202</c:v>
                </c:pt>
                <c:pt idx="9">
                  <c:v>2176.03692666194</c:v>
                </c:pt>
                <c:pt idx="10">
                  <c:v>2397.9884381884499</c:v>
                </c:pt>
                <c:pt idx="11">
                  <c:v>2553.2139284925001</c:v>
                </c:pt>
                <c:pt idx="12">
                  <c:v>2668.05373827724</c:v>
                </c:pt>
                <c:pt idx="13">
                  <c:v>2734.9970896692298</c:v>
                </c:pt>
                <c:pt idx="14">
                  <c:v>3005.4702842695501</c:v>
                </c:pt>
                <c:pt idx="15">
                  <c:v>3173.0351340867501</c:v>
                </c:pt>
                <c:pt idx="16">
                  <c:v>3133.8181887953701</c:v>
                </c:pt>
                <c:pt idx="17">
                  <c:v>3183.63712112648</c:v>
                </c:pt>
                <c:pt idx="18">
                  <c:v>3127.0561565324701</c:v>
                </c:pt>
                <c:pt idx="19">
                  <c:v>2947.5699009017999</c:v>
                </c:pt>
                <c:pt idx="20">
                  <c:v>3101.2656810917902</c:v>
                </c:pt>
                <c:pt idx="21">
                  <c:v>3211.7953922361999</c:v>
                </c:pt>
                <c:pt idx="22">
                  <c:v>3125.0681565472701</c:v>
                </c:pt>
                <c:pt idx="23">
                  <c:v>3365.9720274799602</c:v>
                </c:pt>
                <c:pt idx="24">
                  <c:v>3640.5569667344098</c:v>
                </c:pt>
                <c:pt idx="25">
                  <c:v>3393.2961183779298</c:v>
                </c:pt>
                <c:pt idx="26">
                  <c:v>3134.18986191153</c:v>
                </c:pt>
                <c:pt idx="27">
                  <c:v>3565.0863035304701</c:v>
                </c:pt>
                <c:pt idx="28">
                  <c:v>4182.0714379991696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1-4287-A250-2DF105F6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84175"/>
        <c:axId val="692083695"/>
      </c:scatterChart>
      <c:valAx>
        <c:axId val="6920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3695"/>
        <c:crosses val="autoZero"/>
        <c:crossBetween val="midCat"/>
      </c:valAx>
      <c:valAx>
        <c:axId val="692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</xdr:row>
      <xdr:rowOff>179410</xdr:rowOff>
    </xdr:from>
    <xdr:to>
      <xdr:col>7</xdr:col>
      <xdr:colOff>581025</xdr:colOff>
      <xdr:row>135</xdr:row>
      <xdr:rowOff>90120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97442C-B26F-F313-B35D-50C030847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2972735"/>
          <a:ext cx="7362825" cy="4863710"/>
        </a:xfrm>
        <a:prstGeom prst="rect">
          <a:avLst/>
        </a:prstGeom>
      </xdr:spPr>
    </xdr:pic>
    <xdr:clientData/>
  </xdr:twoCellAnchor>
  <xdr:twoCellAnchor editAs="oneCell">
    <xdr:from>
      <xdr:col>0</xdr:col>
      <xdr:colOff>608859</xdr:colOff>
      <xdr:row>140</xdr:row>
      <xdr:rowOff>123826</xdr:rowOff>
    </xdr:from>
    <xdr:to>
      <xdr:col>6</xdr:col>
      <xdr:colOff>561974</xdr:colOff>
      <xdr:row>159</xdr:row>
      <xdr:rowOff>17076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9FF809-BDE4-6A80-EC30-B7B769023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59" y="28632151"/>
          <a:ext cx="6372965" cy="3512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239</xdr:row>
      <xdr:rowOff>95250</xdr:rowOff>
    </xdr:from>
    <xdr:to>
      <xdr:col>6</xdr:col>
      <xdr:colOff>571500</xdr:colOff>
      <xdr:row>259</xdr:row>
      <xdr:rowOff>103488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CDB662-E804-E9A4-6881-0D032BB5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7463075"/>
          <a:ext cx="6353176" cy="3818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264</xdr:row>
      <xdr:rowOff>57151</xdr:rowOff>
    </xdr:from>
    <xdr:to>
      <xdr:col>6</xdr:col>
      <xdr:colOff>573719</xdr:colOff>
      <xdr:row>285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337D520-EA49-7650-0A34-9D2F4695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2187476"/>
          <a:ext cx="6374444" cy="3943349"/>
        </a:xfrm>
        <a:prstGeom prst="rect">
          <a:avLst/>
        </a:prstGeom>
      </xdr:spPr>
    </xdr:pic>
    <xdr:clientData/>
  </xdr:twoCellAnchor>
  <xdr:twoCellAnchor editAs="oneCell">
    <xdr:from>
      <xdr:col>1</xdr:col>
      <xdr:colOff>3</xdr:colOff>
      <xdr:row>289</xdr:row>
      <xdr:rowOff>41103</xdr:rowOff>
    </xdr:from>
    <xdr:to>
      <xdr:col>6</xdr:col>
      <xdr:colOff>666750</xdr:colOff>
      <xdr:row>310</xdr:row>
      <xdr:rowOff>94533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0DBC99-EFAD-6724-B05B-0EE4B0C91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3" y="58267428"/>
          <a:ext cx="6476997" cy="4053930"/>
        </a:xfrm>
        <a:prstGeom prst="rect">
          <a:avLst/>
        </a:prstGeom>
      </xdr:spPr>
    </xdr:pic>
    <xdr:clientData/>
  </xdr:twoCellAnchor>
  <xdr:twoCellAnchor editAs="oneCell">
    <xdr:from>
      <xdr:col>0</xdr:col>
      <xdr:colOff>596518</xdr:colOff>
      <xdr:row>76</xdr:row>
      <xdr:rowOff>9526</xdr:rowOff>
    </xdr:from>
    <xdr:to>
      <xdr:col>7</xdr:col>
      <xdr:colOff>609600</xdr:colOff>
      <xdr:row>105</xdr:row>
      <xdr:rowOff>125326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184067-7A9E-793C-0F8C-FFEADCDA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18" y="16325851"/>
          <a:ext cx="7404482" cy="56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163</xdr:row>
      <xdr:rowOff>26389</xdr:rowOff>
    </xdr:from>
    <xdr:to>
      <xdr:col>6</xdr:col>
      <xdr:colOff>581025</xdr:colOff>
      <xdr:row>186</xdr:row>
      <xdr:rowOff>182062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93F7A6-2689-7F12-198A-A690FF1DC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3106714"/>
          <a:ext cx="6438900" cy="4537173"/>
        </a:xfrm>
        <a:prstGeom prst="rect">
          <a:avLst/>
        </a:prstGeom>
      </xdr:spPr>
    </xdr:pic>
    <xdr:clientData/>
  </xdr:twoCellAnchor>
  <xdr:twoCellAnchor editAs="oneCell">
    <xdr:from>
      <xdr:col>1</xdr:col>
      <xdr:colOff>33291</xdr:colOff>
      <xdr:row>191</xdr:row>
      <xdr:rowOff>19050</xdr:rowOff>
    </xdr:from>
    <xdr:to>
      <xdr:col>6</xdr:col>
      <xdr:colOff>600075</xdr:colOff>
      <xdr:row>210</xdr:row>
      <xdr:rowOff>85238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65C81E9-C34D-660A-8C1C-69986A125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91" y="38242875"/>
          <a:ext cx="6377034" cy="368568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215</xdr:row>
      <xdr:rowOff>28575</xdr:rowOff>
    </xdr:from>
    <xdr:to>
      <xdr:col>6</xdr:col>
      <xdr:colOff>571500</xdr:colOff>
      <xdr:row>234</xdr:row>
      <xdr:rowOff>180174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E2D875-0342-8DB7-AC3C-37886F83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42824400"/>
          <a:ext cx="6400800" cy="3771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24</xdr:col>
      <xdr:colOff>403860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6A0F2-D596-0E61-0CB0-18031BFD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FF8-48D8-4552-B3CF-92ECDE88DD45}">
  <dimension ref="B2:K20"/>
  <sheetViews>
    <sheetView topLeftCell="A2" workbookViewId="0">
      <selection activeCell="I6" sqref="I6"/>
    </sheetView>
  </sheetViews>
  <sheetFormatPr defaultRowHeight="14.4" x14ac:dyDescent="0.3"/>
  <cols>
    <col min="2" max="2" width="5.6640625" customWidth="1"/>
    <col min="3" max="3" width="16.6640625" customWidth="1"/>
    <col min="4" max="11" width="11.6640625" customWidth="1"/>
    <col min="12" max="13" width="10.6640625" customWidth="1"/>
  </cols>
  <sheetData>
    <row r="2" spans="2:11" ht="15.6" x14ac:dyDescent="0.3">
      <c r="B2" s="5" t="s">
        <v>0</v>
      </c>
    </row>
    <row r="4" spans="2:11" ht="35.1" customHeight="1" x14ac:dyDescent="0.3">
      <c r="C4" s="1"/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</row>
    <row r="5" spans="2:11" ht="20.100000000000001" customHeight="1" x14ac:dyDescent="0.3">
      <c r="D5" s="3" t="s">
        <v>29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28</v>
      </c>
      <c r="J5" s="3" t="s">
        <v>5</v>
      </c>
      <c r="K5" s="3" t="s">
        <v>5</v>
      </c>
    </row>
    <row r="6" spans="2:11" ht="20.100000000000001" customHeight="1" x14ac:dyDescent="0.3">
      <c r="B6" s="3">
        <v>1</v>
      </c>
      <c r="C6" s="6" t="s">
        <v>17</v>
      </c>
      <c r="D6" s="4">
        <v>1</v>
      </c>
      <c r="E6" s="4">
        <v>0.06</v>
      </c>
      <c r="F6" s="4">
        <v>0.54</v>
      </c>
      <c r="G6" s="4">
        <v>0.94</v>
      </c>
      <c r="H6" s="4">
        <v>0.8</v>
      </c>
      <c r="I6" s="4">
        <v>0.9</v>
      </c>
      <c r="J6" s="4">
        <v>-0.25</v>
      </c>
      <c r="K6" s="4">
        <v>-0.32</v>
      </c>
    </row>
    <row r="7" spans="2:11" ht="20.100000000000001" customHeight="1" x14ac:dyDescent="0.3">
      <c r="B7" s="3">
        <v>2</v>
      </c>
      <c r="C7" s="6" t="s">
        <v>18</v>
      </c>
      <c r="D7" s="4">
        <v>0.06</v>
      </c>
      <c r="E7" s="4">
        <v>1</v>
      </c>
      <c r="F7" s="4">
        <v>0.14000000000000001</v>
      </c>
      <c r="G7" s="4">
        <v>0.16</v>
      </c>
      <c r="H7" s="4">
        <v>-0.2</v>
      </c>
      <c r="I7" s="4">
        <v>-0.02</v>
      </c>
      <c r="J7" s="4">
        <v>-0.33</v>
      </c>
      <c r="K7" s="4">
        <v>-0.48</v>
      </c>
    </row>
    <row r="8" spans="2:11" ht="28.8" x14ac:dyDescent="0.3">
      <c r="B8" s="3">
        <v>3</v>
      </c>
      <c r="C8" s="6" t="s">
        <v>19</v>
      </c>
      <c r="D8" s="4">
        <v>0.54</v>
      </c>
      <c r="E8" s="4">
        <v>0.14000000000000001</v>
      </c>
      <c r="F8" s="4">
        <v>1</v>
      </c>
      <c r="G8" s="4">
        <v>0.61</v>
      </c>
      <c r="H8" s="4">
        <v>0.65</v>
      </c>
      <c r="I8" s="4">
        <v>0.62</v>
      </c>
      <c r="J8" s="4">
        <v>0.18</v>
      </c>
      <c r="K8" s="4">
        <v>-0.51</v>
      </c>
    </row>
    <row r="9" spans="2:11" ht="20.100000000000001" customHeight="1" x14ac:dyDescent="0.3">
      <c r="B9" s="3">
        <v>4</v>
      </c>
      <c r="C9" s="6" t="s">
        <v>20</v>
      </c>
      <c r="D9" s="4">
        <v>0.94</v>
      </c>
      <c r="E9" s="4">
        <v>0.16</v>
      </c>
      <c r="F9" s="4">
        <v>0.61</v>
      </c>
      <c r="G9" s="4">
        <v>1</v>
      </c>
      <c r="H9" s="4">
        <v>0.82</v>
      </c>
      <c r="I9" s="4">
        <v>0.91</v>
      </c>
      <c r="J9" s="4">
        <v>-0.11</v>
      </c>
      <c r="K9" s="4">
        <v>-0.48</v>
      </c>
    </row>
    <row r="10" spans="2:11" ht="20.100000000000001" customHeight="1" x14ac:dyDescent="0.3">
      <c r="B10" s="3">
        <v>5</v>
      </c>
      <c r="C10" s="6" t="s">
        <v>21</v>
      </c>
      <c r="D10" s="4">
        <v>0.8</v>
      </c>
      <c r="E10" s="4">
        <v>-0.2</v>
      </c>
      <c r="F10" s="4">
        <v>0.65</v>
      </c>
      <c r="G10" s="4">
        <v>0.82</v>
      </c>
      <c r="H10" s="4">
        <v>1</v>
      </c>
      <c r="I10" s="4">
        <v>0.93</v>
      </c>
      <c r="J10" s="4">
        <v>0.31</v>
      </c>
      <c r="K10" s="4">
        <v>-0.36</v>
      </c>
    </row>
    <row r="11" spans="2:11" ht="13.2" customHeight="1" x14ac:dyDescent="0.3">
      <c r="B11" s="3">
        <v>6</v>
      </c>
      <c r="C11" s="6" t="s">
        <v>22</v>
      </c>
      <c r="D11" s="4">
        <v>0.9</v>
      </c>
      <c r="E11" s="4">
        <v>-0.02</v>
      </c>
      <c r="F11" s="4">
        <v>0.62</v>
      </c>
      <c r="G11" s="4">
        <v>0.91</v>
      </c>
      <c r="H11" s="4">
        <v>0.93</v>
      </c>
      <c r="I11" s="4">
        <v>1</v>
      </c>
      <c r="J11" s="4">
        <v>0.19</v>
      </c>
      <c r="K11" s="4">
        <v>-0.51</v>
      </c>
    </row>
    <row r="12" spans="2:11" ht="28.8" x14ac:dyDescent="0.3">
      <c r="B12" s="3">
        <v>7</v>
      </c>
      <c r="C12" s="6" t="s">
        <v>23</v>
      </c>
      <c r="D12" s="4">
        <v>-0.25</v>
      </c>
      <c r="E12" s="4">
        <v>-0.33</v>
      </c>
      <c r="F12" s="4">
        <v>0.18</v>
      </c>
      <c r="G12" s="4">
        <v>-0.11</v>
      </c>
      <c r="H12" s="4">
        <v>0.31</v>
      </c>
      <c r="I12" s="4">
        <v>0.19</v>
      </c>
      <c r="J12" s="4">
        <v>1</v>
      </c>
      <c r="K12" s="4">
        <v>-0.31</v>
      </c>
    </row>
    <row r="13" spans="2:11" ht="28.8" x14ac:dyDescent="0.3">
      <c r="B13" s="3">
        <v>8</v>
      </c>
      <c r="C13" s="6" t="s">
        <v>24</v>
      </c>
      <c r="D13" s="4">
        <v>-0.32</v>
      </c>
      <c r="E13" s="4">
        <v>-0.48</v>
      </c>
      <c r="F13" s="4">
        <v>-0.51</v>
      </c>
      <c r="G13" s="4">
        <v>-0.48</v>
      </c>
      <c r="H13" s="4">
        <v>-0.36</v>
      </c>
      <c r="I13" s="4">
        <v>-0.51</v>
      </c>
      <c r="J13" s="4">
        <v>-0.31</v>
      </c>
      <c r="K13" s="4">
        <v>1</v>
      </c>
    </row>
    <row r="14" spans="2:11" x14ac:dyDescent="0.3">
      <c r="B14" s="2"/>
      <c r="C14" s="1"/>
    </row>
    <row r="15" spans="2:11" ht="20.100000000000001" customHeight="1" x14ac:dyDescent="0.3"/>
    <row r="16" spans="2:11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F66F-6B1A-47BA-B6E8-50FB1B5C3937}">
  <dimension ref="B2:S288"/>
  <sheetViews>
    <sheetView topLeftCell="A79" zoomScaleNormal="100" workbookViewId="0">
      <selection activeCell="K91" sqref="K91"/>
    </sheetView>
  </sheetViews>
  <sheetFormatPr defaultRowHeight="14.4" x14ac:dyDescent="0.3"/>
  <cols>
    <col min="2" max="2" width="26.88671875" customWidth="1"/>
    <col min="3" max="3" width="14.88671875" bestFit="1" customWidth="1"/>
    <col min="4" max="5" width="14.5546875" bestFit="1" customWidth="1"/>
    <col min="6" max="6" width="16.33203125" customWidth="1"/>
    <col min="7" max="7" width="14.5546875" bestFit="1" customWidth="1"/>
    <col min="8" max="8" width="11.6640625" customWidth="1"/>
    <col min="11" max="11" width="24.6640625" customWidth="1"/>
    <col min="12" max="19" width="14.5546875" bestFit="1" customWidth="1"/>
    <col min="20" max="20" width="11.6640625" customWidth="1"/>
  </cols>
  <sheetData>
    <row r="2" spans="2:19" ht="15.6" x14ac:dyDescent="0.3">
      <c r="B2" s="7" t="s">
        <v>38</v>
      </c>
      <c r="K2" s="7" t="s">
        <v>16</v>
      </c>
    </row>
    <row r="3" spans="2:19" ht="15.6" x14ac:dyDescent="0.3">
      <c r="B3" s="7" t="s">
        <v>32</v>
      </c>
      <c r="K3" s="7" t="s">
        <v>25</v>
      </c>
    </row>
    <row r="4" spans="2:19" x14ac:dyDescent="0.3">
      <c r="B4" s="22" t="s">
        <v>89</v>
      </c>
    </row>
    <row r="5" spans="2:19" ht="28.8" x14ac:dyDescent="0.3"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L5" s="11" t="s">
        <v>17</v>
      </c>
      <c r="M5" s="11" t="s">
        <v>18</v>
      </c>
      <c r="N5" s="11" t="s">
        <v>19</v>
      </c>
      <c r="O5" s="11" t="s">
        <v>20</v>
      </c>
      <c r="P5" s="11" t="s">
        <v>21</v>
      </c>
      <c r="Q5" s="11" t="s">
        <v>22</v>
      </c>
      <c r="R5" s="11" t="s">
        <v>23</v>
      </c>
      <c r="S5" s="11" t="s">
        <v>30</v>
      </c>
    </row>
    <row r="6" spans="2:19" ht="18" customHeight="1" x14ac:dyDescent="0.3">
      <c r="C6" s="3" t="s">
        <v>29</v>
      </c>
      <c r="D6" s="3" t="s">
        <v>1</v>
      </c>
      <c r="E6" s="3" t="s">
        <v>2</v>
      </c>
      <c r="F6" s="3" t="s">
        <v>3</v>
      </c>
      <c r="G6" s="3" t="s">
        <v>37</v>
      </c>
      <c r="H6" s="3" t="s">
        <v>28</v>
      </c>
      <c r="L6" s="3" t="s">
        <v>29</v>
      </c>
      <c r="M6" s="3" t="s">
        <v>1</v>
      </c>
      <c r="N6" s="3" t="s">
        <v>2</v>
      </c>
      <c r="O6" s="3" t="s">
        <v>3</v>
      </c>
      <c r="P6" s="3" t="s">
        <v>37</v>
      </c>
      <c r="Q6" s="3" t="s">
        <v>28</v>
      </c>
      <c r="R6" s="3" t="s">
        <v>5</v>
      </c>
      <c r="S6" s="3" t="s">
        <v>5</v>
      </c>
    </row>
    <row r="7" spans="2:19" ht="20.100000000000001" customHeight="1" x14ac:dyDescent="0.3">
      <c r="B7" s="9" t="s">
        <v>6</v>
      </c>
      <c r="C7" s="12">
        <v>-1.3541849999999999E-2</v>
      </c>
      <c r="D7" s="13">
        <v>16.25111003</v>
      </c>
      <c r="E7" s="13">
        <v>103.3694936</v>
      </c>
      <c r="F7" s="13">
        <v>75.396635810000006</v>
      </c>
      <c r="G7" s="14">
        <v>-9.1130000000000003E-5</v>
      </c>
      <c r="H7" s="13">
        <v>5.3950910600000004</v>
      </c>
      <c r="K7" s="9" t="s">
        <v>6</v>
      </c>
      <c r="L7" s="13">
        <v>-2.7371220000000002E-2</v>
      </c>
      <c r="M7" s="13">
        <v>10.24297904</v>
      </c>
      <c r="N7" s="13">
        <v>119.69165377</v>
      </c>
      <c r="O7" s="13">
        <v>77.724722</v>
      </c>
      <c r="P7" s="16">
        <v>5.8709999999999999E-5</v>
      </c>
      <c r="Q7" s="13">
        <v>10.03874272</v>
      </c>
      <c r="R7" s="13">
        <v>-1240.1390284300001</v>
      </c>
      <c r="S7" s="13">
        <v>-42.618754549999998</v>
      </c>
    </row>
    <row r="8" spans="2:19" ht="20.100000000000001" customHeight="1" x14ac:dyDescent="0.3">
      <c r="B8" s="9" t="s">
        <v>7</v>
      </c>
      <c r="C8" s="13">
        <f>C31</f>
        <v>-0.22067000000000001</v>
      </c>
      <c r="D8" s="13">
        <f t="shared" ref="D8:H8" si="0">D31</f>
        <v>0.13023999999999999</v>
      </c>
      <c r="E8" s="13">
        <f t="shared" si="0"/>
        <v>0.40598000000000001</v>
      </c>
      <c r="F8" s="13">
        <f t="shared" si="0"/>
        <v>0.27956999999999999</v>
      </c>
      <c r="G8" s="13">
        <f t="shared" si="0"/>
        <v>2.8719999999999999E-2</v>
      </c>
      <c r="H8" s="13">
        <f t="shared" si="0"/>
        <v>0.18978</v>
      </c>
      <c r="K8" s="9" t="s">
        <v>7</v>
      </c>
      <c r="L8" s="13">
        <f>L31</f>
        <v>-0.24797</v>
      </c>
      <c r="M8" s="13">
        <f t="shared" ref="M8:S8" si="1">M31</f>
        <v>-6.021E-2</v>
      </c>
      <c r="N8" s="13">
        <f t="shared" si="1"/>
        <v>0.33378000000000002</v>
      </c>
      <c r="O8" s="13">
        <f t="shared" si="1"/>
        <v>0.26518999999999998</v>
      </c>
      <c r="P8" s="13">
        <f t="shared" si="1"/>
        <v>4.394E-2</v>
      </c>
      <c r="Q8" s="13">
        <f t="shared" si="1"/>
        <v>0.1923</v>
      </c>
      <c r="R8" s="13">
        <f t="shared" si="1"/>
        <v>-6.8349999999999994E-2</v>
      </c>
      <c r="S8" s="26">
        <f t="shared" si="1"/>
        <v>-3.1559999999999998E-2</v>
      </c>
    </row>
    <row r="9" spans="2:19" ht="20.100000000000001" customHeight="1" x14ac:dyDescent="0.3">
      <c r="B9" s="9" t="s">
        <v>8</v>
      </c>
      <c r="C9" s="13">
        <v>-2.7589999999999999</v>
      </c>
      <c r="D9" s="13">
        <v>1.1879999999999999</v>
      </c>
      <c r="E9" s="13">
        <v>1.123</v>
      </c>
      <c r="F9" s="13">
        <v>3.7280000000000002</v>
      </c>
      <c r="G9" s="13">
        <v>-0.255</v>
      </c>
      <c r="H9" s="13">
        <v>1.9890000000000001</v>
      </c>
      <c r="K9" s="9" t="s">
        <v>8</v>
      </c>
      <c r="L9" s="13">
        <v>-1.958</v>
      </c>
      <c r="M9" s="13">
        <v>0.63200000000000001</v>
      </c>
      <c r="N9" s="13">
        <v>1.1579999999999999</v>
      </c>
      <c r="O9" s="13">
        <v>3.5419999999999998</v>
      </c>
      <c r="P9" s="13">
        <v>0.13200000000000001</v>
      </c>
      <c r="Q9" s="13">
        <v>1.7749999999999999</v>
      </c>
      <c r="R9" s="13">
        <v>-1.1120000000000001</v>
      </c>
      <c r="S9" s="12">
        <v>-3.5999999999999997E-2</v>
      </c>
    </row>
    <row r="10" spans="2:19" ht="20.100000000000001" customHeight="1" x14ac:dyDescent="0.3">
      <c r="B10" s="9" t="s">
        <v>9</v>
      </c>
      <c r="C10" s="13">
        <v>1.1440000000000001E-2</v>
      </c>
      <c r="D10" s="13">
        <v>0.24762000000000001</v>
      </c>
      <c r="E10" s="13">
        <v>0.27362999999999998</v>
      </c>
      <c r="F10" s="12">
        <v>1.17E-3</v>
      </c>
      <c r="G10" s="13">
        <v>0.80101999999999995</v>
      </c>
      <c r="H10" s="13">
        <v>5.9310000000000002E-2</v>
      </c>
      <c r="K10" s="9" t="s">
        <v>9</v>
      </c>
      <c r="L10" s="13">
        <v>6.4299999999999996E-2</v>
      </c>
      <c r="M10" s="13">
        <v>0.53439999999999999</v>
      </c>
      <c r="N10" s="13">
        <v>0.26068999999999998</v>
      </c>
      <c r="O10" s="12">
        <v>2.0500000000000002E-3</v>
      </c>
      <c r="P10" s="13">
        <v>0.89664999999999995</v>
      </c>
      <c r="Q10" s="15">
        <v>9.1039999999999996E-2</v>
      </c>
      <c r="R10" s="13">
        <v>0.27944999999999998</v>
      </c>
      <c r="S10" s="13">
        <v>0.97162999999999999</v>
      </c>
    </row>
    <row r="11" spans="2:19" ht="20.100000000000001" customHeight="1" x14ac:dyDescent="0.3">
      <c r="B11" s="9" t="s">
        <v>34</v>
      </c>
      <c r="C11" s="18" t="s">
        <v>33</v>
      </c>
      <c r="D11" s="19" t="s">
        <v>35</v>
      </c>
      <c r="E11" s="19" t="s">
        <v>35</v>
      </c>
      <c r="F11" s="20" t="s">
        <v>33</v>
      </c>
      <c r="G11" s="19" t="s">
        <v>35</v>
      </c>
      <c r="H11" s="20" t="s">
        <v>33</v>
      </c>
      <c r="K11" s="9" t="s">
        <v>34</v>
      </c>
      <c r="L11" s="18" t="s">
        <v>33</v>
      </c>
      <c r="M11" s="19" t="s">
        <v>35</v>
      </c>
      <c r="N11" s="19" t="s">
        <v>35</v>
      </c>
      <c r="O11" s="18" t="s">
        <v>33</v>
      </c>
      <c r="P11" s="19" t="s">
        <v>35</v>
      </c>
      <c r="Q11" s="18" t="s">
        <v>33</v>
      </c>
      <c r="R11" s="19" t="s">
        <v>35</v>
      </c>
      <c r="S11" s="19" t="s">
        <v>35</v>
      </c>
    </row>
    <row r="12" spans="2:19" ht="20.100000000000001" customHeight="1" x14ac:dyDescent="0.3">
      <c r="B12" s="9" t="s">
        <v>36</v>
      </c>
      <c r="C12" s="21">
        <v>0.99</v>
      </c>
      <c r="D12" s="21"/>
      <c r="E12" s="21"/>
      <c r="F12" s="21">
        <v>0.99</v>
      </c>
      <c r="G12" s="21"/>
      <c r="H12" s="21">
        <v>0.9</v>
      </c>
      <c r="K12" s="9" t="s">
        <v>36</v>
      </c>
      <c r="L12" s="21">
        <v>0.9</v>
      </c>
      <c r="M12" s="21"/>
      <c r="N12" s="21"/>
      <c r="O12" s="21">
        <v>0.99</v>
      </c>
      <c r="P12" s="21"/>
      <c r="Q12" s="21">
        <v>0.95</v>
      </c>
      <c r="R12" s="4"/>
      <c r="S12" s="4"/>
    </row>
    <row r="13" spans="2:19" ht="20.100000000000001" customHeight="1" x14ac:dyDescent="0.3">
      <c r="B13" s="9" t="s">
        <v>10</v>
      </c>
      <c r="C13" s="13">
        <v>135.92619999999999</v>
      </c>
      <c r="D13" s="13">
        <v>8.2437000000000005</v>
      </c>
      <c r="E13" s="13">
        <v>15.603400000000001</v>
      </c>
      <c r="F13" s="13">
        <v>29.433299999999999</v>
      </c>
      <c r="G13" s="13">
        <v>3.6804999999999999</v>
      </c>
      <c r="H13" s="13">
        <v>3.9550999999999998</v>
      </c>
      <c r="I13" s="17"/>
      <c r="J13" s="17"/>
      <c r="K13" s="25" t="s">
        <v>10</v>
      </c>
      <c r="L13" s="13">
        <v>131.22810000000001</v>
      </c>
      <c r="M13" s="13">
        <v>7.9588000000000001</v>
      </c>
      <c r="N13" s="13">
        <v>15.0641</v>
      </c>
      <c r="O13" s="13">
        <v>28.416</v>
      </c>
      <c r="P13" s="13">
        <v>3.5533000000000001</v>
      </c>
      <c r="Q13" s="13">
        <v>3.8184</v>
      </c>
      <c r="R13" s="13">
        <v>1.2383</v>
      </c>
      <c r="S13" s="13">
        <v>1.2999999999999999E-3</v>
      </c>
    </row>
    <row r="14" spans="2:19" ht="20.100000000000001" customHeight="1" x14ac:dyDescent="0.3">
      <c r="B14" s="9" t="s">
        <v>11</v>
      </c>
      <c r="C14" s="13">
        <v>6.9049999999999997E-11</v>
      </c>
      <c r="D14" s="13">
        <v>8.8722000000000002E-3</v>
      </c>
      <c r="E14" s="13">
        <v>6.8110000000000002E-4</v>
      </c>
      <c r="F14" s="13">
        <v>1.8935604280000002E-5</v>
      </c>
      <c r="G14" s="13">
        <v>6.8120100000000003E-2</v>
      </c>
      <c r="H14" s="13">
        <v>5.9308600000000003E-2</v>
      </c>
      <c r="I14" s="17"/>
      <c r="J14" s="17"/>
      <c r="K14" s="25" t="s">
        <v>11</v>
      </c>
      <c r="L14" s="13">
        <v>3.0750000000000002E-10</v>
      </c>
      <c r="M14" s="13">
        <v>1.0551700000000001E-2</v>
      </c>
      <c r="N14" s="13">
        <v>9.2860000000000002E-4</v>
      </c>
      <c r="O14" s="13">
        <v>3.2293464200000003E-5</v>
      </c>
      <c r="P14" s="13">
        <v>7.4040900000000007E-2</v>
      </c>
      <c r="Q14" s="13">
        <v>6.4819699999999994E-2</v>
      </c>
      <c r="R14" s="13">
        <v>0.2789954</v>
      </c>
      <c r="S14" s="13">
        <v>0.97162780000000004</v>
      </c>
    </row>
    <row r="15" spans="2:19" ht="20.100000000000001" customHeight="1" x14ac:dyDescent="0.3">
      <c r="B15" s="9" t="s">
        <v>34</v>
      </c>
      <c r="C15" s="18" t="s">
        <v>33</v>
      </c>
      <c r="D15" s="18" t="s">
        <v>33</v>
      </c>
      <c r="E15" s="18" t="s">
        <v>33</v>
      </c>
      <c r="F15" s="18" t="s">
        <v>33</v>
      </c>
      <c r="G15" s="18" t="s">
        <v>33</v>
      </c>
      <c r="H15" s="18" t="s">
        <v>33</v>
      </c>
      <c r="K15" s="9" t="s">
        <v>34</v>
      </c>
      <c r="L15" s="18" t="s">
        <v>33</v>
      </c>
      <c r="M15" s="18" t="s">
        <v>33</v>
      </c>
      <c r="N15" s="18" t="s">
        <v>33</v>
      </c>
      <c r="O15" s="18" t="s">
        <v>33</v>
      </c>
      <c r="P15" s="18" t="s">
        <v>33</v>
      </c>
      <c r="Q15" s="18" t="s">
        <v>33</v>
      </c>
      <c r="R15" s="19" t="s">
        <v>35</v>
      </c>
      <c r="S15" s="19" t="s">
        <v>35</v>
      </c>
    </row>
    <row r="16" spans="2:19" ht="20.100000000000001" customHeight="1" x14ac:dyDescent="0.3">
      <c r="B16" s="9" t="s">
        <v>36</v>
      </c>
      <c r="C16" s="21">
        <v>0.99</v>
      </c>
      <c r="D16" s="21">
        <v>0.99</v>
      </c>
      <c r="E16" s="21">
        <v>0.99</v>
      </c>
      <c r="F16" s="21">
        <v>0.99</v>
      </c>
      <c r="G16" s="21">
        <v>0.9</v>
      </c>
      <c r="H16" s="21">
        <v>0.9</v>
      </c>
      <c r="K16" s="9" t="s">
        <v>36</v>
      </c>
      <c r="L16" s="21">
        <v>0.99</v>
      </c>
      <c r="M16" s="21">
        <v>0.99</v>
      </c>
      <c r="N16" s="21">
        <v>0.99</v>
      </c>
      <c r="O16" s="21">
        <v>0.99</v>
      </c>
      <c r="P16" s="21">
        <v>0.9</v>
      </c>
      <c r="Q16" s="21">
        <v>0.9</v>
      </c>
      <c r="R16" s="4"/>
      <c r="S16" s="4"/>
    </row>
    <row r="17" spans="2:19" ht="20.100000000000001" customHeight="1" x14ac:dyDescent="0.3">
      <c r="B17" s="9" t="s">
        <v>14</v>
      </c>
      <c r="C17" s="15">
        <v>25260.869569999999</v>
      </c>
      <c r="D17" s="15">
        <v>133.78</v>
      </c>
      <c r="E17" s="15">
        <v>23.01</v>
      </c>
      <c r="F17" s="15">
        <v>16.648929800000001</v>
      </c>
      <c r="G17" s="15">
        <v>211561</v>
      </c>
      <c r="H17" s="15">
        <v>45.750175400000003</v>
      </c>
      <c r="K17" s="9" t="s">
        <v>14</v>
      </c>
      <c r="L17" s="13">
        <v>25260.869569999999</v>
      </c>
      <c r="M17" s="13">
        <v>133.78</v>
      </c>
      <c r="N17" s="13">
        <v>23.01</v>
      </c>
      <c r="O17" s="13">
        <v>16.648929800000001</v>
      </c>
      <c r="P17" s="13">
        <v>211561</v>
      </c>
      <c r="Q17" s="13">
        <v>45.750175400000003</v>
      </c>
      <c r="R17" s="13">
        <v>0.97050139999999996</v>
      </c>
      <c r="S17" s="13">
        <v>0.37596190000000002</v>
      </c>
    </row>
    <row r="18" spans="2:19" ht="20.100000000000001" customHeight="1" x14ac:dyDescent="0.3">
      <c r="B18" s="9" t="s">
        <v>15</v>
      </c>
      <c r="C18" s="15">
        <v>28627.372567070001</v>
      </c>
      <c r="D18" s="15">
        <v>4.3487205800000002</v>
      </c>
      <c r="E18" s="15">
        <v>0.67129057000000003</v>
      </c>
      <c r="F18" s="15">
        <v>7.8548224500000003</v>
      </c>
      <c r="G18" s="15">
        <v>441331.52875244</v>
      </c>
      <c r="H18" s="15">
        <v>65.450477980000002</v>
      </c>
      <c r="K18" s="9" t="s">
        <v>15</v>
      </c>
      <c r="L18" s="13">
        <v>28627.372567070001</v>
      </c>
      <c r="M18" s="13">
        <v>4.3487205800000002</v>
      </c>
      <c r="N18" s="13">
        <v>0.67129057000000003</v>
      </c>
      <c r="O18" s="13">
        <v>7.8548224500000003</v>
      </c>
      <c r="P18" s="13">
        <v>441331.52875244</v>
      </c>
      <c r="Q18" s="13">
        <v>65.450477980000002</v>
      </c>
      <c r="R18" s="13">
        <v>0.15834402</v>
      </c>
      <c r="S18" s="13">
        <v>8.0331959999999994E-2</v>
      </c>
    </row>
    <row r="19" spans="2:19" ht="20.100000000000001" customHeight="1" x14ac:dyDescent="0.3"/>
    <row r="20" spans="2:19" ht="20.100000000000001" customHeight="1" x14ac:dyDescent="0.3">
      <c r="B20" s="10" t="s">
        <v>27</v>
      </c>
      <c r="C20" s="42">
        <v>0.89949999999999997</v>
      </c>
      <c r="D20" s="42"/>
      <c r="E20" s="42"/>
      <c r="F20" s="42"/>
      <c r="G20" s="42"/>
      <c r="H20" s="42"/>
      <c r="K20" s="8" t="s">
        <v>26</v>
      </c>
      <c r="L20" s="42">
        <v>0.90529999999999999</v>
      </c>
      <c r="M20" s="42"/>
      <c r="N20" s="42"/>
      <c r="O20" s="42"/>
      <c r="P20" s="42"/>
      <c r="Q20" s="42"/>
      <c r="R20" s="42"/>
      <c r="S20" s="42"/>
    </row>
    <row r="21" spans="2:19" ht="20.100000000000001" customHeight="1" x14ac:dyDescent="0.3">
      <c r="B21" s="10" t="s">
        <v>78</v>
      </c>
      <c r="C21" s="37" t="s">
        <v>79</v>
      </c>
      <c r="D21" s="37" t="s">
        <v>80</v>
      </c>
      <c r="E21" s="37" t="s">
        <v>81</v>
      </c>
      <c r="F21" s="37" t="s">
        <v>82</v>
      </c>
      <c r="G21" s="34"/>
      <c r="H21" s="34"/>
      <c r="K21" s="39"/>
      <c r="L21" s="40"/>
      <c r="M21" s="40"/>
      <c r="N21" s="40"/>
      <c r="O21" s="40"/>
      <c r="P21" s="40"/>
      <c r="Q21" s="40"/>
      <c r="R21" s="40"/>
      <c r="S21" s="40"/>
    </row>
    <row r="22" spans="2:19" ht="20.100000000000001" customHeight="1" x14ac:dyDescent="0.3">
      <c r="B22" s="35"/>
      <c r="C22" s="35">
        <v>-0.183</v>
      </c>
      <c r="D22" s="35">
        <v>2.236059</v>
      </c>
      <c r="E22" s="35">
        <v>0.79200000000000004</v>
      </c>
      <c r="F22" s="34" t="s">
        <v>83</v>
      </c>
      <c r="G22" s="35"/>
      <c r="H22" s="35"/>
    </row>
    <row r="23" spans="2:19" ht="29.25" customHeight="1" x14ac:dyDescent="0.3">
      <c r="B23" s="10" t="s">
        <v>84</v>
      </c>
      <c r="C23" s="35"/>
      <c r="D23" s="36">
        <v>3.9453</v>
      </c>
      <c r="E23" s="35">
        <v>0.1391</v>
      </c>
      <c r="F23" s="38" t="s">
        <v>85</v>
      </c>
      <c r="G23" s="35"/>
      <c r="H23" s="35"/>
    </row>
    <row r="24" spans="2:19" ht="34.5" customHeight="1" x14ac:dyDescent="0.3">
      <c r="B24" s="10" t="s">
        <v>87</v>
      </c>
      <c r="C24" s="35"/>
      <c r="D24" s="36">
        <v>0.98007</v>
      </c>
      <c r="E24" s="35">
        <v>0.84</v>
      </c>
      <c r="F24" s="38" t="s">
        <v>88</v>
      </c>
      <c r="G24" s="35"/>
      <c r="H24" s="35"/>
    </row>
    <row r="25" spans="2:19" ht="20.100000000000001" customHeight="1" x14ac:dyDescent="0.3"/>
    <row r="26" spans="2:19" ht="20.100000000000001" customHeight="1" x14ac:dyDescent="0.3">
      <c r="B26" s="7" t="s">
        <v>31</v>
      </c>
      <c r="K26" s="7" t="s">
        <v>31</v>
      </c>
    </row>
    <row r="27" spans="2:19" ht="15.6" x14ac:dyDescent="0.3">
      <c r="B27" s="7" t="s">
        <v>32</v>
      </c>
      <c r="K27" s="7" t="s">
        <v>25</v>
      </c>
    </row>
    <row r="29" spans="2:19" ht="28.8" x14ac:dyDescent="0.3">
      <c r="C29" s="11" t="s">
        <v>17</v>
      </c>
      <c r="D29" s="11" t="s">
        <v>18</v>
      </c>
      <c r="E29" s="11" t="s">
        <v>19</v>
      </c>
      <c r="F29" s="11" t="s">
        <v>20</v>
      </c>
      <c r="G29" s="11" t="s">
        <v>21</v>
      </c>
      <c r="H29" s="11" t="s">
        <v>22</v>
      </c>
      <c r="L29" s="11" t="s">
        <v>17</v>
      </c>
      <c r="M29" s="11" t="s">
        <v>18</v>
      </c>
      <c r="N29" s="11" t="s">
        <v>19</v>
      </c>
      <c r="O29" s="11" t="s">
        <v>20</v>
      </c>
      <c r="P29" s="11" t="s">
        <v>21</v>
      </c>
      <c r="Q29" s="11" t="s">
        <v>22</v>
      </c>
      <c r="R29" s="11" t="s">
        <v>23</v>
      </c>
      <c r="S29" s="11" t="s">
        <v>30</v>
      </c>
    </row>
    <row r="30" spans="2:19" x14ac:dyDescent="0.3">
      <c r="C30" s="3" t="s">
        <v>29</v>
      </c>
      <c r="D30" s="3" t="s">
        <v>1</v>
      </c>
      <c r="E30" s="3" t="s">
        <v>2</v>
      </c>
      <c r="F30" s="3" t="s">
        <v>3</v>
      </c>
      <c r="G30" s="3" t="s">
        <v>37</v>
      </c>
      <c r="H30" s="3" t="s">
        <v>28</v>
      </c>
      <c r="L30" s="3" t="s">
        <v>29</v>
      </c>
      <c r="M30" s="3" t="s">
        <v>1</v>
      </c>
      <c r="N30" s="3" t="s">
        <v>2</v>
      </c>
      <c r="O30" s="3" t="s">
        <v>3</v>
      </c>
      <c r="P30" s="3" t="s">
        <v>37</v>
      </c>
      <c r="Q30" s="3" t="s">
        <v>28</v>
      </c>
      <c r="R30" s="3" t="s">
        <v>5</v>
      </c>
      <c r="S30" s="3" t="s">
        <v>5</v>
      </c>
    </row>
    <row r="31" spans="2:19" x14ac:dyDescent="0.3">
      <c r="B31" s="9" t="s">
        <v>7</v>
      </c>
      <c r="C31" s="13">
        <v>-0.22067000000000001</v>
      </c>
      <c r="D31" s="13">
        <v>0.13023999999999999</v>
      </c>
      <c r="E31" s="13">
        <v>0.40598000000000001</v>
      </c>
      <c r="F31" s="13">
        <v>0.27956999999999999</v>
      </c>
      <c r="G31" s="13">
        <v>2.8719999999999999E-2</v>
      </c>
      <c r="H31" s="13">
        <v>0.18978</v>
      </c>
      <c r="K31" s="9" t="s">
        <v>7</v>
      </c>
      <c r="L31" s="13">
        <v>-0.24797</v>
      </c>
      <c r="M31" s="13">
        <v>-6.021E-2</v>
      </c>
      <c r="N31" s="13">
        <v>0.33378000000000002</v>
      </c>
      <c r="O31" s="13">
        <v>0.26518999999999998</v>
      </c>
      <c r="P31" s="13">
        <v>4.394E-2</v>
      </c>
      <c r="Q31" s="13">
        <v>0.1923</v>
      </c>
      <c r="R31" s="13">
        <v>-6.8349999999999994E-2</v>
      </c>
      <c r="S31" s="24">
        <v>-3.1559999999999998E-2</v>
      </c>
    </row>
    <row r="32" spans="2:19" x14ac:dyDescent="0.3">
      <c r="B32" s="9" t="s">
        <v>8</v>
      </c>
      <c r="C32" s="13">
        <v>-2.9260000000000002</v>
      </c>
      <c r="D32" s="13">
        <v>0.27200000000000002</v>
      </c>
      <c r="E32" s="13">
        <v>0.57799999999999996</v>
      </c>
      <c r="F32" s="13">
        <v>1.863</v>
      </c>
      <c r="G32" s="13">
        <v>0.51500000000000001</v>
      </c>
      <c r="H32" s="13">
        <v>2.4670000000000001</v>
      </c>
      <c r="K32" s="9" t="s">
        <v>8</v>
      </c>
      <c r="L32" s="13">
        <v>-1.8220000000000001</v>
      </c>
      <c r="M32" s="13">
        <v>-8.5000000000000006E-2</v>
      </c>
      <c r="N32" s="13">
        <v>0.41199999999999998</v>
      </c>
      <c r="O32" s="13">
        <v>1.643</v>
      </c>
      <c r="P32" s="13">
        <v>0.63200000000000001</v>
      </c>
      <c r="Q32" s="13">
        <v>1.881</v>
      </c>
      <c r="R32" s="13">
        <v>-0.36199999999999999</v>
      </c>
      <c r="S32" s="24">
        <v>-0.34100000000000003</v>
      </c>
    </row>
    <row r="33" spans="2:19" x14ac:dyDescent="0.3">
      <c r="B33" s="9" t="s">
        <v>9</v>
      </c>
      <c r="C33" s="13">
        <v>7.8300000000000002E-3</v>
      </c>
      <c r="D33" s="13">
        <v>0.78798999999999997</v>
      </c>
      <c r="E33" s="13">
        <v>0.56933</v>
      </c>
      <c r="F33" s="13">
        <v>7.5829999999999995E-2</v>
      </c>
      <c r="G33" s="13">
        <v>0.61185</v>
      </c>
      <c r="H33" s="13">
        <v>2.189E-2</v>
      </c>
      <c r="K33" s="9" t="s">
        <v>9</v>
      </c>
      <c r="L33" s="13">
        <v>8.3400000000000002E-2</v>
      </c>
      <c r="M33" s="13">
        <v>0.93289999999999995</v>
      </c>
      <c r="N33" s="13">
        <v>0.68469999999999998</v>
      </c>
      <c r="O33" s="13">
        <v>0.11609999999999999</v>
      </c>
      <c r="P33" s="13">
        <v>0.5343</v>
      </c>
      <c r="Q33" s="13">
        <v>7.46E-2</v>
      </c>
      <c r="R33" s="13">
        <v>0.72119999999999995</v>
      </c>
      <c r="S33" s="24">
        <v>0.73660000000000003</v>
      </c>
    </row>
    <row r="34" spans="2:19" x14ac:dyDescent="0.3">
      <c r="B34" s="9" t="s">
        <v>34</v>
      </c>
      <c r="C34" s="18" t="s">
        <v>33</v>
      </c>
      <c r="D34" s="19" t="s">
        <v>35</v>
      </c>
      <c r="E34" s="19" t="s">
        <v>35</v>
      </c>
      <c r="F34" s="20" t="s">
        <v>33</v>
      </c>
      <c r="G34" s="19" t="s">
        <v>35</v>
      </c>
      <c r="H34" s="20" t="s">
        <v>33</v>
      </c>
      <c r="K34" s="9" t="s">
        <v>34</v>
      </c>
      <c r="L34" s="18" t="s">
        <v>33</v>
      </c>
      <c r="M34" s="19" t="s">
        <v>35</v>
      </c>
      <c r="N34" s="19" t="s">
        <v>35</v>
      </c>
      <c r="O34" s="19" t="s">
        <v>35</v>
      </c>
      <c r="P34" s="19" t="s">
        <v>35</v>
      </c>
      <c r="Q34" s="18" t="s">
        <v>33</v>
      </c>
      <c r="R34" s="19" t="s">
        <v>35</v>
      </c>
      <c r="S34" s="19" t="s">
        <v>35</v>
      </c>
    </row>
    <row r="35" spans="2:19" x14ac:dyDescent="0.3">
      <c r="B35" s="9" t="s">
        <v>36</v>
      </c>
      <c r="C35" s="21">
        <v>0.99</v>
      </c>
      <c r="D35" s="21"/>
      <c r="E35" s="21"/>
      <c r="F35" s="21">
        <v>0.9</v>
      </c>
      <c r="G35" s="21"/>
      <c r="H35" s="21">
        <v>0.95</v>
      </c>
      <c r="K35" s="9" t="s">
        <v>36</v>
      </c>
      <c r="L35" s="21">
        <v>0.9</v>
      </c>
      <c r="M35" s="21"/>
      <c r="N35" s="21"/>
      <c r="O35" s="21"/>
      <c r="P35" s="21"/>
      <c r="Q35" s="21">
        <v>0.9</v>
      </c>
      <c r="R35" s="4"/>
      <c r="S35" s="4"/>
    </row>
    <row r="36" spans="2:19" x14ac:dyDescent="0.3">
      <c r="B36" s="9" t="s">
        <v>10</v>
      </c>
      <c r="C36" s="13">
        <v>270.22919999999999</v>
      </c>
      <c r="D36" s="13">
        <v>7.8691000000000004</v>
      </c>
      <c r="E36" s="13">
        <v>11.508900000000001</v>
      </c>
      <c r="F36" s="13">
        <v>26.261700000000001</v>
      </c>
      <c r="G36" s="13">
        <v>9.3896999999999995</v>
      </c>
      <c r="H36" s="13">
        <v>6.0850999999999997</v>
      </c>
      <c r="K36" s="9" t="s">
        <v>10</v>
      </c>
      <c r="L36" s="13">
        <v>247.71549999999999</v>
      </c>
      <c r="M36" s="13">
        <v>7.2134999999999998</v>
      </c>
      <c r="N36" s="13">
        <v>10.55</v>
      </c>
      <c r="O36" s="13">
        <v>24.073699999999999</v>
      </c>
      <c r="P36" s="13">
        <v>8.6074000000000002</v>
      </c>
      <c r="Q36" s="13">
        <v>5.5781000000000001</v>
      </c>
      <c r="R36" s="13">
        <v>5.0799999999999998E-2</v>
      </c>
      <c r="S36" s="13">
        <v>0.1163</v>
      </c>
    </row>
    <row r="37" spans="2:19" x14ac:dyDescent="0.3">
      <c r="B37" s="9" t="s">
        <v>11</v>
      </c>
      <c r="C37" s="32">
        <v>7.6739999999999997E-14</v>
      </c>
      <c r="D37" s="32">
        <v>1.0312999999999999E-2</v>
      </c>
      <c r="E37" s="32">
        <v>2.6180000000000001E-3</v>
      </c>
      <c r="F37" s="32">
        <v>3.898100251792E-5</v>
      </c>
      <c r="G37" s="32">
        <v>5.6800000000000002E-3</v>
      </c>
      <c r="H37" s="32">
        <v>2.1895000000000001E-2</v>
      </c>
      <c r="K37" s="9" t="s">
        <v>11</v>
      </c>
      <c r="L37" s="13">
        <v>9.8819999999999997E-13</v>
      </c>
      <c r="M37" s="13">
        <v>1.4213E-2</v>
      </c>
      <c r="N37" s="33">
        <v>4.0280000000000003E-3</v>
      </c>
      <c r="O37" s="32">
        <v>8.52378452475E-5</v>
      </c>
      <c r="P37" s="13">
        <v>8.2089999999999993E-3</v>
      </c>
      <c r="Q37" s="13">
        <v>2.844E-2</v>
      </c>
      <c r="R37" s="13">
        <v>0.82403800000000005</v>
      </c>
      <c r="S37" s="13">
        <v>0.73658599999999996</v>
      </c>
    </row>
    <row r="38" spans="2:19" x14ac:dyDescent="0.3">
      <c r="B38" s="9" t="s">
        <v>34</v>
      </c>
      <c r="C38" s="18" t="s">
        <v>33</v>
      </c>
      <c r="D38" s="18" t="s">
        <v>33</v>
      </c>
      <c r="E38" s="18" t="s">
        <v>33</v>
      </c>
      <c r="F38" s="18" t="s">
        <v>33</v>
      </c>
      <c r="G38" s="18" t="s">
        <v>33</v>
      </c>
      <c r="H38" s="18" t="s">
        <v>33</v>
      </c>
      <c r="K38" s="9" t="s">
        <v>34</v>
      </c>
      <c r="L38" s="18" t="s">
        <v>33</v>
      </c>
      <c r="M38" s="18" t="s">
        <v>33</v>
      </c>
      <c r="N38" s="18" t="s">
        <v>33</v>
      </c>
      <c r="O38" s="18" t="s">
        <v>33</v>
      </c>
      <c r="P38" s="18" t="s">
        <v>33</v>
      </c>
      <c r="Q38" s="18" t="s">
        <v>33</v>
      </c>
      <c r="R38" s="19" t="s">
        <v>35</v>
      </c>
      <c r="S38" s="19" t="s">
        <v>35</v>
      </c>
    </row>
    <row r="39" spans="2:19" x14ac:dyDescent="0.3">
      <c r="B39" s="9" t="s">
        <v>36</v>
      </c>
      <c r="C39" s="21">
        <v>0.99</v>
      </c>
      <c r="D39" s="21">
        <v>0.99</v>
      </c>
      <c r="E39" s="21">
        <v>0.99</v>
      </c>
      <c r="F39" s="21">
        <v>0.99</v>
      </c>
      <c r="G39" s="21">
        <v>0.99</v>
      </c>
      <c r="H39" s="21">
        <v>0.99</v>
      </c>
      <c r="K39" s="9" t="s">
        <v>36</v>
      </c>
      <c r="L39" s="21">
        <v>0.99</v>
      </c>
      <c r="M39" s="21">
        <v>0.99</v>
      </c>
      <c r="N39" s="21">
        <v>0.99</v>
      </c>
      <c r="O39" s="21">
        <v>0.99</v>
      </c>
      <c r="P39" s="21">
        <v>0.99</v>
      </c>
      <c r="Q39" s="21">
        <v>0.95</v>
      </c>
      <c r="R39" s="4"/>
      <c r="S39" s="4"/>
    </row>
    <row r="40" spans="2:19" x14ac:dyDescent="0.3">
      <c r="B40" s="9" t="s">
        <v>12</v>
      </c>
      <c r="C40" s="4"/>
      <c r="D40" s="4"/>
      <c r="E40" s="4"/>
      <c r="F40" s="4"/>
      <c r="G40" s="4"/>
      <c r="H40" s="4"/>
      <c r="K40" s="9" t="s">
        <v>12</v>
      </c>
      <c r="L40" s="4"/>
      <c r="M40" s="4"/>
      <c r="N40" s="4"/>
      <c r="O40" s="4"/>
      <c r="P40" s="4"/>
      <c r="Q40" s="4"/>
      <c r="R40" s="4"/>
      <c r="S40" s="4"/>
    </row>
    <row r="41" spans="2:19" x14ac:dyDescent="0.3">
      <c r="B41" s="9" t="s">
        <v>13</v>
      </c>
      <c r="C41" s="4"/>
      <c r="D41" s="4"/>
      <c r="E41" s="4"/>
      <c r="F41" s="4"/>
      <c r="G41" s="4"/>
      <c r="H41" s="4"/>
      <c r="K41" s="9" t="s">
        <v>13</v>
      </c>
      <c r="L41" s="4"/>
      <c r="M41" s="4"/>
      <c r="N41" s="4"/>
      <c r="O41" s="4"/>
      <c r="P41" s="4"/>
      <c r="Q41" s="4"/>
      <c r="R41" s="4"/>
      <c r="S41" s="4"/>
    </row>
    <row r="42" spans="2:19" x14ac:dyDescent="0.3">
      <c r="B42" s="9" t="s">
        <v>14</v>
      </c>
      <c r="C42" s="13">
        <v>10.1370118</v>
      </c>
      <c r="D42" s="13">
        <v>4.8961967</v>
      </c>
      <c r="E42" s="13">
        <v>3.1359289000000001</v>
      </c>
      <c r="F42" s="13">
        <v>2.8123459</v>
      </c>
      <c r="G42" s="13">
        <v>12.2622687</v>
      </c>
      <c r="H42" s="13">
        <v>3.8231956</v>
      </c>
      <c r="K42" s="9" t="s">
        <v>14</v>
      </c>
      <c r="L42" s="13">
        <v>10.1370118</v>
      </c>
      <c r="M42" s="13">
        <v>4.8961967</v>
      </c>
      <c r="N42" s="13">
        <v>3.1359289000000001</v>
      </c>
      <c r="O42" s="13">
        <v>2.8123459</v>
      </c>
      <c r="P42" s="13">
        <v>12.2622687</v>
      </c>
      <c r="Q42" s="13">
        <v>3.8231956</v>
      </c>
      <c r="R42" s="13">
        <v>-2.9942400000000001E-2</v>
      </c>
      <c r="S42" s="13">
        <v>-0.97826749999999996</v>
      </c>
    </row>
    <row r="43" spans="2:19" x14ac:dyDescent="0.3">
      <c r="B43" s="9" t="s">
        <v>15</v>
      </c>
      <c r="C43" s="13">
        <v>0.76928872999999998</v>
      </c>
      <c r="D43" s="13">
        <v>3.2674689999999999E-2</v>
      </c>
      <c r="E43" s="13">
        <v>2.9203030000000001E-2</v>
      </c>
      <c r="F43" s="13">
        <v>0.48294925999999999</v>
      </c>
      <c r="G43" s="13">
        <v>1.4311327</v>
      </c>
      <c r="H43" s="13">
        <v>1.0960862899999999</v>
      </c>
      <c r="K43" s="9" t="s">
        <v>15</v>
      </c>
      <c r="L43" s="13">
        <v>0.76928872999999998</v>
      </c>
      <c r="M43" s="13">
        <v>3.2674689999999999E-2</v>
      </c>
      <c r="N43" s="13">
        <v>2.9203030000000001E-2</v>
      </c>
      <c r="O43" s="13">
        <v>0.48294925999999999</v>
      </c>
      <c r="P43" s="13">
        <v>1.4311327</v>
      </c>
      <c r="Q43" s="13">
        <v>1.0960862899999999</v>
      </c>
      <c r="R43" s="13">
        <v>0.17738045</v>
      </c>
      <c r="S43" s="13">
        <v>0.26867327000000002</v>
      </c>
    </row>
    <row r="44" spans="2:19" x14ac:dyDescent="0.3">
      <c r="K44" s="22"/>
      <c r="L44" s="23"/>
      <c r="M44" s="17"/>
      <c r="N44" s="17"/>
      <c r="O44" s="17"/>
      <c r="P44" s="23"/>
      <c r="Q44" s="17"/>
      <c r="R44" s="17"/>
      <c r="S44" s="17"/>
    </row>
    <row r="45" spans="2:19" ht="15.6" x14ac:dyDescent="0.3">
      <c r="B45" s="10" t="s">
        <v>27</v>
      </c>
      <c r="C45" s="42">
        <v>0.93769999999999998</v>
      </c>
      <c r="D45" s="42"/>
      <c r="E45" s="42"/>
      <c r="F45" s="42"/>
      <c r="G45" s="42"/>
      <c r="H45" s="42"/>
      <c r="K45" s="8" t="s">
        <v>26</v>
      </c>
      <c r="L45" s="42">
        <v>0.93830000000000002</v>
      </c>
      <c r="M45" s="42"/>
      <c r="N45" s="42"/>
      <c r="O45" s="42"/>
      <c r="P45" s="42"/>
      <c r="Q45" s="42"/>
      <c r="R45" s="42"/>
      <c r="S45" s="42"/>
    </row>
    <row r="50" spans="2:19" ht="15.6" x14ac:dyDescent="0.3">
      <c r="B50" s="7" t="s">
        <v>76</v>
      </c>
      <c r="K50" s="7" t="s">
        <v>76</v>
      </c>
    </row>
    <row r="51" spans="2:19" ht="15.6" x14ac:dyDescent="0.3">
      <c r="B51" s="7" t="s">
        <v>32</v>
      </c>
      <c r="K51" s="7" t="s">
        <v>25</v>
      </c>
    </row>
    <row r="53" spans="2:19" ht="28.8" x14ac:dyDescent="0.3">
      <c r="C53" s="11" t="s">
        <v>17</v>
      </c>
      <c r="D53" s="11" t="s">
        <v>18</v>
      </c>
      <c r="E53" s="11" t="s">
        <v>19</v>
      </c>
      <c r="F53" s="11" t="s">
        <v>20</v>
      </c>
      <c r="G53" s="11" t="s">
        <v>21</v>
      </c>
      <c r="H53" s="11" t="s">
        <v>22</v>
      </c>
      <c r="L53" s="11" t="s">
        <v>17</v>
      </c>
      <c r="M53" s="11" t="s">
        <v>18</v>
      </c>
      <c r="N53" s="11" t="s">
        <v>19</v>
      </c>
      <c r="O53" s="11" t="s">
        <v>20</v>
      </c>
      <c r="P53" s="11" t="s">
        <v>21</v>
      </c>
      <c r="Q53" s="11" t="s">
        <v>22</v>
      </c>
      <c r="R53" s="11" t="s">
        <v>23</v>
      </c>
      <c r="S53" s="11" t="s">
        <v>30</v>
      </c>
    </row>
    <row r="54" spans="2:19" x14ac:dyDescent="0.3">
      <c r="C54" s="3" t="s">
        <v>29</v>
      </c>
      <c r="D54" s="3" t="s">
        <v>1</v>
      </c>
      <c r="E54" s="3" t="s">
        <v>2</v>
      </c>
      <c r="F54" s="3" t="s">
        <v>3</v>
      </c>
      <c r="G54" s="3" t="s">
        <v>37</v>
      </c>
      <c r="H54" s="3" t="s">
        <v>28</v>
      </c>
      <c r="L54" s="3" t="s">
        <v>29</v>
      </c>
      <c r="M54" s="3" t="s">
        <v>1</v>
      </c>
      <c r="N54" s="3" t="s">
        <v>2</v>
      </c>
      <c r="O54" s="3" t="s">
        <v>3</v>
      </c>
      <c r="P54" s="3" t="s">
        <v>37</v>
      </c>
      <c r="Q54" s="3" t="s">
        <v>28</v>
      </c>
      <c r="R54" s="3" t="s">
        <v>5</v>
      </c>
      <c r="S54" s="3" t="s">
        <v>5</v>
      </c>
    </row>
    <row r="55" spans="2:19" x14ac:dyDescent="0.3">
      <c r="B55" s="9" t="s">
        <v>77</v>
      </c>
      <c r="C55" s="13">
        <v>-618.79999999999995</v>
      </c>
      <c r="D55" s="13">
        <v>-858.1</v>
      </c>
      <c r="E55" s="13">
        <v>586.20000000000005</v>
      </c>
      <c r="F55" s="13">
        <v>732.3</v>
      </c>
      <c r="G55" s="13">
        <v>114.2</v>
      </c>
      <c r="H55" s="13">
        <v>496.7</v>
      </c>
      <c r="K55" s="9" t="s">
        <v>77</v>
      </c>
      <c r="L55" s="13">
        <v>-398</v>
      </c>
      <c r="M55" s="13">
        <v>-435.8</v>
      </c>
      <c r="N55" s="13">
        <v>-166.4</v>
      </c>
      <c r="O55" s="13">
        <v>689.5</v>
      </c>
      <c r="P55" s="13">
        <v>133.5</v>
      </c>
      <c r="Q55" s="13">
        <v>337.8</v>
      </c>
      <c r="R55" s="13">
        <v>213.5</v>
      </c>
      <c r="S55" s="24">
        <v>-133.19999999999999</v>
      </c>
    </row>
    <row r="56" spans="2:19" x14ac:dyDescent="0.3">
      <c r="B56" s="9" t="s">
        <v>8</v>
      </c>
      <c r="C56" s="13">
        <v>-2.9079999999999999</v>
      </c>
      <c r="D56" s="13">
        <v>-0.63600000000000001</v>
      </c>
      <c r="E56" s="13">
        <v>0.29599999999999999</v>
      </c>
      <c r="F56" s="13">
        <v>1.73</v>
      </c>
      <c r="G56" s="13">
        <v>0.72499999999999998</v>
      </c>
      <c r="H56" s="13">
        <v>2.2890000000000001</v>
      </c>
      <c r="K56" s="9" t="s">
        <v>8</v>
      </c>
      <c r="L56" s="13">
        <v>-1.054</v>
      </c>
      <c r="M56" s="13">
        <v>-0.223</v>
      </c>
      <c r="N56" s="13">
        <v>-7.3999999999999996E-2</v>
      </c>
      <c r="O56" s="13">
        <v>1.5389999999999999</v>
      </c>
      <c r="P56" s="13">
        <v>0.69199999999999995</v>
      </c>
      <c r="Q56" s="13">
        <v>1.1910000000000001</v>
      </c>
      <c r="R56" s="13">
        <v>0.40699999999999997</v>
      </c>
      <c r="S56" s="24">
        <v>-0.51900000000000002</v>
      </c>
    </row>
    <row r="57" spans="2:19" x14ac:dyDescent="0.3">
      <c r="B57" s="9" t="s">
        <v>9</v>
      </c>
      <c r="C57" s="13">
        <v>8.1499999999999993E-3</v>
      </c>
      <c r="D57" s="13">
        <v>0.53141000000000005</v>
      </c>
      <c r="E57" s="13">
        <v>0.7702</v>
      </c>
      <c r="F57" s="13">
        <v>9.7570000000000004E-2</v>
      </c>
      <c r="G57" s="13">
        <v>0.4758</v>
      </c>
      <c r="H57" s="13">
        <v>3.2050000000000002E-2</v>
      </c>
      <c r="K57" s="9" t="s">
        <v>9</v>
      </c>
      <c r="L57" s="13">
        <v>0.30499999999999999</v>
      </c>
      <c r="M57" s="13">
        <v>0.82599999999999996</v>
      </c>
      <c r="N57" s="13">
        <v>0.94199999999999995</v>
      </c>
      <c r="O57" s="13">
        <v>0.13900000000000001</v>
      </c>
      <c r="P57" s="13">
        <v>0.497</v>
      </c>
      <c r="Q57" s="13">
        <v>0.248</v>
      </c>
      <c r="R57" s="13">
        <v>0.68799999999999994</v>
      </c>
      <c r="S57" s="24">
        <v>0.61</v>
      </c>
    </row>
    <row r="58" spans="2:19" x14ac:dyDescent="0.3">
      <c r="B58" s="9" t="s">
        <v>34</v>
      </c>
      <c r="C58" s="18" t="s">
        <v>33</v>
      </c>
      <c r="D58" s="19" t="s">
        <v>35</v>
      </c>
      <c r="E58" s="19" t="s">
        <v>35</v>
      </c>
      <c r="F58" s="18" t="s">
        <v>33</v>
      </c>
      <c r="G58" s="19" t="s">
        <v>35</v>
      </c>
      <c r="H58" s="18" t="s">
        <v>33</v>
      </c>
      <c r="K58" s="9" t="s">
        <v>34</v>
      </c>
      <c r="L58" s="19" t="s">
        <v>35</v>
      </c>
      <c r="M58" s="19" t="s">
        <v>35</v>
      </c>
      <c r="N58" s="19" t="s">
        <v>35</v>
      </c>
      <c r="O58" s="19" t="s">
        <v>35</v>
      </c>
      <c r="P58" s="19" t="s">
        <v>35</v>
      </c>
      <c r="Q58" s="19" t="s">
        <v>35</v>
      </c>
      <c r="R58" s="19" t="s">
        <v>35</v>
      </c>
      <c r="S58" s="19" t="s">
        <v>35</v>
      </c>
    </row>
    <row r="59" spans="2:19" x14ac:dyDescent="0.3">
      <c r="B59" s="9" t="s">
        <v>36</v>
      </c>
      <c r="C59" s="21">
        <v>0.99</v>
      </c>
      <c r="D59" s="21"/>
      <c r="E59" s="21"/>
      <c r="F59" s="21">
        <v>0.9</v>
      </c>
      <c r="G59" s="21"/>
      <c r="H59" s="21">
        <v>0.95</v>
      </c>
      <c r="K59" s="9" t="s">
        <v>36</v>
      </c>
      <c r="L59" s="21"/>
      <c r="M59" s="21"/>
      <c r="N59" s="21"/>
      <c r="O59" s="21"/>
      <c r="P59" s="21"/>
      <c r="Q59" s="21"/>
      <c r="R59" s="4"/>
      <c r="S59" s="4"/>
    </row>
    <row r="60" spans="2:19" x14ac:dyDescent="0.3">
      <c r="B60" s="9" t="s">
        <v>10</v>
      </c>
      <c r="C60" s="13">
        <v>237.51759999999999</v>
      </c>
      <c r="D60" s="13">
        <v>2.3288000000000002</v>
      </c>
      <c r="E60" s="13">
        <v>9.8490000000000002</v>
      </c>
      <c r="F60" s="13">
        <v>24.9954</v>
      </c>
      <c r="G60" s="13">
        <v>10.149100000000001</v>
      </c>
      <c r="H60" s="13">
        <v>5.2389999999999999</v>
      </c>
      <c r="K60" s="9" t="s">
        <v>10</v>
      </c>
      <c r="L60" s="13">
        <v>224.91569999999999</v>
      </c>
      <c r="M60" s="13">
        <v>2.2052999999999998</v>
      </c>
      <c r="N60" s="13">
        <v>9.3264999999999993</v>
      </c>
      <c r="O60" s="13">
        <v>23.6693</v>
      </c>
      <c r="P60" s="13">
        <v>9.6105999999999998</v>
      </c>
      <c r="Q60" s="13">
        <v>4.9610000000000003</v>
      </c>
      <c r="R60" s="13">
        <v>0.56369999999999998</v>
      </c>
      <c r="S60" s="13">
        <v>0.26910000000000001</v>
      </c>
    </row>
    <row r="61" spans="2:19" x14ac:dyDescent="0.3">
      <c r="B61" s="9" t="s">
        <v>11</v>
      </c>
      <c r="C61" s="4">
        <v>2.8460000000000002E-13</v>
      </c>
      <c r="D61" s="13">
        <v>0.14124500000000001</v>
      </c>
      <c r="E61" s="33">
        <v>4.777E-3</v>
      </c>
      <c r="F61" s="32">
        <v>5.27423231349E-5</v>
      </c>
      <c r="G61" s="33">
        <v>4.2729999999999999E-3</v>
      </c>
      <c r="H61" s="12">
        <v>3.2052999999999998E-2</v>
      </c>
      <c r="K61" s="9" t="s">
        <v>11</v>
      </c>
      <c r="L61" s="4">
        <v>2.4150000000000001E-12</v>
      </c>
      <c r="M61" s="13">
        <v>0.15312999999999999</v>
      </c>
      <c r="N61" s="13">
        <v>6.2659999999999999E-3</v>
      </c>
      <c r="O61" s="32">
        <v>9.3779385808000006E-5</v>
      </c>
      <c r="P61" s="13">
        <v>5.6439999999999997E-3</v>
      </c>
      <c r="Q61" s="13">
        <v>3.7571E-2</v>
      </c>
      <c r="R61" s="13">
        <v>0.46152100000000001</v>
      </c>
      <c r="S61" s="13">
        <v>0.60964799999999997</v>
      </c>
    </row>
    <row r="62" spans="2:19" x14ac:dyDescent="0.3">
      <c r="B62" s="9" t="s">
        <v>34</v>
      </c>
      <c r="C62" s="18" t="s">
        <v>33</v>
      </c>
      <c r="D62" s="19" t="s">
        <v>35</v>
      </c>
      <c r="E62" s="18" t="s">
        <v>33</v>
      </c>
      <c r="F62" s="18" t="s">
        <v>33</v>
      </c>
      <c r="G62" s="18" t="s">
        <v>33</v>
      </c>
      <c r="H62" s="18" t="s">
        <v>33</v>
      </c>
      <c r="K62" s="9" t="s">
        <v>34</v>
      </c>
      <c r="L62" s="18" t="s">
        <v>33</v>
      </c>
      <c r="M62" s="19" t="s">
        <v>35</v>
      </c>
      <c r="N62" s="18" t="s">
        <v>33</v>
      </c>
      <c r="O62" s="18" t="s">
        <v>33</v>
      </c>
      <c r="P62" s="18" t="s">
        <v>33</v>
      </c>
      <c r="Q62" s="18" t="s">
        <v>33</v>
      </c>
      <c r="R62" s="19" t="s">
        <v>35</v>
      </c>
      <c r="S62" s="19" t="s">
        <v>35</v>
      </c>
    </row>
    <row r="63" spans="2:19" x14ac:dyDescent="0.3">
      <c r="B63" s="9" t="s">
        <v>36</v>
      </c>
      <c r="C63" s="21">
        <v>0.99</v>
      </c>
      <c r="D63" s="21"/>
      <c r="E63" s="21">
        <v>0.99</v>
      </c>
      <c r="F63" s="21">
        <v>0.99</v>
      </c>
      <c r="G63" s="21">
        <v>0.99</v>
      </c>
      <c r="H63" s="21">
        <v>0.95</v>
      </c>
      <c r="K63" s="9" t="s">
        <v>36</v>
      </c>
      <c r="L63" s="21">
        <v>0.99</v>
      </c>
      <c r="M63" s="21"/>
      <c r="N63" s="21">
        <v>0.99</v>
      </c>
      <c r="O63" s="21">
        <v>0.99</v>
      </c>
      <c r="P63" s="21">
        <v>0.99</v>
      </c>
      <c r="Q63" s="21">
        <v>0.95</v>
      </c>
      <c r="R63" s="4"/>
      <c r="S63" s="4"/>
    </row>
    <row r="64" spans="2:19" x14ac:dyDescent="0.3">
      <c r="B64" s="9" t="s">
        <v>12</v>
      </c>
      <c r="C64" s="4"/>
      <c r="D64" s="4"/>
      <c r="E64" s="4"/>
      <c r="F64" s="4"/>
      <c r="G64" s="4"/>
      <c r="H64" s="4"/>
      <c r="K64" s="9" t="s">
        <v>12</v>
      </c>
      <c r="L64" s="4"/>
      <c r="M64" s="4"/>
      <c r="N64" s="4"/>
      <c r="O64" s="4"/>
      <c r="P64" s="4"/>
      <c r="Q64" s="4"/>
      <c r="R64" s="4"/>
      <c r="S64" s="4"/>
    </row>
    <row r="65" spans="2:19" x14ac:dyDescent="0.3">
      <c r="B65" s="9" t="s">
        <v>13</v>
      </c>
      <c r="C65" s="4"/>
      <c r="D65" s="4"/>
      <c r="E65" s="4"/>
      <c r="F65" s="4"/>
      <c r="G65" s="4"/>
      <c r="H65" s="4"/>
      <c r="K65" s="9" t="s">
        <v>13</v>
      </c>
      <c r="L65" s="4"/>
      <c r="M65" s="4"/>
      <c r="N65" s="4"/>
      <c r="O65" s="4"/>
      <c r="P65" s="4"/>
      <c r="Q65" s="4"/>
      <c r="R65" s="4"/>
      <c r="S65" s="4"/>
    </row>
    <row r="66" spans="2:19" x14ac:dyDescent="0.3">
      <c r="B66" s="9" t="s">
        <v>14</v>
      </c>
      <c r="C66" s="13">
        <v>10.1370118</v>
      </c>
      <c r="D66" s="13">
        <v>4.8961967</v>
      </c>
      <c r="E66" s="13">
        <v>3.1359289000000001</v>
      </c>
      <c r="F66" s="13">
        <v>2.8123459</v>
      </c>
      <c r="G66" s="13">
        <v>12.2622687</v>
      </c>
      <c r="H66" s="13">
        <v>3.8231956</v>
      </c>
      <c r="K66" s="9" t="s">
        <v>14</v>
      </c>
      <c r="L66" s="13">
        <v>10.1370118</v>
      </c>
      <c r="M66" s="13">
        <v>4.8961967</v>
      </c>
      <c r="N66" s="13">
        <v>3.1359289000000001</v>
      </c>
      <c r="O66" s="13">
        <v>2.8123459</v>
      </c>
      <c r="P66" s="13">
        <v>12.2622687</v>
      </c>
      <c r="Q66" s="13">
        <v>3.8231956</v>
      </c>
      <c r="R66" s="13">
        <v>-2.9942400000000001E-2</v>
      </c>
      <c r="S66" s="13">
        <v>-0.97826749999999996</v>
      </c>
    </row>
    <row r="67" spans="2:19" x14ac:dyDescent="0.3">
      <c r="B67" s="9" t="s">
        <v>15</v>
      </c>
      <c r="C67" s="13">
        <v>0.76928872999999998</v>
      </c>
      <c r="D67" s="13">
        <v>3.2674689999999999E-2</v>
      </c>
      <c r="E67" s="13">
        <v>2.9203030000000001E-2</v>
      </c>
      <c r="F67" s="13">
        <v>0.48294925999999999</v>
      </c>
      <c r="G67" s="13">
        <v>1.4311327</v>
      </c>
      <c r="H67" s="13">
        <v>1.0960862899999999</v>
      </c>
      <c r="K67" s="9" t="s">
        <v>15</v>
      </c>
      <c r="L67" s="13">
        <v>0.76928872999999998</v>
      </c>
      <c r="M67" s="13">
        <v>3.2674689999999999E-2</v>
      </c>
      <c r="N67" s="13">
        <v>2.9203030000000001E-2</v>
      </c>
      <c r="O67" s="13">
        <v>0.48294925999999999</v>
      </c>
      <c r="P67" s="13">
        <v>1.4311327</v>
      </c>
      <c r="Q67" s="13">
        <v>1.0960862899999999</v>
      </c>
      <c r="R67" s="13">
        <v>0.17738045</v>
      </c>
      <c r="S67" s="13">
        <v>0.26867327000000002</v>
      </c>
    </row>
    <row r="68" spans="2:19" x14ac:dyDescent="0.3">
      <c r="K68" s="22"/>
      <c r="L68" s="23"/>
      <c r="M68" s="17"/>
      <c r="N68" s="17"/>
      <c r="O68" s="17"/>
      <c r="P68" s="23"/>
      <c r="Q68" s="17"/>
      <c r="R68" s="17"/>
      <c r="S68" s="17"/>
    </row>
    <row r="69" spans="2:19" ht="15.6" x14ac:dyDescent="0.3">
      <c r="B69" s="10" t="s">
        <v>27</v>
      </c>
      <c r="C69" s="42">
        <v>0.92949999999999999</v>
      </c>
      <c r="D69" s="42"/>
      <c r="E69" s="42"/>
      <c r="F69" s="42"/>
      <c r="G69" s="42"/>
      <c r="H69" s="42"/>
      <c r="K69" s="8" t="s">
        <v>26</v>
      </c>
      <c r="L69" s="42"/>
      <c r="M69" s="42"/>
      <c r="N69" s="42"/>
      <c r="O69" s="42"/>
      <c r="P69" s="42"/>
      <c r="Q69" s="42"/>
      <c r="R69" s="42"/>
      <c r="S69" s="42"/>
    </row>
    <row r="72" spans="2:19" ht="15.6" x14ac:dyDescent="0.3">
      <c r="B72" s="7" t="s">
        <v>86</v>
      </c>
    </row>
    <row r="73" spans="2:19" ht="15.6" x14ac:dyDescent="0.3">
      <c r="B73" s="7"/>
    </row>
    <row r="75" spans="2:19" ht="28.8" x14ac:dyDescent="0.3">
      <c r="B75" s="11" t="s">
        <v>90</v>
      </c>
    </row>
    <row r="109" spans="2:2" x14ac:dyDescent="0.3">
      <c r="B109" s="11" t="s">
        <v>91</v>
      </c>
    </row>
    <row r="139" spans="2:2" x14ac:dyDescent="0.3">
      <c r="B139" s="11" t="s">
        <v>92</v>
      </c>
    </row>
    <row r="162" spans="2:2" ht="28.8" x14ac:dyDescent="0.3">
      <c r="B162" s="11" t="s">
        <v>93</v>
      </c>
    </row>
    <row r="190" spans="2:2" x14ac:dyDescent="0.3">
      <c r="B190" s="11" t="s">
        <v>94</v>
      </c>
    </row>
    <row r="213" spans="2:2" x14ac:dyDescent="0.3">
      <c r="B213" s="22"/>
    </row>
    <row r="214" spans="2:2" ht="28.8" x14ac:dyDescent="0.3">
      <c r="B214" s="11" t="s">
        <v>95</v>
      </c>
    </row>
    <row r="238" spans="2:2" ht="28.8" x14ac:dyDescent="0.3">
      <c r="B238" s="11" t="s">
        <v>96</v>
      </c>
    </row>
    <row r="263" spans="2:2" x14ac:dyDescent="0.3">
      <c r="B263" s="11" t="s">
        <v>97</v>
      </c>
    </row>
    <row r="288" spans="2:2" ht="28.8" x14ac:dyDescent="0.3">
      <c r="B288" s="11" t="s">
        <v>98</v>
      </c>
    </row>
  </sheetData>
  <mergeCells count="6">
    <mergeCell ref="C20:H20"/>
    <mergeCell ref="L20:S20"/>
    <mergeCell ref="C45:H45"/>
    <mergeCell ref="L45:S45"/>
    <mergeCell ref="C69:H69"/>
    <mergeCell ref="L69:S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9EFD-9FE4-4EF9-A20D-9E4A8F8AE032}">
  <dimension ref="B1:O31"/>
  <sheetViews>
    <sheetView tabSelected="1" workbookViewId="0">
      <selection activeCell="K5" sqref="K5"/>
    </sheetView>
  </sheetViews>
  <sheetFormatPr defaultRowHeight="14.4" x14ac:dyDescent="0.3"/>
  <sheetData>
    <row r="1" spans="2:15" x14ac:dyDescent="0.3">
      <c r="N1" t="s">
        <v>107</v>
      </c>
      <c r="O1">
        <f>AVERAGE(D3:D31)</f>
        <v>2789.9310344827577</v>
      </c>
    </row>
    <row r="2" spans="2:15" x14ac:dyDescent="0.3">
      <c r="B2" t="s">
        <v>99</v>
      </c>
      <c r="C2" t="s">
        <v>100</v>
      </c>
      <c r="D2" t="s">
        <v>102</v>
      </c>
      <c r="E2" t="s">
        <v>108</v>
      </c>
      <c r="F2" t="s">
        <v>103</v>
      </c>
      <c r="G2" t="s">
        <v>104</v>
      </c>
      <c r="H2" t="s">
        <v>105</v>
      </c>
      <c r="I2" t="s">
        <v>106</v>
      </c>
      <c r="J2" t="s">
        <v>101</v>
      </c>
    </row>
    <row r="3" spans="2:15" x14ac:dyDescent="0.3">
      <c r="B3">
        <v>1994</v>
      </c>
      <c r="C3">
        <v>-166.048954548067</v>
      </c>
      <c r="D3">
        <v>1825.04895454807</v>
      </c>
      <c r="E3">
        <f>_xlfn.STDEV.P(D3:D31)</f>
        <v>586.93468084352787</v>
      </c>
      <c r="F3">
        <f>$O$1+$E3</f>
        <v>3376.8657153262857</v>
      </c>
      <c r="G3">
        <f>$O$1 -E3</f>
        <v>2202.9963536392297</v>
      </c>
      <c r="H3">
        <f>$O$1+2*$E3</f>
        <v>3963.8003961698132</v>
      </c>
      <c r="I3">
        <f>$O$1-2*$E3</f>
        <v>1616.061672795702</v>
      </c>
      <c r="J3">
        <v>1659</v>
      </c>
    </row>
    <row r="4" spans="2:15" x14ac:dyDescent="0.3">
      <c r="B4">
        <v>1995</v>
      </c>
      <c r="C4">
        <v>-213.853731216478</v>
      </c>
      <c r="D4">
        <v>1951.8537312164799</v>
      </c>
      <c r="E4">
        <f>_xlfn.STDEV.P(D4:D32)</f>
        <v>567.76598333800234</v>
      </c>
      <c r="F4">
        <f t="shared" ref="F4:F31" si="0">$O$1+$E4</f>
        <v>3357.6970178207603</v>
      </c>
      <c r="G4">
        <f t="shared" ref="G4:G31" si="1">$O$1 -E4</f>
        <v>2222.1650511447551</v>
      </c>
      <c r="H4">
        <f t="shared" ref="H4:H31" si="2">$O$1+2*$E4</f>
        <v>3925.4630011587624</v>
      </c>
      <c r="I4">
        <f t="shared" ref="I4:I31" si="3">$O$1-2*$E4</f>
        <v>1654.399067806753</v>
      </c>
      <c r="J4">
        <v>1738</v>
      </c>
    </row>
    <row r="5" spans="2:15" x14ac:dyDescent="0.3">
      <c r="B5">
        <v>1996</v>
      </c>
      <c r="C5">
        <v>-124.519787262807</v>
      </c>
      <c r="D5">
        <v>2115.51978726281</v>
      </c>
      <c r="E5">
        <f>_xlfn.STDEV.P(D5:D33)</f>
        <v>552.31872724285518</v>
      </c>
      <c r="F5">
        <f t="shared" si="0"/>
        <v>3342.2497617256131</v>
      </c>
      <c r="G5">
        <f t="shared" si="1"/>
        <v>2237.6123072399023</v>
      </c>
      <c r="H5">
        <f t="shared" si="2"/>
        <v>3894.568488968468</v>
      </c>
      <c r="I5">
        <f t="shared" si="3"/>
        <v>1685.2935799970473</v>
      </c>
      <c r="J5">
        <v>1991</v>
      </c>
    </row>
    <row r="6" spans="2:15" x14ac:dyDescent="0.3">
      <c r="B6">
        <v>1997</v>
      </c>
      <c r="C6">
        <v>-128.814626634951</v>
      </c>
      <c r="D6">
        <v>2113.8146266349499</v>
      </c>
      <c r="E6">
        <f>_xlfn.STDEV.P(D6:D34)</f>
        <v>542.99820206796392</v>
      </c>
      <c r="F6">
        <f t="shared" si="0"/>
        <v>3332.9292365507217</v>
      </c>
      <c r="G6">
        <f t="shared" si="1"/>
        <v>2246.9328324147937</v>
      </c>
      <c r="H6">
        <f t="shared" si="2"/>
        <v>3875.9274386186853</v>
      </c>
      <c r="I6">
        <f t="shared" si="3"/>
        <v>1703.9346303468299</v>
      </c>
      <c r="J6">
        <v>1985</v>
      </c>
    </row>
    <row r="7" spans="2:15" x14ac:dyDescent="0.3">
      <c r="B7">
        <v>1998</v>
      </c>
      <c r="C7">
        <v>137.68380825735201</v>
      </c>
      <c r="D7">
        <v>1950.3161917426501</v>
      </c>
      <c r="E7">
        <f>_xlfn.STDEV.P(D7:D35)</f>
        <v>530.92986828551034</v>
      </c>
      <c r="F7">
        <f t="shared" si="0"/>
        <v>3320.8609027682678</v>
      </c>
      <c r="G7">
        <f t="shared" si="1"/>
        <v>2259.0011661972476</v>
      </c>
      <c r="H7">
        <f t="shared" si="2"/>
        <v>3851.7907710537784</v>
      </c>
      <c r="I7">
        <f t="shared" si="3"/>
        <v>1728.071297911737</v>
      </c>
      <c r="J7">
        <v>2088</v>
      </c>
    </row>
    <row r="8" spans="2:15" x14ac:dyDescent="0.3">
      <c r="B8">
        <v>1999</v>
      </c>
      <c r="C8">
        <v>-82.4422029938181</v>
      </c>
      <c r="D8">
        <v>2180.44220299382</v>
      </c>
      <c r="E8">
        <f>_xlfn.STDEV.P(D8:D36)</f>
        <v>503.1409670540977</v>
      </c>
      <c r="F8">
        <f t="shared" si="0"/>
        <v>3293.0720015368552</v>
      </c>
      <c r="G8">
        <f t="shared" si="1"/>
        <v>2286.7900674286602</v>
      </c>
      <c r="H8">
        <f t="shared" si="2"/>
        <v>3796.2129685909531</v>
      </c>
      <c r="I8">
        <f t="shared" si="3"/>
        <v>1783.6491003745623</v>
      </c>
      <c r="J8">
        <v>2098</v>
      </c>
    </row>
    <row r="9" spans="2:15" x14ac:dyDescent="0.3">
      <c r="B9">
        <v>2000</v>
      </c>
      <c r="C9">
        <v>-5.6098416359839698</v>
      </c>
      <c r="D9">
        <v>2223.60984163598</v>
      </c>
      <c r="E9">
        <f>_xlfn.STDEV.P(D9:D37)</f>
        <v>486.66907108591653</v>
      </c>
      <c r="F9">
        <f t="shared" si="0"/>
        <v>3276.6001055686743</v>
      </c>
      <c r="G9">
        <f t="shared" si="1"/>
        <v>2303.2619633968411</v>
      </c>
      <c r="H9">
        <f t="shared" si="2"/>
        <v>3763.2691766545909</v>
      </c>
      <c r="I9">
        <f t="shared" si="3"/>
        <v>1816.5928923109245</v>
      </c>
      <c r="J9">
        <v>2218</v>
      </c>
    </row>
    <row r="10" spans="2:15" x14ac:dyDescent="0.3">
      <c r="B10">
        <v>2001</v>
      </c>
      <c r="C10">
        <v>-172.15601377960499</v>
      </c>
      <c r="D10">
        <v>2437.1560137796</v>
      </c>
      <c r="E10">
        <f>_xlfn.STDEV.P(D10:D38)</f>
        <v>468.7194491042211</v>
      </c>
      <c r="F10">
        <f t="shared" si="0"/>
        <v>3258.6504835869787</v>
      </c>
      <c r="G10">
        <f t="shared" si="1"/>
        <v>2321.2115853785367</v>
      </c>
      <c r="H10">
        <f t="shared" si="2"/>
        <v>3727.3699326912001</v>
      </c>
      <c r="I10">
        <f t="shared" si="3"/>
        <v>1852.4921362743155</v>
      </c>
      <c r="J10">
        <v>2265</v>
      </c>
    </row>
    <row r="11" spans="2:15" x14ac:dyDescent="0.3">
      <c r="B11">
        <v>2002</v>
      </c>
      <c r="C11">
        <v>-5.0597972751247804</v>
      </c>
      <c r="D11">
        <v>2290.0597972751202</v>
      </c>
      <c r="E11">
        <f>_xlfn.STDEV.P(D11:D39)</f>
        <v>461.4410302416498</v>
      </c>
      <c r="F11">
        <f t="shared" si="0"/>
        <v>3251.3720647244077</v>
      </c>
      <c r="G11">
        <f t="shared" si="1"/>
        <v>2328.4900042411077</v>
      </c>
      <c r="H11">
        <f t="shared" si="2"/>
        <v>3712.8130949660572</v>
      </c>
      <c r="I11">
        <f t="shared" si="3"/>
        <v>1867.0489739994582</v>
      </c>
      <c r="J11">
        <v>2285</v>
      </c>
    </row>
    <row r="12" spans="2:15" x14ac:dyDescent="0.3">
      <c r="B12">
        <v>2003</v>
      </c>
      <c r="C12">
        <v>172.963073338058</v>
      </c>
      <c r="D12">
        <v>2176.03692666194</v>
      </c>
      <c r="E12">
        <f>_xlfn.STDEV.P(D12:D40)</f>
        <v>439.34686342019546</v>
      </c>
      <c r="F12">
        <f t="shared" si="0"/>
        <v>3229.2778979029531</v>
      </c>
      <c r="G12">
        <f t="shared" si="1"/>
        <v>2350.5841710625623</v>
      </c>
      <c r="H12">
        <f t="shared" si="2"/>
        <v>3668.6247613231485</v>
      </c>
      <c r="I12">
        <f t="shared" si="3"/>
        <v>1911.2373076423669</v>
      </c>
      <c r="J12">
        <v>2349</v>
      </c>
    </row>
    <row r="13" spans="2:15" x14ac:dyDescent="0.3">
      <c r="B13">
        <v>2004</v>
      </c>
      <c r="C13">
        <v>129.01156181154599</v>
      </c>
      <c r="D13">
        <v>2397.9884381884499</v>
      </c>
      <c r="E13">
        <f>_xlfn.STDEV.P(D13:D41)</f>
        <v>395.98496512443353</v>
      </c>
      <c r="F13">
        <f t="shared" si="0"/>
        <v>3185.9159996071912</v>
      </c>
      <c r="G13">
        <f t="shared" si="1"/>
        <v>2393.9460693583242</v>
      </c>
      <c r="H13">
        <f t="shared" si="2"/>
        <v>3581.9009647316248</v>
      </c>
      <c r="I13">
        <f t="shared" si="3"/>
        <v>1997.9611042338906</v>
      </c>
      <c r="J13">
        <v>2527</v>
      </c>
    </row>
    <row r="14" spans="2:15" x14ac:dyDescent="0.3">
      <c r="B14">
        <v>2005</v>
      </c>
      <c r="C14">
        <v>242.78607150750099</v>
      </c>
      <c r="D14">
        <v>2553.2139284925001</v>
      </c>
      <c r="E14">
        <f>_xlfn.STDEV.P(D14:D42)</f>
        <v>365.10390109126251</v>
      </c>
      <c r="F14">
        <f t="shared" si="0"/>
        <v>3155.03493557402</v>
      </c>
      <c r="G14">
        <f t="shared" si="1"/>
        <v>2424.8271333914954</v>
      </c>
      <c r="H14">
        <f t="shared" si="2"/>
        <v>3520.1388366652827</v>
      </c>
      <c r="I14">
        <f t="shared" si="3"/>
        <v>2059.7232323002327</v>
      </c>
      <c r="J14">
        <v>2796</v>
      </c>
    </row>
    <row r="15" spans="2:15" x14ac:dyDescent="0.3">
      <c r="B15">
        <v>2006</v>
      </c>
      <c r="C15">
        <v>258.94626172275599</v>
      </c>
      <c r="D15">
        <v>2668.05373827724</v>
      </c>
      <c r="E15">
        <f>_xlfn.STDEV.P(D15:D43)</f>
        <v>341.53557548730549</v>
      </c>
      <c r="F15">
        <f t="shared" si="0"/>
        <v>3131.466609970063</v>
      </c>
      <c r="G15">
        <f t="shared" si="1"/>
        <v>2448.3954589954524</v>
      </c>
      <c r="H15">
        <f t="shared" si="2"/>
        <v>3473.0021854573688</v>
      </c>
      <c r="I15">
        <f t="shared" si="3"/>
        <v>2106.8598835081466</v>
      </c>
      <c r="J15">
        <v>2927</v>
      </c>
    </row>
    <row r="16" spans="2:15" x14ac:dyDescent="0.3">
      <c r="B16">
        <v>2007</v>
      </c>
      <c r="C16">
        <v>-85.9970896692259</v>
      </c>
      <c r="D16">
        <v>2734.9970896692298</v>
      </c>
      <c r="E16">
        <f>_xlfn.STDEV.P(D16:D44)</f>
        <v>322.3492944846991</v>
      </c>
      <c r="F16">
        <f t="shared" si="0"/>
        <v>3112.2803289674566</v>
      </c>
      <c r="G16">
        <f t="shared" si="1"/>
        <v>2467.5817399980588</v>
      </c>
      <c r="H16">
        <f t="shared" si="2"/>
        <v>3434.629623452156</v>
      </c>
      <c r="I16">
        <f t="shared" si="3"/>
        <v>2145.2324455133594</v>
      </c>
      <c r="J16">
        <v>2649</v>
      </c>
    </row>
    <row r="17" spans="2:10" x14ac:dyDescent="0.3">
      <c r="B17">
        <v>2008</v>
      </c>
      <c r="C17">
        <v>-80.4702842695539</v>
      </c>
      <c r="D17">
        <v>3005.4702842695501</v>
      </c>
      <c r="E17">
        <f>_xlfn.STDEV.P(D17:D45)</f>
        <v>303.08676445660467</v>
      </c>
      <c r="F17">
        <f t="shared" si="0"/>
        <v>3093.0177989393624</v>
      </c>
      <c r="G17">
        <f t="shared" si="1"/>
        <v>2486.844270026153</v>
      </c>
      <c r="H17">
        <f t="shared" si="2"/>
        <v>3396.104563395967</v>
      </c>
      <c r="I17">
        <f t="shared" si="3"/>
        <v>2183.7575055695484</v>
      </c>
      <c r="J17">
        <v>2925</v>
      </c>
    </row>
    <row r="18" spans="2:10" x14ac:dyDescent="0.3">
      <c r="B18">
        <v>2009</v>
      </c>
      <c r="C18">
        <v>-139.03513408674701</v>
      </c>
      <c r="D18">
        <v>3173.0351340867501</v>
      </c>
      <c r="E18">
        <f>_xlfn.STDEV.P(D18:D46)</f>
        <v>303.97487335634611</v>
      </c>
      <c r="F18">
        <f t="shared" si="0"/>
        <v>3093.9059078391037</v>
      </c>
      <c r="G18">
        <f t="shared" si="1"/>
        <v>2485.9561611264116</v>
      </c>
      <c r="H18">
        <f t="shared" si="2"/>
        <v>3397.8807811954498</v>
      </c>
      <c r="I18">
        <f t="shared" si="3"/>
        <v>2181.9812877700656</v>
      </c>
      <c r="J18">
        <v>3034</v>
      </c>
    </row>
    <row r="19" spans="2:10" x14ac:dyDescent="0.3">
      <c r="B19">
        <v>2010</v>
      </c>
      <c r="C19">
        <v>342.18181120463203</v>
      </c>
      <c r="D19">
        <v>3133.8181887953701</v>
      </c>
      <c r="E19">
        <f>_xlfn.STDEV.P(D19:D47)</f>
        <v>313.11854980290161</v>
      </c>
      <c r="F19">
        <f t="shared" si="0"/>
        <v>3103.0495842856594</v>
      </c>
      <c r="G19">
        <f t="shared" si="1"/>
        <v>2476.812484679856</v>
      </c>
      <c r="H19">
        <f t="shared" si="2"/>
        <v>3416.1681340885607</v>
      </c>
      <c r="I19">
        <f t="shared" si="3"/>
        <v>2163.6939348769547</v>
      </c>
      <c r="J19">
        <v>3476</v>
      </c>
    </row>
    <row r="20" spans="2:10" x14ac:dyDescent="0.3">
      <c r="B20">
        <v>2011</v>
      </c>
      <c r="C20">
        <v>-49.637121126483002</v>
      </c>
      <c r="D20">
        <v>3183.63712112648</v>
      </c>
      <c r="E20">
        <f>_xlfn.STDEV.P(D20:D48)</f>
        <v>321.26093685279153</v>
      </c>
      <c r="F20">
        <f t="shared" si="0"/>
        <v>3111.1919713355492</v>
      </c>
      <c r="G20">
        <f t="shared" si="1"/>
        <v>2468.6700976299662</v>
      </c>
      <c r="H20">
        <f t="shared" si="2"/>
        <v>3432.4529081883406</v>
      </c>
      <c r="I20">
        <f t="shared" si="3"/>
        <v>2147.4091607771747</v>
      </c>
      <c r="J20">
        <v>3134</v>
      </c>
    </row>
    <row r="21" spans="2:10" x14ac:dyDescent="0.3">
      <c r="B21">
        <v>2012</v>
      </c>
      <c r="C21">
        <v>79.943843467533299</v>
      </c>
      <c r="D21">
        <v>3127.0561565324701</v>
      </c>
      <c r="E21">
        <f>_xlfn.STDEV.P(D21:D49)</f>
        <v>332.30103395189457</v>
      </c>
      <c r="F21">
        <f t="shared" si="0"/>
        <v>3122.2320684346523</v>
      </c>
      <c r="G21">
        <f t="shared" si="1"/>
        <v>2457.6300005308631</v>
      </c>
      <c r="H21">
        <f t="shared" si="2"/>
        <v>3454.5331023865469</v>
      </c>
      <c r="I21">
        <f t="shared" si="3"/>
        <v>2125.3289665789684</v>
      </c>
      <c r="J21">
        <v>3207</v>
      </c>
    </row>
    <row r="22" spans="2:10" x14ac:dyDescent="0.3">
      <c r="B22">
        <v>2013</v>
      </c>
      <c r="C22">
        <v>-93.569900901797496</v>
      </c>
      <c r="D22">
        <v>2947.5699009017999</v>
      </c>
      <c r="E22">
        <f>_xlfn.STDEV.P(D22:D50)</f>
        <v>340.94882234608292</v>
      </c>
      <c r="F22">
        <f t="shared" si="0"/>
        <v>3130.8798568288407</v>
      </c>
      <c r="G22">
        <f t="shared" si="1"/>
        <v>2448.9822121366747</v>
      </c>
      <c r="H22">
        <f t="shared" si="2"/>
        <v>3471.8286791749233</v>
      </c>
      <c r="I22">
        <f t="shared" si="3"/>
        <v>2108.0333897905921</v>
      </c>
      <c r="J22">
        <v>2854</v>
      </c>
    </row>
    <row r="23" spans="2:10" x14ac:dyDescent="0.3">
      <c r="B23">
        <v>2014</v>
      </c>
      <c r="C23">
        <v>83.734318908214902</v>
      </c>
      <c r="D23">
        <v>3101.2656810917902</v>
      </c>
      <c r="E23">
        <f>_xlfn.STDEV.P(D23:D51)</f>
        <v>327.83532405769677</v>
      </c>
      <c r="F23">
        <f t="shared" si="0"/>
        <v>3117.7663585404543</v>
      </c>
      <c r="G23">
        <f t="shared" si="1"/>
        <v>2462.095710425061</v>
      </c>
      <c r="H23">
        <f t="shared" si="2"/>
        <v>3445.6016825981515</v>
      </c>
      <c r="I23">
        <f t="shared" si="3"/>
        <v>2134.2603863673639</v>
      </c>
      <c r="J23">
        <v>3185</v>
      </c>
    </row>
    <row r="24" spans="2:10" x14ac:dyDescent="0.3">
      <c r="B24">
        <v>2015</v>
      </c>
      <c r="C24">
        <v>97.204607763801405</v>
      </c>
      <c r="D24">
        <v>3211.7953922361999</v>
      </c>
      <c r="E24">
        <f>_xlfn.STDEV.P(D24:D52)</f>
        <v>327.44826948985815</v>
      </c>
      <c r="F24">
        <f t="shared" si="0"/>
        <v>3117.3793039726161</v>
      </c>
      <c r="G24">
        <f t="shared" si="1"/>
        <v>2462.4827649928993</v>
      </c>
      <c r="H24">
        <f t="shared" si="2"/>
        <v>3444.827573462474</v>
      </c>
      <c r="I24">
        <f t="shared" si="3"/>
        <v>2135.0344955030414</v>
      </c>
      <c r="J24">
        <v>3309</v>
      </c>
    </row>
    <row r="25" spans="2:10" x14ac:dyDescent="0.3">
      <c r="B25">
        <v>2016</v>
      </c>
      <c r="C25">
        <v>-453.06815654727399</v>
      </c>
      <c r="D25">
        <v>3125.0681565472701</v>
      </c>
      <c r="E25">
        <f>_xlfn.STDEV.P(D25:D53)</f>
        <v>336.30306689477533</v>
      </c>
      <c r="F25">
        <f t="shared" si="0"/>
        <v>3126.2341013775331</v>
      </c>
      <c r="G25">
        <f t="shared" si="1"/>
        <v>2453.6279675879823</v>
      </c>
      <c r="H25">
        <f t="shared" si="2"/>
        <v>3462.5371682723085</v>
      </c>
      <c r="I25">
        <f t="shared" si="3"/>
        <v>2117.3249006932069</v>
      </c>
      <c r="J25">
        <v>2672</v>
      </c>
    </row>
    <row r="26" spans="2:10" x14ac:dyDescent="0.3">
      <c r="B26">
        <v>2017</v>
      </c>
      <c r="C26">
        <v>364.027972520037</v>
      </c>
      <c r="D26">
        <v>3365.9720274799602</v>
      </c>
      <c r="E26">
        <f>_xlfn.STDEV.P(D26:D54)</f>
        <v>326.39542936568063</v>
      </c>
      <c r="F26">
        <f t="shared" si="0"/>
        <v>3116.3264638484384</v>
      </c>
      <c r="G26">
        <f t="shared" si="1"/>
        <v>2463.535605117077</v>
      </c>
      <c r="H26">
        <f t="shared" si="2"/>
        <v>3442.7218932141191</v>
      </c>
      <c r="I26">
        <f t="shared" si="3"/>
        <v>2137.1401757513963</v>
      </c>
      <c r="J26">
        <v>3730</v>
      </c>
    </row>
    <row r="27" spans="2:10" x14ac:dyDescent="0.3">
      <c r="B27">
        <v>2018</v>
      </c>
      <c r="C27">
        <v>-205.556966734414</v>
      </c>
      <c r="D27">
        <v>3640.5569667344098</v>
      </c>
      <c r="E27">
        <f>_xlfn.STDEV.P(D27:D55)</f>
        <v>346.39237505047771</v>
      </c>
      <c r="F27">
        <f t="shared" si="0"/>
        <v>3136.3234095332355</v>
      </c>
      <c r="G27">
        <f t="shared" si="1"/>
        <v>2443.5386594322799</v>
      </c>
      <c r="H27">
        <f t="shared" si="2"/>
        <v>3482.7157845837132</v>
      </c>
      <c r="I27">
        <f t="shared" si="3"/>
        <v>2097.1462843818022</v>
      </c>
      <c r="J27">
        <v>3435</v>
      </c>
    </row>
    <row r="28" spans="2:10" x14ac:dyDescent="0.3">
      <c r="B28">
        <v>2019</v>
      </c>
      <c r="C28">
        <v>14.7038816220713</v>
      </c>
      <c r="D28">
        <v>3393.2961183779298</v>
      </c>
      <c r="E28">
        <f>_xlfn.STDEV.P(D28:D56)</f>
        <v>385.94143190365821</v>
      </c>
      <c r="F28">
        <f t="shared" si="0"/>
        <v>3175.8724663864159</v>
      </c>
      <c r="G28">
        <f t="shared" si="1"/>
        <v>2403.9896025790995</v>
      </c>
      <c r="H28">
        <f t="shared" si="2"/>
        <v>3561.8138982900741</v>
      </c>
      <c r="I28">
        <f t="shared" si="3"/>
        <v>2018.0481706754413</v>
      </c>
      <c r="J28">
        <v>3408</v>
      </c>
    </row>
    <row r="29" spans="2:10" x14ac:dyDescent="0.3">
      <c r="B29">
        <v>2020</v>
      </c>
      <c r="C29">
        <v>280.81013808847098</v>
      </c>
      <c r="D29">
        <v>3134.18986191153</v>
      </c>
      <c r="E29">
        <f>_xlfn.STDEV.P(D29:D57)</f>
        <v>430.03852502604275</v>
      </c>
      <c r="F29">
        <f t="shared" si="0"/>
        <v>3219.9695595088006</v>
      </c>
      <c r="G29">
        <f t="shared" si="1"/>
        <v>2359.8925094567148</v>
      </c>
      <c r="H29">
        <f t="shared" si="2"/>
        <v>3650.008084534843</v>
      </c>
      <c r="I29">
        <f t="shared" si="3"/>
        <v>1929.8539844306722</v>
      </c>
      <c r="J29">
        <v>3415</v>
      </c>
    </row>
    <row r="30" spans="2:10" x14ac:dyDescent="0.3">
      <c r="B30">
        <v>2021</v>
      </c>
      <c r="C30">
        <v>145.91369646953299</v>
      </c>
      <c r="D30">
        <v>3565.0863035304701</v>
      </c>
      <c r="E30">
        <f>_xlfn.STDEV.P(D30:D58)</f>
        <v>308.49256723434974</v>
      </c>
      <c r="F30">
        <f t="shared" si="0"/>
        <v>3098.4236017171074</v>
      </c>
      <c r="G30">
        <f t="shared" si="1"/>
        <v>2481.438467248408</v>
      </c>
      <c r="H30">
        <f t="shared" si="2"/>
        <v>3406.9161689514572</v>
      </c>
      <c r="I30">
        <f t="shared" si="3"/>
        <v>2172.9459000140582</v>
      </c>
      <c r="J30">
        <v>3711</v>
      </c>
    </row>
    <row r="31" spans="2:10" x14ac:dyDescent="0.3">
      <c r="B31">
        <v>2022</v>
      </c>
      <c r="C31">
        <v>-344.07143799917299</v>
      </c>
      <c r="D31">
        <v>4182.0714379991696</v>
      </c>
      <c r="E31">
        <f>_xlfn.STDEV.P(D31:D59)</f>
        <v>0</v>
      </c>
      <c r="F31">
        <f t="shared" si="0"/>
        <v>2789.9310344827577</v>
      </c>
      <c r="G31">
        <f t="shared" si="1"/>
        <v>2789.9310344827577</v>
      </c>
      <c r="H31">
        <f t="shared" si="2"/>
        <v>2789.9310344827577</v>
      </c>
      <c r="I31">
        <f t="shared" si="3"/>
        <v>2789.9310344827577</v>
      </c>
      <c r="J31">
        <v>3838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7346-DFF9-4F39-8295-2A32804F99B3}">
  <dimension ref="B2:J25"/>
  <sheetViews>
    <sheetView workbookViewId="0">
      <selection activeCell="G12" sqref="G12"/>
    </sheetView>
  </sheetViews>
  <sheetFormatPr defaultRowHeight="14.4" x14ac:dyDescent="0.3"/>
  <cols>
    <col min="2" max="2" width="15.44140625" customWidth="1"/>
    <col min="3" max="4" width="16.6640625" customWidth="1"/>
    <col min="5" max="5" width="17.5546875" bestFit="1" customWidth="1"/>
    <col min="6" max="8" width="16.6640625" customWidth="1"/>
    <col min="9" max="9" width="19.109375" bestFit="1" customWidth="1"/>
    <col min="10" max="10" width="20.109375" bestFit="1" customWidth="1"/>
  </cols>
  <sheetData>
    <row r="2" spans="2:10" ht="18.600000000000001" thickBot="1" x14ac:dyDescent="0.35">
      <c r="B2" s="30" t="s">
        <v>39</v>
      </c>
    </row>
    <row r="3" spans="2:10" ht="30" thickTop="1" thickBot="1" x14ac:dyDescent="0.35">
      <c r="B3" s="27"/>
      <c r="C3" s="11" t="s">
        <v>17</v>
      </c>
      <c r="D3" s="11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11" t="s">
        <v>23</v>
      </c>
      <c r="J3" s="11" t="s">
        <v>30</v>
      </c>
    </row>
    <row r="4" spans="2:10" ht="15.6" thickTop="1" thickBot="1" x14ac:dyDescent="0.35">
      <c r="B4" s="11" t="s">
        <v>17</v>
      </c>
      <c r="C4" s="28">
        <v>1</v>
      </c>
      <c r="D4" s="29">
        <v>43335116.93</v>
      </c>
      <c r="E4" s="29">
        <v>1818619663.0599999</v>
      </c>
      <c r="F4" s="29">
        <v>12441767.369999999</v>
      </c>
      <c r="G4" s="28">
        <v>0</v>
      </c>
      <c r="H4" s="29">
        <v>191309.85</v>
      </c>
      <c r="I4" s="29">
        <v>32685839312.189999</v>
      </c>
      <c r="J4" s="29">
        <v>126994887993.28</v>
      </c>
    </row>
    <row r="5" spans="2:10" ht="15" thickBot="1" x14ac:dyDescent="0.35">
      <c r="B5" s="11" t="s">
        <v>18</v>
      </c>
      <c r="C5" s="28">
        <v>0</v>
      </c>
      <c r="D5" s="28">
        <v>1</v>
      </c>
      <c r="E5" s="28">
        <v>41.97</v>
      </c>
      <c r="F5" s="28">
        <v>0.28999999999999998</v>
      </c>
      <c r="G5" s="28">
        <v>0</v>
      </c>
      <c r="H5" s="28">
        <v>0</v>
      </c>
      <c r="I5" s="28">
        <v>754.26</v>
      </c>
      <c r="J5" s="29">
        <v>2930.53</v>
      </c>
    </row>
    <row r="6" spans="2:10" ht="29.4" thickBot="1" x14ac:dyDescent="0.35">
      <c r="B6" s="11" t="s">
        <v>19</v>
      </c>
      <c r="C6" s="28">
        <v>0</v>
      </c>
      <c r="D6" s="28">
        <v>0.02</v>
      </c>
      <c r="E6" s="28">
        <v>1</v>
      </c>
      <c r="F6" s="28">
        <v>0.01</v>
      </c>
      <c r="G6" s="28">
        <v>0</v>
      </c>
      <c r="H6" s="28">
        <v>0</v>
      </c>
      <c r="I6" s="28">
        <v>17.97</v>
      </c>
      <c r="J6" s="28">
        <v>69.83</v>
      </c>
    </row>
    <row r="7" spans="2:10" ht="15" thickBot="1" x14ac:dyDescent="0.35">
      <c r="B7" s="11" t="s">
        <v>20</v>
      </c>
      <c r="C7" s="28">
        <v>0</v>
      </c>
      <c r="D7" s="28">
        <v>3.48</v>
      </c>
      <c r="E7" s="28">
        <v>146.16999999999999</v>
      </c>
      <c r="F7" s="28">
        <v>1</v>
      </c>
      <c r="G7" s="28">
        <v>0</v>
      </c>
      <c r="H7" s="28">
        <v>0.02</v>
      </c>
      <c r="I7" s="29">
        <v>2627.11</v>
      </c>
      <c r="J7" s="29">
        <v>10207.14</v>
      </c>
    </row>
    <row r="8" spans="2:10" ht="15" thickBot="1" x14ac:dyDescent="0.35">
      <c r="B8" s="11" t="s">
        <v>21</v>
      </c>
      <c r="C8" s="28">
        <v>237.67</v>
      </c>
      <c r="D8" s="29">
        <v>10299280864.790001</v>
      </c>
      <c r="E8" s="29">
        <v>432223933477.03998</v>
      </c>
      <c r="F8" s="29">
        <v>2956984211.5300002</v>
      </c>
      <c r="G8" s="28">
        <v>1</v>
      </c>
      <c r="H8" s="29">
        <v>45467833.829999998</v>
      </c>
      <c r="I8" s="29">
        <v>7768310396890.7803</v>
      </c>
      <c r="J8" s="29">
        <v>30182358156010.5</v>
      </c>
    </row>
    <row r="9" spans="2:10" ht="15" thickBot="1" x14ac:dyDescent="0.35">
      <c r="B9" s="11" t="s">
        <v>22</v>
      </c>
      <c r="C9" s="28">
        <v>0</v>
      </c>
      <c r="D9" s="28">
        <v>226.52</v>
      </c>
      <c r="E9" s="29">
        <v>9506.15</v>
      </c>
      <c r="F9" s="28">
        <v>65.03</v>
      </c>
      <c r="G9" s="28">
        <v>0</v>
      </c>
      <c r="H9" s="28">
        <v>1</v>
      </c>
      <c r="I9" s="29">
        <v>170852.88</v>
      </c>
      <c r="J9" s="29">
        <v>663817.81999999995</v>
      </c>
    </row>
    <row r="10" spans="2:10" ht="29.4" thickBot="1" x14ac:dyDescent="0.35">
      <c r="B10" s="11" t="s">
        <v>23</v>
      </c>
      <c r="C10" s="28">
        <v>0</v>
      </c>
      <c r="D10" s="28">
        <v>0</v>
      </c>
      <c r="E10" s="28">
        <v>0.06</v>
      </c>
      <c r="F10" s="28">
        <v>0</v>
      </c>
      <c r="G10" s="28">
        <v>0</v>
      </c>
      <c r="H10" s="28">
        <v>0</v>
      </c>
      <c r="I10" s="28">
        <v>1</v>
      </c>
      <c r="J10" s="28">
        <v>3.89</v>
      </c>
    </row>
    <row r="11" spans="2:10" ht="15" thickBot="1" x14ac:dyDescent="0.35">
      <c r="B11" s="11" t="s">
        <v>30</v>
      </c>
      <c r="C11" s="28">
        <v>0</v>
      </c>
      <c r="D11" s="28">
        <v>0</v>
      </c>
      <c r="E11" s="28">
        <v>0.01</v>
      </c>
      <c r="F11" s="28">
        <v>0</v>
      </c>
      <c r="G11" s="28">
        <v>0</v>
      </c>
      <c r="H11" s="28">
        <v>0</v>
      </c>
      <c r="I11" s="28">
        <v>0.26</v>
      </c>
      <c r="J11" s="28">
        <v>1</v>
      </c>
    </row>
    <row r="16" spans="2:10" ht="18.600000000000001" thickBot="1" x14ac:dyDescent="0.35">
      <c r="B16" s="30" t="s">
        <v>75</v>
      </c>
    </row>
    <row r="17" spans="2:10" ht="30" thickTop="1" thickBot="1" x14ac:dyDescent="0.35">
      <c r="B17" s="31"/>
      <c r="C17" s="11" t="s">
        <v>17</v>
      </c>
      <c r="D17" s="11" t="s">
        <v>18</v>
      </c>
      <c r="E17" s="11" t="s">
        <v>19</v>
      </c>
      <c r="F17" s="11" t="s">
        <v>20</v>
      </c>
      <c r="G17" s="11" t="s">
        <v>21</v>
      </c>
      <c r="H17" s="11" t="s">
        <v>22</v>
      </c>
      <c r="I17" s="11" t="s">
        <v>23</v>
      </c>
      <c r="J17" s="11" t="s">
        <v>30</v>
      </c>
    </row>
    <row r="18" spans="2:10" ht="30" thickTop="1" thickBot="1" x14ac:dyDescent="0.35">
      <c r="B18" s="11" t="s">
        <v>17</v>
      </c>
      <c r="C18" s="41" t="s">
        <v>40</v>
      </c>
      <c r="D18" s="41" t="s">
        <v>41</v>
      </c>
      <c r="E18" s="41" t="s">
        <v>41</v>
      </c>
      <c r="F18" s="41" t="s">
        <v>41</v>
      </c>
      <c r="G18" s="41" t="s">
        <v>42</v>
      </c>
      <c r="H18" s="41" t="s">
        <v>41</v>
      </c>
      <c r="I18" s="41" t="s">
        <v>41</v>
      </c>
      <c r="J18" s="41" t="s">
        <v>41</v>
      </c>
    </row>
    <row r="19" spans="2:10" ht="43.8" thickBot="1" x14ac:dyDescent="0.35">
      <c r="B19" s="11" t="s">
        <v>18</v>
      </c>
      <c r="C19" s="41" t="s">
        <v>43</v>
      </c>
      <c r="D19" s="41" t="s">
        <v>40</v>
      </c>
      <c r="E19" s="41" t="s">
        <v>44</v>
      </c>
      <c r="F19" s="41" t="s">
        <v>45</v>
      </c>
      <c r="G19" s="41" t="s">
        <v>46</v>
      </c>
      <c r="H19" s="41" t="s">
        <v>47</v>
      </c>
      <c r="I19" s="41" t="s">
        <v>41</v>
      </c>
      <c r="J19" s="41" t="s">
        <v>41</v>
      </c>
    </row>
    <row r="20" spans="2:10" ht="43.8" thickBot="1" x14ac:dyDescent="0.35">
      <c r="B20" s="11" t="s">
        <v>19</v>
      </c>
      <c r="C20" s="41" t="s">
        <v>48</v>
      </c>
      <c r="D20" s="41" t="s">
        <v>49</v>
      </c>
      <c r="E20" s="41" t="s">
        <v>40</v>
      </c>
      <c r="F20" s="41" t="s">
        <v>50</v>
      </c>
      <c r="G20" s="41" t="s">
        <v>51</v>
      </c>
      <c r="H20" s="41" t="s">
        <v>52</v>
      </c>
      <c r="I20" s="41" t="s">
        <v>53</v>
      </c>
      <c r="J20" s="41" t="s">
        <v>54</v>
      </c>
    </row>
    <row r="21" spans="2:10" ht="43.8" thickBot="1" x14ac:dyDescent="0.35">
      <c r="B21" s="11" t="s">
        <v>20</v>
      </c>
      <c r="C21" s="41" t="s">
        <v>55</v>
      </c>
      <c r="D21" s="41" t="s">
        <v>56</v>
      </c>
      <c r="E21" s="41" t="s">
        <v>54</v>
      </c>
      <c r="F21" s="41" t="s">
        <v>40</v>
      </c>
      <c r="G21" s="41" t="s">
        <v>57</v>
      </c>
      <c r="H21" s="41" t="s">
        <v>58</v>
      </c>
      <c r="I21" s="41" t="s">
        <v>41</v>
      </c>
      <c r="J21" s="41" t="s">
        <v>41</v>
      </c>
    </row>
    <row r="22" spans="2:10" ht="15" thickBot="1" x14ac:dyDescent="0.35">
      <c r="B22" s="11" t="s">
        <v>21</v>
      </c>
      <c r="C22" s="41" t="s">
        <v>41</v>
      </c>
      <c r="D22" s="41" t="s">
        <v>41</v>
      </c>
      <c r="E22" s="41" t="s">
        <v>41</v>
      </c>
      <c r="F22" s="41" t="s">
        <v>41</v>
      </c>
      <c r="G22" s="41" t="s">
        <v>40</v>
      </c>
      <c r="H22" s="41" t="s">
        <v>41</v>
      </c>
      <c r="I22" s="41" t="s">
        <v>41</v>
      </c>
      <c r="J22" s="41" t="s">
        <v>41</v>
      </c>
    </row>
    <row r="23" spans="2:10" ht="43.8" thickBot="1" x14ac:dyDescent="0.35">
      <c r="B23" s="11" t="s">
        <v>22</v>
      </c>
      <c r="C23" s="41" t="s">
        <v>59</v>
      </c>
      <c r="D23" s="41" t="s">
        <v>41</v>
      </c>
      <c r="E23" s="41" t="s">
        <v>41</v>
      </c>
      <c r="F23" s="41" t="s">
        <v>44</v>
      </c>
      <c r="G23" s="41" t="s">
        <v>60</v>
      </c>
      <c r="H23" s="41" t="s">
        <v>40</v>
      </c>
      <c r="I23" s="41" t="s">
        <v>41</v>
      </c>
      <c r="J23" s="41" t="s">
        <v>41</v>
      </c>
    </row>
    <row r="24" spans="2:10" ht="43.8" thickBot="1" x14ac:dyDescent="0.35">
      <c r="B24" s="11" t="s">
        <v>23</v>
      </c>
      <c r="C24" s="41" t="s">
        <v>61</v>
      </c>
      <c r="D24" s="41" t="s">
        <v>62</v>
      </c>
      <c r="E24" s="41" t="s">
        <v>63</v>
      </c>
      <c r="F24" s="41" t="s">
        <v>64</v>
      </c>
      <c r="G24" s="41" t="s">
        <v>65</v>
      </c>
      <c r="H24" s="41" t="s">
        <v>66</v>
      </c>
      <c r="I24" s="41" t="s">
        <v>40</v>
      </c>
      <c r="J24" s="41" t="s">
        <v>67</v>
      </c>
    </row>
    <row r="25" spans="2:10" ht="43.8" thickBot="1" x14ac:dyDescent="0.35">
      <c r="B25" s="11" t="s">
        <v>30</v>
      </c>
      <c r="C25" s="41" t="s">
        <v>68</v>
      </c>
      <c r="D25" s="41" t="s">
        <v>69</v>
      </c>
      <c r="E25" s="41" t="s">
        <v>70</v>
      </c>
      <c r="F25" s="41" t="s">
        <v>71</v>
      </c>
      <c r="G25" s="41" t="s">
        <v>72</v>
      </c>
      <c r="H25" s="41" t="s">
        <v>73</v>
      </c>
      <c r="I25" s="41" t="s">
        <v>74</v>
      </c>
      <c r="J25" s="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Regression 1st Run</vt:lpstr>
      <vt:lpstr>Sheet1</vt:lpstr>
      <vt:lpstr>F-ratios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jaweid ishaque</dc:creator>
  <cp:lastModifiedBy>Uzair Aslam</cp:lastModifiedBy>
  <dcterms:created xsi:type="dcterms:W3CDTF">2024-08-15T01:39:25Z</dcterms:created>
  <dcterms:modified xsi:type="dcterms:W3CDTF">2024-08-21T12:31:04Z</dcterms:modified>
</cp:coreProperties>
</file>