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4376" windowHeight="6612" activeTab="1"/>
  </bookViews>
  <sheets>
    <sheet name="num_mul" sheetId="1" r:id="rId1"/>
    <sheet name="lunisolar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L6" i="2" l="1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K10" i="2"/>
  <c r="K7" i="2"/>
  <c r="K8" i="2"/>
  <c r="K9" i="2" s="1"/>
  <c r="K6" i="2"/>
  <c r="L5" i="2"/>
  <c r="M5" i="2"/>
  <c r="O5" i="2" s="1"/>
  <c r="G5" i="2"/>
  <c r="N5" i="2" l="1"/>
  <c r="AC6" i="2"/>
  <c r="AD6" i="2" s="1"/>
  <c r="AE6" i="2"/>
  <c r="AC7" i="2"/>
  <c r="AD7" i="2"/>
  <c r="AE7" i="2"/>
  <c r="AC8" i="2"/>
  <c r="AD8" i="2" s="1"/>
  <c r="AE8" i="2"/>
  <c r="AC9" i="2"/>
  <c r="AD9" i="2"/>
  <c r="AE9" i="2"/>
  <c r="AC10" i="2"/>
  <c r="AD10" i="2" s="1"/>
  <c r="AE10" i="2"/>
  <c r="AC11" i="2"/>
  <c r="AD11" i="2"/>
  <c r="AE11" i="2"/>
  <c r="AC12" i="2"/>
  <c r="AD12" i="2" s="1"/>
  <c r="AE12" i="2"/>
  <c r="AC13" i="2"/>
  <c r="AD13" i="2"/>
  <c r="AE13" i="2"/>
  <c r="AC14" i="2"/>
  <c r="AD14" i="2" s="1"/>
  <c r="AE14" i="2"/>
  <c r="AC15" i="2"/>
  <c r="AD15" i="2"/>
  <c r="AE15" i="2"/>
  <c r="AC16" i="2"/>
  <c r="AD16" i="2" s="1"/>
  <c r="AE16" i="2"/>
  <c r="AC5" i="2"/>
  <c r="AD5" i="2" s="1"/>
  <c r="U6" i="2"/>
  <c r="V6" i="2" s="1"/>
  <c r="W6" i="2"/>
  <c r="U7" i="2"/>
  <c r="V7" i="2"/>
  <c r="W7" i="2"/>
  <c r="U8" i="2"/>
  <c r="V8" i="2" s="1"/>
  <c r="W8" i="2"/>
  <c r="U9" i="2"/>
  <c r="V9" i="2"/>
  <c r="W9" i="2"/>
  <c r="U10" i="2"/>
  <c r="V10" i="2" s="1"/>
  <c r="W10" i="2"/>
  <c r="U11" i="2"/>
  <c r="V11" i="2"/>
  <c r="W11" i="2"/>
  <c r="U12" i="2"/>
  <c r="V12" i="2" s="1"/>
  <c r="W12" i="2"/>
  <c r="U13" i="2"/>
  <c r="V13" i="2"/>
  <c r="W13" i="2"/>
  <c r="U14" i="2"/>
  <c r="V14" i="2" s="1"/>
  <c r="W14" i="2"/>
  <c r="U15" i="2"/>
  <c r="V15" i="2"/>
  <c r="W15" i="2"/>
  <c r="U16" i="2"/>
  <c r="V16" i="2" s="1"/>
  <c r="W16" i="2"/>
  <c r="U17" i="2"/>
  <c r="V17" i="2"/>
  <c r="W17" i="2"/>
  <c r="V5" i="2"/>
  <c r="U5" i="2"/>
  <c r="W5" i="2" s="1"/>
  <c r="I5" i="2"/>
  <c r="H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6" i="2"/>
  <c r="H7" i="2"/>
  <c r="H8" i="2"/>
  <c r="H9" i="2"/>
  <c r="H10" i="2"/>
  <c r="H11" i="2"/>
  <c r="H12" i="2"/>
  <c r="H13" i="2"/>
  <c r="H14" i="2"/>
  <c r="H15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6" i="2"/>
  <c r="I7" i="2"/>
  <c r="I8" i="2"/>
  <c r="I9" i="2"/>
  <c r="I10" i="2"/>
  <c r="I11" i="2"/>
  <c r="I12" i="2"/>
  <c r="G18" i="2"/>
  <c r="G19" i="2"/>
  <c r="G20" i="2"/>
  <c r="G21" i="2"/>
  <c r="G22" i="2"/>
  <c r="G23" i="2"/>
  <c r="G24" i="2"/>
  <c r="G25" i="2"/>
  <c r="G26" i="2"/>
  <c r="G27" i="2"/>
  <c r="G28" i="2"/>
  <c r="G6" i="2"/>
  <c r="G7" i="2"/>
  <c r="G8" i="2"/>
  <c r="G9" i="2"/>
  <c r="G10" i="2"/>
  <c r="G11" i="2"/>
  <c r="G12" i="2"/>
  <c r="G13" i="2"/>
  <c r="G14" i="2"/>
  <c r="G15" i="2"/>
  <c r="G16" i="2"/>
  <c r="G17" i="2"/>
  <c r="AB16" i="2"/>
  <c r="AB15" i="2"/>
  <c r="AB14" i="2"/>
  <c r="AB13" i="2"/>
  <c r="AB12" i="2"/>
  <c r="AB11" i="2"/>
  <c r="AB10" i="2"/>
  <c r="AB9" i="2"/>
  <c r="AB8" i="2"/>
  <c r="AB7" i="2"/>
  <c r="AB6" i="2"/>
  <c r="AB5" i="2"/>
  <c r="T6" i="2"/>
  <c r="T7" i="2"/>
  <c r="T8" i="2"/>
  <c r="T9" i="2"/>
  <c r="T10" i="2"/>
  <c r="T11" i="2"/>
  <c r="T12" i="2"/>
  <c r="T13" i="2"/>
  <c r="T14" i="2"/>
  <c r="T15" i="2"/>
  <c r="T16" i="2"/>
  <c r="T17" i="2"/>
  <c r="T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5" i="2"/>
  <c r="AE5" i="2" l="1"/>
  <c r="B71" i="1"/>
  <c r="B70" i="1"/>
  <c r="B69" i="1"/>
  <c r="B68" i="1"/>
</calcChain>
</file>

<file path=xl/sharedStrings.xml><?xml version="1.0" encoding="utf-8"?>
<sst xmlns="http://schemas.openxmlformats.org/spreadsheetml/2006/main" count="201" uniqueCount="199">
  <si>
    <t>Number</t>
    <phoneticPr fontId="1" type="noConversion"/>
  </si>
  <si>
    <t>Multiplier</t>
    <phoneticPr fontId="1" type="noConversion"/>
  </si>
  <si>
    <t>mono-</t>
    <phoneticPr fontId="1" type="noConversion"/>
  </si>
  <si>
    <t>di-</t>
    <phoneticPr fontId="1" type="noConversion"/>
  </si>
  <si>
    <t>tri-</t>
    <phoneticPr fontId="1" type="noConversion"/>
  </si>
  <si>
    <t>uni-</t>
    <phoneticPr fontId="1" type="noConversion"/>
  </si>
  <si>
    <t>bi-</t>
    <phoneticPr fontId="1" type="noConversion"/>
  </si>
  <si>
    <t>tetra-</t>
    <phoneticPr fontId="1" type="noConversion"/>
  </si>
  <si>
    <t>penta-</t>
    <phoneticPr fontId="1" type="noConversion"/>
  </si>
  <si>
    <t>hexa-</t>
    <phoneticPr fontId="1" type="noConversion"/>
  </si>
  <si>
    <t>hepta-</t>
    <phoneticPr fontId="1" type="noConversion"/>
  </si>
  <si>
    <t>octa-</t>
    <phoneticPr fontId="1" type="noConversion"/>
  </si>
  <si>
    <t>nona-</t>
    <phoneticPr fontId="1" type="noConversion"/>
  </si>
  <si>
    <t>deca-</t>
    <phoneticPr fontId="1" type="noConversion"/>
  </si>
  <si>
    <t>undeca-</t>
    <phoneticPr fontId="1" type="noConversion"/>
  </si>
  <si>
    <t>dodeca-</t>
    <phoneticPr fontId="1" type="noConversion"/>
  </si>
  <si>
    <t>trideca-</t>
    <phoneticPr fontId="1" type="noConversion"/>
  </si>
  <si>
    <t>tetradeca-</t>
    <phoneticPr fontId="1" type="noConversion"/>
  </si>
  <si>
    <t>pentadeca-</t>
    <phoneticPr fontId="1" type="noConversion"/>
  </si>
  <si>
    <t>hexadeca-</t>
    <phoneticPr fontId="1" type="noConversion"/>
  </si>
  <si>
    <t>octadeca-</t>
    <phoneticPr fontId="1" type="noConversion"/>
  </si>
  <si>
    <t>nonadeca-</t>
    <phoneticPr fontId="1" type="noConversion"/>
  </si>
  <si>
    <t>heptadeca-</t>
    <phoneticPr fontId="1" type="noConversion"/>
  </si>
  <si>
    <t>icosa-</t>
    <phoneticPr fontId="1" type="noConversion"/>
  </si>
  <si>
    <t>henicosa-</t>
    <phoneticPr fontId="1" type="noConversion"/>
  </si>
  <si>
    <t>docosa-</t>
    <phoneticPr fontId="1" type="noConversion"/>
  </si>
  <si>
    <t>tricosa-</t>
    <phoneticPr fontId="1" type="noConversion"/>
  </si>
  <si>
    <t>triaconta-</t>
    <phoneticPr fontId="1" type="noConversion"/>
  </si>
  <si>
    <t>hentriaconta-</t>
    <phoneticPr fontId="1" type="noConversion"/>
  </si>
  <si>
    <t>dotriaconta-</t>
    <phoneticPr fontId="1" type="noConversion"/>
  </si>
  <si>
    <t>tetraconta-</t>
    <phoneticPr fontId="1" type="noConversion"/>
  </si>
  <si>
    <t>pentaconta-</t>
    <phoneticPr fontId="1" type="noConversion"/>
  </si>
  <si>
    <t>heptaconta-</t>
    <phoneticPr fontId="1" type="noConversion"/>
  </si>
  <si>
    <t>octaconta-</t>
    <phoneticPr fontId="1" type="noConversion"/>
  </si>
  <si>
    <t>nonaconta-</t>
    <phoneticPr fontId="1" type="noConversion"/>
  </si>
  <si>
    <t>hecta-</t>
    <phoneticPr fontId="1" type="noConversion"/>
  </si>
  <si>
    <t>dicta-</t>
    <phoneticPr fontId="1" type="noConversion"/>
  </si>
  <si>
    <t>tricta-</t>
    <phoneticPr fontId="1" type="noConversion"/>
  </si>
  <si>
    <t>tetracta-</t>
    <phoneticPr fontId="1" type="noConversion"/>
  </si>
  <si>
    <t>pentacta-</t>
    <phoneticPr fontId="1" type="noConversion"/>
  </si>
  <si>
    <t>hexacta-</t>
    <phoneticPr fontId="1" type="noConversion"/>
  </si>
  <si>
    <t>heptacta-</t>
    <phoneticPr fontId="1" type="noConversion"/>
  </si>
  <si>
    <t>octacta-</t>
    <phoneticPr fontId="1" type="noConversion"/>
  </si>
  <si>
    <t>nonacta-</t>
    <phoneticPr fontId="1" type="noConversion"/>
  </si>
  <si>
    <t>kilia-</t>
    <phoneticPr fontId="1" type="noConversion"/>
  </si>
  <si>
    <t>dilia-</t>
    <phoneticPr fontId="1" type="noConversion"/>
  </si>
  <si>
    <t>trilia-</t>
    <phoneticPr fontId="1" type="noConversion"/>
  </si>
  <si>
    <t>tetralia-</t>
    <phoneticPr fontId="1" type="noConversion"/>
  </si>
  <si>
    <t>pentalia-</t>
    <phoneticPr fontId="1" type="noConversion"/>
  </si>
  <si>
    <t>hexalia-</t>
    <phoneticPr fontId="1" type="noConversion"/>
  </si>
  <si>
    <t>heptalia-</t>
    <phoneticPr fontId="1" type="noConversion"/>
  </si>
  <si>
    <t>octalia-</t>
    <phoneticPr fontId="1" type="noConversion"/>
  </si>
  <si>
    <t>nonalia-</t>
    <phoneticPr fontId="1" type="noConversion"/>
  </si>
  <si>
    <t>meta-</t>
    <phoneticPr fontId="1" type="noConversion"/>
  </si>
  <si>
    <t>giga-</t>
    <phoneticPr fontId="1" type="noConversion"/>
  </si>
  <si>
    <t>tera-</t>
    <phoneticPr fontId="1" type="noConversion"/>
  </si>
  <si>
    <t>peta-</t>
    <phoneticPr fontId="1" type="noConversion"/>
  </si>
  <si>
    <t>IUPAC numerical multiplier</t>
    <phoneticPr fontId="1" type="noConversion"/>
  </si>
  <si>
    <t xml:space="preserve"> (or multiplying affix)</t>
    <phoneticPr fontId="1" type="noConversion"/>
  </si>
  <si>
    <t>quadr-</t>
    <phoneticPr fontId="1" type="noConversion"/>
  </si>
  <si>
    <t>quint-</t>
    <phoneticPr fontId="1" type="noConversion"/>
  </si>
  <si>
    <t>https://en.wikipedia.org/wiki/IUPAC_nomenclature_of_organic_chemistry</t>
  </si>
  <si>
    <t>https://en.wikipedia.org/wiki/IUPAC_numerical_multiplier</t>
  </si>
  <si>
    <t>meth-</t>
    <phoneticPr fontId="1" type="noConversion"/>
  </si>
  <si>
    <t>eth-</t>
    <phoneticPr fontId="1" type="noConversion"/>
  </si>
  <si>
    <t>prop-</t>
    <phoneticPr fontId="1" type="noConversion"/>
  </si>
  <si>
    <t>but-</t>
    <phoneticPr fontId="1" type="noConversion"/>
  </si>
  <si>
    <t>pent-</t>
    <phoneticPr fontId="1" type="noConversion"/>
  </si>
  <si>
    <t>hex-</t>
    <phoneticPr fontId="1" type="noConversion"/>
  </si>
  <si>
    <t>hept-</t>
    <phoneticPr fontId="1" type="noConversion"/>
  </si>
  <si>
    <t>oct-</t>
    <phoneticPr fontId="1" type="noConversion"/>
  </si>
  <si>
    <t>non-</t>
    <phoneticPr fontId="1" type="noConversion"/>
  </si>
  <si>
    <t>dec-</t>
    <phoneticPr fontId="1" type="noConversion"/>
  </si>
  <si>
    <t>undec-</t>
    <phoneticPr fontId="1" type="noConversion"/>
  </si>
  <si>
    <t>dodec-</t>
    <phoneticPr fontId="1" type="noConversion"/>
  </si>
  <si>
    <t>tridec-</t>
    <phoneticPr fontId="1" type="noConversion"/>
  </si>
  <si>
    <t>tetradec-</t>
    <phoneticPr fontId="1" type="noConversion"/>
  </si>
  <si>
    <t>pentadec-</t>
    <phoneticPr fontId="1" type="noConversion"/>
  </si>
  <si>
    <t>hexadec-</t>
    <phoneticPr fontId="1" type="noConversion"/>
  </si>
  <si>
    <t>heptadec-</t>
    <phoneticPr fontId="1" type="noConversion"/>
  </si>
  <si>
    <t>octadec-</t>
    <phoneticPr fontId="1" type="noConversion"/>
  </si>
  <si>
    <t>nonadec-</t>
    <phoneticPr fontId="1" type="noConversion"/>
  </si>
  <si>
    <t>icos-</t>
    <phoneticPr fontId="1" type="noConversion"/>
  </si>
  <si>
    <t>henicos-</t>
    <phoneticPr fontId="1" type="noConversion"/>
  </si>
  <si>
    <t>docos-</t>
    <phoneticPr fontId="1" type="noConversion"/>
  </si>
  <si>
    <t>tricos-</t>
    <phoneticPr fontId="1" type="noConversion"/>
  </si>
  <si>
    <t>tetracos-</t>
    <phoneticPr fontId="1" type="noConversion"/>
  </si>
  <si>
    <t>pentacos-</t>
    <phoneticPr fontId="1" type="noConversion"/>
  </si>
  <si>
    <t>hexacos-</t>
    <phoneticPr fontId="1" type="noConversion"/>
  </si>
  <si>
    <t>heptacos-</t>
    <phoneticPr fontId="1" type="noConversion"/>
  </si>
  <si>
    <t>octacos-</t>
    <phoneticPr fontId="1" type="noConversion"/>
  </si>
  <si>
    <t>nonacos-</t>
    <phoneticPr fontId="1" type="noConversion"/>
  </si>
  <si>
    <t>triacont-</t>
    <phoneticPr fontId="1" type="noConversion"/>
  </si>
  <si>
    <t>hentriacont-</t>
    <phoneticPr fontId="1" type="noConversion"/>
  </si>
  <si>
    <t>dotriacont-</t>
    <phoneticPr fontId="1" type="noConversion"/>
  </si>
  <si>
    <t>tritriacont-</t>
    <phoneticPr fontId="1" type="noConversion"/>
  </si>
  <si>
    <t>tetratriacont-</t>
    <phoneticPr fontId="1" type="noConversion"/>
  </si>
  <si>
    <t>pentatriacont-</t>
    <phoneticPr fontId="1" type="noConversion"/>
  </si>
  <si>
    <t>hexatriacont-</t>
    <phoneticPr fontId="1" type="noConversion"/>
  </si>
  <si>
    <t>heptatriacont-</t>
    <phoneticPr fontId="1" type="noConversion"/>
  </si>
  <si>
    <t>octatriacont-</t>
    <phoneticPr fontId="1" type="noConversion"/>
  </si>
  <si>
    <t>nonatriacont-</t>
    <phoneticPr fontId="1" type="noConversion"/>
  </si>
  <si>
    <t>tetracont-</t>
    <phoneticPr fontId="1" type="noConversion"/>
  </si>
  <si>
    <t>24 Solar Terms</t>
  </si>
  <si>
    <t>Date</t>
  </si>
  <si>
    <t>Time</t>
  </si>
  <si>
    <t>Moderate cold</t>
  </si>
  <si>
    <t>Severe cold</t>
  </si>
  <si>
    <t>Spring commences</t>
  </si>
  <si>
    <t>Spring showers</t>
  </si>
  <si>
    <t>Insects waken</t>
  </si>
  <si>
    <t>Vernal equinox</t>
  </si>
  <si>
    <t>Bright and clear</t>
  </si>
  <si>
    <t>Corn rain</t>
  </si>
  <si>
    <t>Summer commences</t>
  </si>
  <si>
    <t>Corn forms</t>
  </si>
  <si>
    <t>Corn on ear</t>
  </si>
  <si>
    <t>Summer solstice</t>
  </si>
  <si>
    <t>Moderate heat</t>
  </si>
  <si>
    <t>Great heat</t>
  </si>
  <si>
    <t>Autumn commences</t>
  </si>
  <si>
    <t>End of heat</t>
  </si>
  <si>
    <t>White dew</t>
  </si>
  <si>
    <t>Autumnal equinox</t>
  </si>
  <si>
    <t>Cold dew</t>
  </si>
  <si>
    <t>Frost</t>
  </si>
  <si>
    <t>Winter commences</t>
  </si>
  <si>
    <t>Light snow</t>
  </si>
  <si>
    <t>Heavy snow</t>
  </si>
  <si>
    <t>小寒</t>
  </si>
  <si>
    <t>大寒</t>
  </si>
  <si>
    <t>立春</t>
  </si>
  <si>
    <t>雨水</t>
  </si>
  <si>
    <t>驚蟄</t>
  </si>
  <si>
    <t>春分</t>
    <phoneticPr fontId="1" type="noConversion"/>
  </si>
  <si>
    <t>清明</t>
  </si>
  <si>
    <t>穀雨</t>
  </si>
  <si>
    <t>立夏</t>
  </si>
  <si>
    <t>小滿</t>
  </si>
  <si>
    <t>芒種</t>
  </si>
  <si>
    <t>夏至</t>
  </si>
  <si>
    <t>小暑</t>
  </si>
  <si>
    <t>大暑</t>
  </si>
  <si>
    <t>立秋</t>
  </si>
  <si>
    <t>處暑</t>
  </si>
  <si>
    <t>白露</t>
  </si>
  <si>
    <t>秋分</t>
  </si>
  <si>
    <t>寒露</t>
  </si>
  <si>
    <t>霜降</t>
  </si>
  <si>
    <t>立冬</t>
  </si>
  <si>
    <t>小雪</t>
  </si>
  <si>
    <t>大雪</t>
    <phoneticPr fontId="1" type="noConversion"/>
  </si>
  <si>
    <t>冬至</t>
  </si>
  <si>
    <t>https://www.hko.gov.hk/en/gts/astronomy/Solar_Term.htm</t>
    <phoneticPr fontId="1" type="noConversion"/>
  </si>
  <si>
    <t>Lunation</t>
  </si>
  <si>
    <t>New Moon</t>
  </si>
  <si>
    <t>First Quarter</t>
  </si>
  <si>
    <t>Full Moon</t>
  </si>
  <si>
    <t>Third Quarter</t>
  </si>
  <si>
    <t>Duration</t>
  </si>
  <si>
    <t>29d 11h 12m</t>
  </si>
  <si>
    <t>29d 11h 49m</t>
  </si>
  <si>
    <t>29d 12h 50m</t>
  </si>
  <si>
    <t>29d 14h 04m</t>
  </si>
  <si>
    <t>29d 15h 02m</t>
  </si>
  <si>
    <t>29d 15h 22m</t>
  </si>
  <si>
    <t>29d 15h 03m</t>
  </si>
  <si>
    <t>29d 14h 22m</t>
  </si>
  <si>
    <t>29d 13h 37m</t>
  </si>
  <si>
    <t>29d 12h 54m</t>
  </si>
  <si>
    <t>29d 12h 09m</t>
  </si>
  <si>
    <t>29d 11h 20m</t>
  </si>
  <si>
    <t>29d 10h 36m</t>
  </si>
  <si>
    <t>https://www.timeanddate.com/moon/phases/</t>
    <phoneticPr fontId="1" type="noConversion"/>
  </si>
  <si>
    <t>Moon Phases for New Port Richey, Florida, USA in 2022</t>
  </si>
  <si>
    <t>Date and Time of the 24 Solar Terms</t>
  </si>
  <si>
    <t>GMT</t>
    <phoneticPr fontId="1" type="noConversion"/>
  </si>
  <si>
    <t>GMT</t>
    <phoneticPr fontId="1" type="noConversion"/>
  </si>
  <si>
    <t>Ref: 子平淵法</t>
    <phoneticPr fontId="1" type="noConversion"/>
  </si>
  <si>
    <t>Dated: 黃帝大戰蚩尤後立天干地支</t>
    <phoneticPr fontId="1" type="noConversion"/>
  </si>
  <si>
    <t>Reference: 日柱甲子 (Day Cylinder Jiatz)</t>
    <phoneticPr fontId="1" type="noConversion"/>
  </si>
  <si>
    <t>hexaconta-</t>
    <phoneticPr fontId="1" type="noConversion"/>
  </si>
  <si>
    <t>hexaconta</t>
    <phoneticPr fontId="1" type="noConversion"/>
  </si>
  <si>
    <t>Jiatz Month</t>
    <phoneticPr fontId="1" type="noConversion"/>
  </si>
  <si>
    <t>Jiatz Day</t>
    <phoneticPr fontId="1" type="noConversion"/>
  </si>
  <si>
    <t>Jiatz hour</t>
    <phoneticPr fontId="1" type="noConversion"/>
  </si>
  <si>
    <t>Winter solstice</t>
    <phoneticPr fontId="1" type="noConversion"/>
  </si>
  <si>
    <t>What was the time for Adam and Eve dated. It is interested to be investigated,</t>
    <phoneticPr fontId="1" type="noConversion"/>
  </si>
  <si>
    <t>(four cylinders)</t>
    <phoneticPr fontId="1" type="noConversion"/>
  </si>
  <si>
    <t>About four thousand years ago, the same year.</t>
    <phoneticPr fontId="1" type="noConversion"/>
  </si>
  <si>
    <t>A possible guess is about the year of the Deluge (Noah's Ark) and Big Yu Treated Water (大禹治水三過家門而不入)</t>
    <phoneticPr fontId="1" type="noConversion"/>
  </si>
  <si>
    <t>(The remark is the same. This is the first time the West and the East want to understand each other.)</t>
    <phoneticPr fontId="1" type="noConversion"/>
  </si>
  <si>
    <t>// Jiatz Year</t>
    <phoneticPr fontId="1" type="noConversion"/>
  </si>
  <si>
    <t>// Was it between 5000-6000y ago? Which day?</t>
    <phoneticPr fontId="1" type="noConversion"/>
  </si>
  <si>
    <t>// A possible guess is that it was established at Winter Solstice by</t>
    <phoneticPr fontId="1" type="noConversion"/>
  </si>
  <si>
    <t>This calendar in four cylinders of year, month, day and hour is circular.</t>
    <phoneticPr fontId="1" type="noConversion"/>
  </si>
  <si>
    <t>// Is it an Epoch? The relevance of more than five thousand years could be Eygpt.</t>
    <phoneticPr fontId="1" type="noConversion"/>
  </si>
  <si>
    <t>asuming that the lineage is the written history.</t>
    <phoneticPr fontId="1" type="noConversion"/>
  </si>
  <si>
    <t>// (Sorry, I wanted to give the above up but I leave it for ideas.)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</si>
</sst>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"/>
    <numFmt numFmtId="177" formatCode="yyyy/m/d\ h:mm;@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Arial"/>
      <family val="2"/>
    </font>
    <font>
      <sz val="12"/>
      <color rgb="FF000000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b/>
      <sz val="14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0" tint="-0.249977111117893"/>
      <name val="新細明體"/>
      <family val="1"/>
      <charset val="136"/>
      <scheme val="minor"/>
    </font>
    <font>
      <i/>
      <sz val="12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16" fontId="0" fillId="0" borderId="0" xfId="0" applyNumberFormat="1">
      <alignment vertical="center"/>
    </xf>
    <xf numFmtId="18" fontId="0" fillId="0" borderId="0" xfId="0" applyNumberFormat="1">
      <alignment vertical="center"/>
    </xf>
    <xf numFmtId="0" fontId="5" fillId="0" borderId="0" xfId="0" applyFont="1">
      <alignment vertical="center"/>
    </xf>
    <xf numFmtId="22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22" fontId="5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4" fontId="8" fillId="0" borderId="0" xfId="0" applyNumberFormat="1" applyFont="1">
      <alignment vertical="center"/>
    </xf>
    <xf numFmtId="14" fontId="9" fillId="0" borderId="0" xfId="0" applyNumberFormat="1" applyFont="1">
      <alignment vertical="center"/>
    </xf>
    <xf numFmtId="177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0" fontId="10" fillId="0" borderId="0" xfId="0" applyFont="1">
      <alignment vertical="center"/>
    </xf>
    <xf numFmtId="177" fontId="11" fillId="0" borderId="0" xfId="0" applyNumberFormat="1" applyFont="1">
      <alignment vertical="center"/>
    </xf>
    <xf numFmtId="178" fontId="11" fillId="0" borderId="0" xfId="0" applyNumberFormat="1" applyFont="1">
      <alignment vertical="center"/>
    </xf>
    <xf numFmtId="0" fontId="11" fillId="0" borderId="0" xfId="0" applyFont="1">
      <alignment vertical="center"/>
    </xf>
    <xf numFmtId="14" fontId="10" fillId="0" borderId="0" xfId="0" applyNumberFormat="1" applyFont="1">
      <alignment vertical="center"/>
    </xf>
    <xf numFmtId="14" fontId="12" fillId="0" borderId="0" xfId="0" applyNumberFormat="1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Lunisolar Calendar 2022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46355242828689"/>
          <c:y val="0.15157134262882455"/>
          <c:w val="0.8157809976277004"/>
          <c:h val="0.72781912656455472"/>
        </c:manualLayout>
      </c:layout>
      <c:scatterChart>
        <c:scatterStyle val="lineMarker"/>
        <c:varyColors val="0"/>
        <c:ser>
          <c:idx val="0"/>
          <c:order val="0"/>
          <c:tx>
            <c:v>Solar Term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dPt>
            <c:idx val="11"/>
            <c:marker>
              <c:symbol val="circle"/>
              <c:size val="12"/>
            </c:marker>
            <c:bubble3D val="0"/>
          </c:dPt>
          <c:dPt>
            <c:idx val="23"/>
            <c:marker>
              <c:symbol val="circle"/>
              <c:size val="12"/>
            </c:marker>
            <c:bubble3D val="0"/>
          </c:dPt>
          <c:xVal>
            <c:numRef>
              <c:f>lunisolar!$H$5:$H$28</c:f>
              <c:numCache>
                <c:formatCode>0.00_ 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</c:numCache>
            </c:numRef>
          </c:xVal>
          <c:yVal>
            <c:numRef>
              <c:f>lunisolar!$I$5:$I$28</c:f>
              <c:numCache>
                <c:formatCode>0.00_ </c:formatCode>
                <c:ptCount val="24"/>
                <c:pt idx="0">
                  <c:v>4.3847222222175333</c:v>
                </c:pt>
                <c:pt idx="1">
                  <c:v>19.110416666662786</c:v>
                </c:pt>
                <c:pt idx="2">
                  <c:v>3.8687499999941792</c:v>
                </c:pt>
                <c:pt idx="3">
                  <c:v>18.696527777778101</c:v>
                </c:pt>
                <c:pt idx="4">
                  <c:v>3.6138888888890506</c:v>
                </c:pt>
                <c:pt idx="5">
                  <c:v>18.647916666661331</c:v>
                </c:pt>
                <c:pt idx="6">
                  <c:v>3.8055555555547471</c:v>
                </c:pt>
                <c:pt idx="7">
                  <c:v>19.099999999998545</c:v>
                </c:pt>
                <c:pt idx="8">
                  <c:v>4.5180555555562023</c:v>
                </c:pt>
                <c:pt idx="9">
                  <c:v>20.057638888887595</c:v>
                </c:pt>
                <c:pt idx="10">
                  <c:v>5.6847222222204437</c:v>
                </c:pt>
                <c:pt idx="11">
                  <c:v>21.384722222217533</c:v>
                </c:pt>
                <c:pt idx="12">
                  <c:v>7.109722222223354</c:v>
                </c:pt>
                <c:pt idx="13">
                  <c:v>22.838194444440887</c:v>
                </c:pt>
                <c:pt idx="14">
                  <c:v>8.5201388888890506</c:v>
                </c:pt>
                <c:pt idx="15">
                  <c:v>24.136111111110949</c:v>
                </c:pt>
                <c:pt idx="16">
                  <c:v>9.6472222222218988</c:v>
                </c:pt>
                <c:pt idx="17">
                  <c:v>25.044444444443798</c:v>
                </c:pt>
                <c:pt idx="18">
                  <c:v>10.306944444440887</c:v>
                </c:pt>
                <c:pt idx="19">
                  <c:v>25.441666666665697</c:v>
                </c:pt>
                <c:pt idx="20">
                  <c:v>10.447916666664241</c:v>
                </c:pt>
                <c:pt idx="21">
                  <c:v>25.347222222218988</c:v>
                </c:pt>
                <c:pt idx="22">
                  <c:v>10.156944444439432</c:v>
                </c:pt>
                <c:pt idx="23">
                  <c:v>24.908333333332848</c:v>
                </c:pt>
              </c:numCache>
            </c:numRef>
          </c:yVal>
          <c:smooth val="0"/>
        </c:ser>
        <c:ser>
          <c:idx val="1"/>
          <c:order val="1"/>
          <c:tx>
            <c:v>New Moon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lunisolar!$V$5:$V$17</c:f>
              <c:numCache>
                <c:formatCode>0.00_ 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lunisolar!$W$5:$W$17</c:f>
              <c:numCache>
                <c:formatCode>0.00_ </c:formatCode>
                <c:ptCount val="13"/>
                <c:pt idx="0">
                  <c:v>1.7312499999970896</c:v>
                </c:pt>
                <c:pt idx="1">
                  <c:v>1.1986111111109494</c:v>
                </c:pt>
                <c:pt idx="2">
                  <c:v>0.69027777777228039</c:v>
                </c:pt>
                <c:pt idx="3">
                  <c:v>0.26666666666278616</c:v>
                </c:pt>
                <c:pt idx="4">
                  <c:v>29.852777777778101</c:v>
                </c:pt>
                <c:pt idx="5">
                  <c:v>29.479166666664241</c:v>
                </c:pt>
                <c:pt idx="6">
                  <c:v>29.119444444440887</c:v>
                </c:pt>
                <c:pt idx="7">
                  <c:v>28.745833333334303</c:v>
                </c:pt>
                <c:pt idx="8">
                  <c:v>28.34513888888614</c:v>
                </c:pt>
                <c:pt idx="9">
                  <c:v>27.912499999998545</c:v>
                </c:pt>
                <c:pt idx="10">
                  <c:v>27.44999999999709</c:v>
                </c:pt>
                <c:pt idx="11">
                  <c:v>26.914583333331393</c:v>
                </c:pt>
                <c:pt idx="12">
                  <c:v>26.386111111110949</c:v>
                </c:pt>
              </c:numCache>
            </c:numRef>
          </c:yVal>
          <c:smooth val="0"/>
        </c:ser>
        <c:ser>
          <c:idx val="2"/>
          <c:order val="2"/>
          <c:tx>
            <c:v>Full Moon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lunisolar!$AD$5:$AD$16</c:f>
              <c:numCache>
                <c:formatCode>0.00_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lunisolar!$AE$5:$AE$16</c:f>
              <c:numCache>
                <c:formatCode>0.00_ </c:formatCode>
                <c:ptCount val="12"/>
                <c:pt idx="0">
                  <c:v>16.94999999999709</c:v>
                </c:pt>
                <c:pt idx="1">
                  <c:v>16.663888888884685</c:v>
                </c:pt>
                <c:pt idx="2">
                  <c:v>16.303472222221899</c:v>
                </c:pt>
                <c:pt idx="3">
                  <c:v>15.788194444445253</c:v>
                </c:pt>
                <c:pt idx="4">
                  <c:v>15.176388888889051</c:v>
                </c:pt>
                <c:pt idx="5">
                  <c:v>14.493749999994179</c:v>
                </c:pt>
                <c:pt idx="6">
                  <c:v>13.775694444440887</c:v>
                </c:pt>
                <c:pt idx="7">
                  <c:v>13.065972222218988</c:v>
                </c:pt>
                <c:pt idx="8">
                  <c:v>12.415972222217533</c:v>
                </c:pt>
                <c:pt idx="9">
                  <c:v>11.870833333334303</c:v>
                </c:pt>
                <c:pt idx="10">
                  <c:v>11.418055555550382</c:v>
                </c:pt>
                <c:pt idx="11">
                  <c:v>11.130555555551837</c:v>
                </c:pt>
              </c:numCache>
            </c:numRef>
          </c:yVal>
          <c:smooth val="0"/>
        </c:ser>
        <c:ser>
          <c:idx val="3"/>
          <c:order val="3"/>
          <c:tx>
            <c:v>Jiatz Day</c:v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lunisolar!$N$5:$N$10</c:f>
              <c:numCache>
                <c:formatCode>0.00_ 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lunisolar!$O$5:$O$10</c:f>
              <c:numCache>
                <c:formatCode>0.00_ 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2432"/>
        <c:axId val="111363968"/>
      </c:scatterChart>
      <c:valAx>
        <c:axId val="111362432"/>
        <c:scaling>
          <c:orientation val="minMax"/>
          <c:max val="12"/>
          <c:min val="1"/>
        </c:scaling>
        <c:delete val="0"/>
        <c:axPos val="b"/>
        <c:majorGridlines/>
        <c:numFmt formatCode="0_ " sourceLinked="0"/>
        <c:majorTickMark val="out"/>
        <c:minorTickMark val="none"/>
        <c:tickLblPos val="nextTo"/>
        <c:crossAx val="111363968"/>
        <c:crosses val="autoZero"/>
        <c:crossBetween val="midCat"/>
        <c:majorUnit val="1"/>
      </c:valAx>
      <c:valAx>
        <c:axId val="111363968"/>
        <c:scaling>
          <c:orientation val="minMax"/>
          <c:max val="30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600" b="0">
                    <a:latin typeface="+mn-lt"/>
                  </a:defRPr>
                </a:pPr>
                <a:r>
                  <a:rPr lang="en-US" altLang="zh-TW" sz="1100" b="0">
                    <a:effectLst/>
                    <a:latin typeface="+mn-lt"/>
                  </a:rPr>
                  <a:t>Day</a:t>
                </a:r>
                <a:r>
                  <a:rPr lang="zh-TW" altLang="zh-TW" sz="1100" b="0">
                    <a:effectLst/>
                    <a:latin typeface="+mn-lt"/>
                  </a:rPr>
                  <a:t> </a:t>
                </a:r>
                <a:r>
                  <a:rPr lang="en-US" altLang="zh-TW" sz="1100" b="0">
                    <a:effectLst/>
                    <a:latin typeface="+mn-lt"/>
                  </a:rPr>
                  <a:t>(arb.</a:t>
                </a:r>
                <a:r>
                  <a:rPr lang="zh-TW" altLang="zh-TW" sz="1100" b="0">
                    <a:effectLst/>
                    <a:latin typeface="+mn-lt"/>
                  </a:rPr>
                  <a:t> </a:t>
                </a:r>
                <a:r>
                  <a:rPr lang="en-US" altLang="zh-TW" sz="1100" b="0">
                    <a:effectLst/>
                    <a:latin typeface="+mn-lt"/>
                  </a:rPr>
                  <a:t>unit)</a:t>
                </a:r>
                <a:endParaRPr lang="zh-TW" altLang="zh-TW" sz="600" b="0">
                  <a:effectLst/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4.7335012326998951E-2"/>
              <c:y val="0.33175879637763334"/>
            </c:manualLayout>
          </c:layout>
          <c:overlay val="0"/>
        </c:title>
        <c:numFmt formatCode="0_ " sourceLinked="0"/>
        <c:majorTickMark val="out"/>
        <c:minorTickMark val="out"/>
        <c:tickLblPos val="nextTo"/>
        <c:crossAx val="111362432"/>
        <c:crosses val="autoZero"/>
        <c:crossBetween val="midCat"/>
        <c:majorUnit val="5"/>
        <c:minorUnit val="1"/>
      </c:valAx>
      <c:spPr>
        <a:ln>
          <a:solidFill>
            <a:schemeClr val="tx1">
              <a:alpha val="49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10</xdr:row>
      <xdr:rowOff>7620</xdr:rowOff>
    </xdr:from>
    <xdr:to>
      <xdr:col>19</xdr:col>
      <xdr:colOff>304800</xdr:colOff>
      <xdr:row>30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0.38598</cdr:x>
      <cdr:y>0.19067</cdr:y>
    </cdr:from>
    <cdr:to>
      <cdr:x>0.54102</cdr:x>
      <cdr:y>0.43408</cdr:y>
    </cdr:to>
    <cdr:sp macro="" textlink="">
      <cdr:nvSpPr>
        <cdr:cNvPr id="5" name="文字方塊 4"/>
        <cdr:cNvSpPr txBox="1"/>
      </cdr:nvSpPr>
      <cdr:spPr>
        <a:xfrm xmlns:a="http://schemas.openxmlformats.org/drawingml/2006/main">
          <a:off x="2447034" y="716277"/>
          <a:ext cx="982929" cy="914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New</a:t>
          </a:r>
          <a:r>
            <a:rPr lang="zh-TW" altLang="en-US" sz="1100"/>
            <a:t> </a:t>
          </a:r>
          <a:r>
            <a:rPr lang="en-US" altLang="zh-TW" sz="1100"/>
            <a:t>Moon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0.28588</cdr:x>
      <cdr:y>0.50845</cdr:y>
    </cdr:from>
    <cdr:to>
      <cdr:x>0.44092</cdr:x>
      <cdr:y>0.75186</cdr:y>
    </cdr:to>
    <cdr:sp macro="" textlink="">
      <cdr:nvSpPr>
        <cdr:cNvPr id="6" name="文字方塊 1"/>
        <cdr:cNvSpPr txBox="1"/>
      </cdr:nvSpPr>
      <cdr:spPr>
        <a:xfrm xmlns:a="http://schemas.openxmlformats.org/drawingml/2006/main">
          <a:off x="1812407" y="1910084"/>
          <a:ext cx="982928" cy="914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Full</a:t>
          </a:r>
          <a:r>
            <a:rPr lang="zh-TW" altLang="en-US" sz="1100"/>
            <a:t> </a:t>
          </a:r>
          <a:r>
            <a:rPr lang="en-US" altLang="zh-TW" sz="1100"/>
            <a:t>Moon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0.2053</cdr:x>
      <cdr:y>0.32996</cdr:y>
    </cdr:from>
    <cdr:to>
      <cdr:x>0.36033</cdr:x>
      <cdr:y>0.57336</cdr:y>
    </cdr:to>
    <cdr:sp macro="" textlink="">
      <cdr:nvSpPr>
        <cdr:cNvPr id="7" name="文字方塊 1"/>
        <cdr:cNvSpPr txBox="1"/>
      </cdr:nvSpPr>
      <cdr:spPr>
        <a:xfrm xmlns:a="http://schemas.openxmlformats.org/drawingml/2006/main">
          <a:off x="1301576" y="1239538"/>
          <a:ext cx="982866" cy="9143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Solar</a:t>
          </a:r>
          <a:r>
            <a:rPr lang="zh-TW" altLang="en-US" sz="1100"/>
            <a:t> </a:t>
          </a:r>
          <a:r>
            <a:rPr lang="en-US" altLang="zh-TW" sz="1100"/>
            <a:t>Term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0.35917</cdr:x>
      <cdr:y>0.94118</cdr:y>
    </cdr:from>
    <cdr:to>
      <cdr:x>0.51421</cdr:x>
      <cdr:y>1</cdr:y>
    </cdr:to>
    <cdr:sp macro="" textlink="">
      <cdr:nvSpPr>
        <cdr:cNvPr id="8" name="文字方塊 7"/>
        <cdr:cNvSpPr txBox="1"/>
      </cdr:nvSpPr>
      <cdr:spPr>
        <a:xfrm xmlns:a="http://schemas.openxmlformats.org/drawingml/2006/main">
          <a:off x="2118360" y="3535680"/>
          <a:ext cx="91440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0.43194</cdr:x>
      <cdr:y>0.92901</cdr:y>
    </cdr:from>
    <cdr:to>
      <cdr:x>0.58698</cdr:x>
      <cdr:y>0.97499</cdr:y>
    </cdr:to>
    <cdr:sp macro="" textlink="">
      <cdr:nvSpPr>
        <cdr:cNvPr id="9" name="文字方塊 1"/>
        <cdr:cNvSpPr txBox="1"/>
      </cdr:nvSpPr>
      <cdr:spPr>
        <a:xfrm xmlns:a="http://schemas.openxmlformats.org/drawingml/2006/main">
          <a:off x="2603500" y="3489960"/>
          <a:ext cx="934491" cy="1727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Month</a:t>
          </a:r>
          <a:r>
            <a:rPr lang="zh-TW" altLang="en-US" sz="1100"/>
            <a:t> </a:t>
          </a:r>
          <a:r>
            <a:rPr lang="en-US" altLang="zh-TW" sz="1100"/>
            <a:t>(30d-based)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0.00211</cdr:x>
      <cdr:y>0.06018</cdr:y>
    </cdr:from>
    <cdr:to>
      <cdr:x>0.09735</cdr:x>
      <cdr:y>0.30359</cdr:y>
    </cdr:to>
    <cdr:sp macro="" textlink="">
      <cdr:nvSpPr>
        <cdr:cNvPr id="10" name="文字方塊 1"/>
        <cdr:cNvSpPr txBox="1"/>
      </cdr:nvSpPr>
      <cdr:spPr>
        <a:xfrm xmlns:a="http://schemas.openxmlformats.org/drawingml/2006/main">
          <a:off x="12701" y="226060"/>
          <a:ext cx="574040" cy="914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0.21835</cdr:x>
      <cdr:y>0.65247</cdr:y>
    </cdr:from>
    <cdr:to>
      <cdr:x>0.37339</cdr:x>
      <cdr:y>0.89588</cdr:y>
    </cdr:to>
    <cdr:sp macro="" textlink="">
      <cdr:nvSpPr>
        <cdr:cNvPr id="11" name="文字方塊 1"/>
        <cdr:cNvSpPr txBox="1"/>
      </cdr:nvSpPr>
      <cdr:spPr>
        <a:xfrm xmlns:a="http://schemas.openxmlformats.org/drawingml/2006/main">
          <a:off x="1384300" y="2451100"/>
          <a:ext cx="982928" cy="914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Jiatz</a:t>
          </a:r>
          <a:r>
            <a:rPr lang="zh-TW" altLang="en-US" sz="1100"/>
            <a:t> </a:t>
          </a:r>
          <a:r>
            <a:rPr lang="en-US" altLang="zh-TW" sz="1100"/>
            <a:t>Day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imeanddate.com/moon/phases/" TargetMode="External"/><Relationship Id="rId1" Type="http://schemas.openxmlformats.org/officeDocument/2006/relationships/hyperlink" Target="https://www.hko.gov.hk/en/gts/astronomy/Solar_Term.ht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1"/>
  <sheetViews>
    <sheetView workbookViewId="0">
      <selection activeCell="F4" sqref="F4"/>
    </sheetView>
  </sheetViews>
  <sheetFormatPr defaultRowHeight="16.2"/>
  <cols>
    <col min="2" max="2" width="11.6640625" bestFit="1" customWidth="1"/>
    <col min="3" max="3" width="12.33203125" bestFit="1" customWidth="1"/>
    <col min="7" max="7" width="13.77734375" customWidth="1"/>
  </cols>
  <sheetData>
    <row r="1" spans="2:7">
      <c r="C1" t="s">
        <v>57</v>
      </c>
    </row>
    <row r="2" spans="2:7">
      <c r="C2" t="s">
        <v>58</v>
      </c>
    </row>
    <row r="3" spans="2:7">
      <c r="C3" t="s">
        <v>62</v>
      </c>
      <c r="G3" t="s">
        <v>61</v>
      </c>
    </row>
    <row r="4" spans="2:7" s="8" customFormat="1">
      <c r="B4" s="8" t="s">
        <v>0</v>
      </c>
      <c r="C4" s="8" t="s">
        <v>1</v>
      </c>
    </row>
    <row r="5" spans="2:7">
      <c r="B5">
        <v>1</v>
      </c>
      <c r="C5" t="s">
        <v>2</v>
      </c>
      <c r="E5" t="s">
        <v>5</v>
      </c>
      <c r="G5" t="s">
        <v>63</v>
      </c>
    </row>
    <row r="6" spans="2:7">
      <c r="B6">
        <v>2</v>
      </c>
      <c r="C6" t="s">
        <v>3</v>
      </c>
      <c r="E6" t="s">
        <v>6</v>
      </c>
      <c r="G6" t="s">
        <v>64</v>
      </c>
    </row>
    <row r="7" spans="2:7">
      <c r="B7">
        <v>3</v>
      </c>
      <c r="C7" t="s">
        <v>4</v>
      </c>
      <c r="G7" t="s">
        <v>65</v>
      </c>
    </row>
    <row r="8" spans="2:7">
      <c r="B8">
        <v>4</v>
      </c>
      <c r="C8" t="s">
        <v>7</v>
      </c>
      <c r="F8" t="s">
        <v>59</v>
      </c>
      <c r="G8" t="s">
        <v>66</v>
      </c>
    </row>
    <row r="9" spans="2:7">
      <c r="B9">
        <v>5</v>
      </c>
      <c r="C9" t="s">
        <v>8</v>
      </c>
      <c r="F9" t="s">
        <v>60</v>
      </c>
      <c r="G9" t="s">
        <v>67</v>
      </c>
    </row>
    <row r="10" spans="2:7">
      <c r="B10">
        <v>6</v>
      </c>
      <c r="C10" t="s">
        <v>9</v>
      </c>
      <c r="G10" t="s">
        <v>68</v>
      </c>
    </row>
    <row r="11" spans="2:7">
      <c r="B11">
        <v>7</v>
      </c>
      <c r="C11" t="s">
        <v>10</v>
      </c>
      <c r="G11" t="s">
        <v>69</v>
      </c>
    </row>
    <row r="12" spans="2:7">
      <c r="B12">
        <v>8</v>
      </c>
      <c r="C12" t="s">
        <v>11</v>
      </c>
      <c r="G12" t="s">
        <v>70</v>
      </c>
    </row>
    <row r="13" spans="2:7">
      <c r="B13">
        <v>9</v>
      </c>
      <c r="C13" t="s">
        <v>12</v>
      </c>
      <c r="G13" t="s">
        <v>71</v>
      </c>
    </row>
    <row r="14" spans="2:7">
      <c r="B14">
        <v>10</v>
      </c>
      <c r="C14" t="s">
        <v>13</v>
      </c>
      <c r="G14" t="s">
        <v>72</v>
      </c>
    </row>
    <row r="15" spans="2:7">
      <c r="B15">
        <v>11</v>
      </c>
      <c r="C15" t="s">
        <v>14</v>
      </c>
      <c r="G15" t="s">
        <v>73</v>
      </c>
    </row>
    <row r="16" spans="2:7">
      <c r="B16">
        <v>12</v>
      </c>
      <c r="C16" t="s">
        <v>15</v>
      </c>
      <c r="G16" t="s">
        <v>74</v>
      </c>
    </row>
    <row r="17" spans="2:7">
      <c r="B17">
        <v>13</v>
      </c>
      <c r="C17" t="s">
        <v>16</v>
      </c>
      <c r="G17" t="s">
        <v>75</v>
      </c>
    </row>
    <row r="18" spans="2:7">
      <c r="B18">
        <v>14</v>
      </c>
      <c r="C18" t="s">
        <v>17</v>
      </c>
      <c r="G18" t="s">
        <v>76</v>
      </c>
    </row>
    <row r="19" spans="2:7">
      <c r="B19">
        <v>15</v>
      </c>
      <c r="C19" t="s">
        <v>18</v>
      </c>
      <c r="G19" t="s">
        <v>77</v>
      </c>
    </row>
    <row r="20" spans="2:7">
      <c r="B20">
        <v>16</v>
      </c>
      <c r="C20" t="s">
        <v>19</v>
      </c>
      <c r="G20" t="s">
        <v>78</v>
      </c>
    </row>
    <row r="21" spans="2:7">
      <c r="B21">
        <v>17</v>
      </c>
      <c r="C21" t="s">
        <v>22</v>
      </c>
      <c r="G21" t="s">
        <v>79</v>
      </c>
    </row>
    <row r="22" spans="2:7">
      <c r="B22">
        <v>18</v>
      </c>
      <c r="C22" t="s">
        <v>20</v>
      </c>
      <c r="G22" t="s">
        <v>80</v>
      </c>
    </row>
    <row r="23" spans="2:7">
      <c r="B23">
        <v>19</v>
      </c>
      <c r="C23" t="s">
        <v>21</v>
      </c>
      <c r="G23" t="s">
        <v>81</v>
      </c>
    </row>
    <row r="24" spans="2:7">
      <c r="B24">
        <v>20</v>
      </c>
      <c r="C24" t="s">
        <v>23</v>
      </c>
      <c r="G24" t="s">
        <v>82</v>
      </c>
    </row>
    <row r="25" spans="2:7">
      <c r="B25">
        <v>21</v>
      </c>
      <c r="C25" t="s">
        <v>24</v>
      </c>
      <c r="G25" t="s">
        <v>83</v>
      </c>
    </row>
    <row r="26" spans="2:7">
      <c r="B26">
        <v>22</v>
      </c>
      <c r="C26" t="s">
        <v>25</v>
      </c>
      <c r="G26" t="s">
        <v>84</v>
      </c>
    </row>
    <row r="27" spans="2:7">
      <c r="B27">
        <v>23</v>
      </c>
      <c r="C27" t="s">
        <v>26</v>
      </c>
      <c r="G27" t="s">
        <v>85</v>
      </c>
    </row>
    <row r="28" spans="2:7">
      <c r="B28">
        <v>24</v>
      </c>
      <c r="G28" t="s">
        <v>86</v>
      </c>
    </row>
    <row r="29" spans="2:7">
      <c r="B29">
        <v>25</v>
      </c>
      <c r="G29" t="s">
        <v>87</v>
      </c>
    </row>
    <row r="30" spans="2:7">
      <c r="B30">
        <v>26</v>
      </c>
      <c r="G30" t="s">
        <v>88</v>
      </c>
    </row>
    <row r="31" spans="2:7">
      <c r="B31">
        <v>27</v>
      </c>
      <c r="G31" t="s">
        <v>89</v>
      </c>
    </row>
    <row r="32" spans="2:7">
      <c r="B32">
        <v>28</v>
      </c>
      <c r="G32" t="s">
        <v>90</v>
      </c>
    </row>
    <row r="33" spans="2:7">
      <c r="B33">
        <v>29</v>
      </c>
      <c r="G33" t="s">
        <v>91</v>
      </c>
    </row>
    <row r="34" spans="2:7">
      <c r="B34">
        <v>30</v>
      </c>
      <c r="C34" t="s">
        <v>27</v>
      </c>
      <c r="G34" t="s">
        <v>92</v>
      </c>
    </row>
    <row r="35" spans="2:7">
      <c r="B35">
        <v>31</v>
      </c>
      <c r="C35" t="s">
        <v>28</v>
      </c>
      <c r="G35" t="s">
        <v>93</v>
      </c>
    </row>
    <row r="36" spans="2:7">
      <c r="B36">
        <v>32</v>
      </c>
      <c r="C36" t="s">
        <v>29</v>
      </c>
      <c r="G36" t="s">
        <v>94</v>
      </c>
    </row>
    <row r="37" spans="2:7">
      <c r="B37">
        <v>33</v>
      </c>
      <c r="G37" t="s">
        <v>95</v>
      </c>
    </row>
    <row r="38" spans="2:7">
      <c r="B38">
        <v>34</v>
      </c>
      <c r="G38" t="s">
        <v>96</v>
      </c>
    </row>
    <row r="39" spans="2:7">
      <c r="B39">
        <v>35</v>
      </c>
      <c r="G39" t="s">
        <v>97</v>
      </c>
    </row>
    <row r="40" spans="2:7">
      <c r="B40">
        <v>36</v>
      </c>
      <c r="G40" t="s">
        <v>98</v>
      </c>
    </row>
    <row r="41" spans="2:7">
      <c r="B41">
        <v>37</v>
      </c>
      <c r="G41" t="s">
        <v>99</v>
      </c>
    </row>
    <row r="42" spans="2:7">
      <c r="B42">
        <v>38</v>
      </c>
      <c r="G42" t="s">
        <v>100</v>
      </c>
    </row>
    <row r="43" spans="2:7">
      <c r="B43">
        <v>39</v>
      </c>
      <c r="G43" t="s">
        <v>101</v>
      </c>
    </row>
    <row r="44" spans="2:7">
      <c r="B44">
        <v>40</v>
      </c>
      <c r="C44" t="s">
        <v>30</v>
      </c>
      <c r="G44" t="s">
        <v>102</v>
      </c>
    </row>
    <row r="45" spans="2:7">
      <c r="B45">
        <v>50</v>
      </c>
      <c r="C45" t="s">
        <v>31</v>
      </c>
    </row>
    <row r="46" spans="2:7">
      <c r="B46">
        <v>60</v>
      </c>
      <c r="C46" t="s">
        <v>181</v>
      </c>
    </row>
    <row r="47" spans="2:7">
      <c r="B47">
        <v>70</v>
      </c>
      <c r="C47" t="s">
        <v>32</v>
      </c>
    </row>
    <row r="48" spans="2:7">
      <c r="B48">
        <v>80</v>
      </c>
      <c r="C48" t="s">
        <v>33</v>
      </c>
    </row>
    <row r="49" spans="2:3">
      <c r="B49">
        <v>90</v>
      </c>
      <c r="C49" t="s">
        <v>34</v>
      </c>
    </row>
    <row r="50" spans="2:3">
      <c r="B50">
        <v>100</v>
      </c>
      <c r="C50" t="s">
        <v>35</v>
      </c>
    </row>
    <row r="51" spans="2:3">
      <c r="B51">
        <v>200</v>
      </c>
      <c r="C51" t="s">
        <v>36</v>
      </c>
    </row>
    <row r="52" spans="2:3">
      <c r="B52">
        <v>300</v>
      </c>
      <c r="C52" t="s">
        <v>37</v>
      </c>
    </row>
    <row r="53" spans="2:3">
      <c r="B53">
        <v>400</v>
      </c>
      <c r="C53" t="s">
        <v>38</v>
      </c>
    </row>
    <row r="54" spans="2:3">
      <c r="B54">
        <v>500</v>
      </c>
      <c r="C54" t="s">
        <v>39</v>
      </c>
    </row>
    <row r="55" spans="2:3">
      <c r="B55">
        <v>600</v>
      </c>
      <c r="C55" t="s">
        <v>40</v>
      </c>
    </row>
    <row r="56" spans="2:3">
      <c r="B56">
        <v>700</v>
      </c>
      <c r="C56" t="s">
        <v>41</v>
      </c>
    </row>
    <row r="57" spans="2:3">
      <c r="B57">
        <v>800</v>
      </c>
      <c r="C57" t="s">
        <v>42</v>
      </c>
    </row>
    <row r="58" spans="2:3">
      <c r="B58">
        <v>900</v>
      </c>
      <c r="C58" t="s">
        <v>43</v>
      </c>
    </row>
    <row r="59" spans="2:3">
      <c r="B59">
        <v>1000</v>
      </c>
      <c r="C59" t="s">
        <v>44</v>
      </c>
    </row>
    <row r="60" spans="2:3">
      <c r="B60">
        <v>2000</v>
      </c>
      <c r="C60" t="s">
        <v>45</v>
      </c>
    </row>
    <row r="61" spans="2:3">
      <c r="B61">
        <v>3000</v>
      </c>
      <c r="C61" t="s">
        <v>46</v>
      </c>
    </row>
    <row r="62" spans="2:3">
      <c r="B62">
        <v>4000</v>
      </c>
      <c r="C62" t="s">
        <v>47</v>
      </c>
    </row>
    <row r="63" spans="2:3">
      <c r="B63">
        <v>5000</v>
      </c>
      <c r="C63" t="s">
        <v>48</v>
      </c>
    </row>
    <row r="64" spans="2:3">
      <c r="B64">
        <v>6000</v>
      </c>
      <c r="C64" t="s">
        <v>49</v>
      </c>
    </row>
    <row r="65" spans="2:3">
      <c r="B65">
        <v>7000</v>
      </c>
      <c r="C65" t="s">
        <v>50</v>
      </c>
    </row>
    <row r="66" spans="2:3">
      <c r="B66">
        <v>8000</v>
      </c>
      <c r="C66" t="s">
        <v>51</v>
      </c>
    </row>
    <row r="67" spans="2:3">
      <c r="B67">
        <v>9000</v>
      </c>
      <c r="C67" t="s">
        <v>52</v>
      </c>
    </row>
    <row r="68" spans="2:3">
      <c r="B68">
        <f>1000000</f>
        <v>1000000</v>
      </c>
      <c r="C68" t="s">
        <v>53</v>
      </c>
    </row>
    <row r="69" spans="2:3">
      <c r="B69">
        <f>1000000000</f>
        <v>1000000000</v>
      </c>
      <c r="C69" t="s">
        <v>54</v>
      </c>
    </row>
    <row r="70" spans="2:3">
      <c r="B70">
        <f>1000000000000</f>
        <v>1000000000000</v>
      </c>
      <c r="C70" t="s">
        <v>55</v>
      </c>
    </row>
    <row r="71" spans="2:3">
      <c r="B71">
        <f>1000000000000000</f>
        <v>1000000000000000</v>
      </c>
      <c r="C71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8"/>
  <sheetViews>
    <sheetView tabSelected="1" topLeftCell="G11" zoomScaleNormal="100" workbookViewId="0">
      <selection activeCell="K24" sqref="K24"/>
    </sheetView>
  </sheetViews>
  <sheetFormatPr defaultRowHeight="16.2"/>
  <cols>
    <col min="1" max="1" width="4.21875" customWidth="1"/>
    <col min="2" max="2" width="6.6640625" customWidth="1"/>
    <col min="3" max="3" width="19.6640625" bestFit="1" customWidth="1"/>
    <col min="4" max="4" width="10" bestFit="1" customWidth="1"/>
    <col min="6" max="6" width="16.33203125" bestFit="1" customWidth="1"/>
    <col min="7" max="7" width="8.6640625" bestFit="1" customWidth="1"/>
    <col min="8" max="9" width="6.6640625" bestFit="1" customWidth="1"/>
    <col min="10" max="10" width="6" customWidth="1"/>
    <col min="11" max="11" width="9.6640625" style="13" bestFit="1" customWidth="1"/>
    <col min="12" max="12" width="15.21875" style="12" bestFit="1" customWidth="1"/>
    <col min="13" max="13" width="9.6640625" bestFit="1" customWidth="1"/>
    <col min="14" max="14" width="6.6640625" customWidth="1"/>
    <col min="16" max="16" width="17.109375" customWidth="1"/>
    <col min="19" max="19" width="10.109375" bestFit="1" customWidth="1"/>
    <col min="20" max="20" width="16.33203125" bestFit="1" customWidth="1"/>
    <col min="21" max="21" width="7.6640625" bestFit="1" customWidth="1"/>
    <col min="22" max="23" width="6.6640625" bestFit="1" customWidth="1"/>
    <col min="25" max="25" width="10.109375" bestFit="1" customWidth="1"/>
    <col min="27" max="27" width="10.109375" bestFit="1" customWidth="1"/>
    <col min="28" max="28" width="17.109375" bestFit="1" customWidth="1"/>
    <col min="29" max="29" width="7.6640625" bestFit="1" customWidth="1"/>
    <col min="30" max="31" width="6.6640625" bestFit="1" customWidth="1"/>
    <col min="33" max="33" width="10.109375" bestFit="1" customWidth="1"/>
  </cols>
  <sheetData>
    <row r="1" spans="2:34" s="10" customFormat="1" ht="19.8">
      <c r="B1" s="11" t="s">
        <v>175</v>
      </c>
      <c r="K1" s="19" t="s">
        <v>180</v>
      </c>
      <c r="L1" s="18"/>
      <c r="Q1" s="11" t="s">
        <v>174</v>
      </c>
    </row>
    <row r="2" spans="2:34">
      <c r="B2" s="5" t="s">
        <v>153</v>
      </c>
      <c r="K2" s="13" t="s">
        <v>178</v>
      </c>
      <c r="M2" t="s">
        <v>182</v>
      </c>
      <c r="Q2" s="5" t="s">
        <v>173</v>
      </c>
    </row>
    <row r="3" spans="2:34">
      <c r="B3" s="5"/>
      <c r="F3" s="1">
        <v>0.33333333333333331</v>
      </c>
      <c r="G3" s="13">
        <v>44562</v>
      </c>
      <c r="H3" s="13"/>
      <c r="I3" s="13"/>
      <c r="J3" s="13"/>
      <c r="K3" s="13" t="s">
        <v>179</v>
      </c>
      <c r="M3" s="13"/>
      <c r="N3" s="13"/>
      <c r="T3" s="1">
        <v>0.16666666666666666</v>
      </c>
      <c r="U3" s="1"/>
      <c r="V3" s="1"/>
      <c r="W3" s="1"/>
    </row>
    <row r="4" spans="2:34" s="8" customFormat="1">
      <c r="C4" s="8" t="s">
        <v>103</v>
      </c>
      <c r="D4" s="8" t="s">
        <v>104</v>
      </c>
      <c r="E4" s="8" t="s">
        <v>105</v>
      </c>
      <c r="F4" s="8" t="s">
        <v>176</v>
      </c>
      <c r="K4" s="17"/>
      <c r="L4" s="8" t="s">
        <v>176</v>
      </c>
      <c r="Q4" s="8" t="s">
        <v>154</v>
      </c>
      <c r="R4" s="8" t="s">
        <v>155</v>
      </c>
      <c r="T4" s="8" t="s">
        <v>177</v>
      </c>
      <c r="X4" s="8" t="s">
        <v>156</v>
      </c>
      <c r="Z4" s="8" t="s">
        <v>157</v>
      </c>
      <c r="AB4" s="8" t="s">
        <v>177</v>
      </c>
      <c r="AF4" s="8" t="s">
        <v>158</v>
      </c>
      <c r="AH4" s="8" t="s">
        <v>159</v>
      </c>
    </row>
    <row r="5" spans="2:34">
      <c r="B5" s="3" t="s">
        <v>129</v>
      </c>
      <c r="C5" t="s">
        <v>106</v>
      </c>
      <c r="D5" s="2">
        <v>44566</v>
      </c>
      <c r="E5" s="1">
        <v>0.71805555555555556</v>
      </c>
      <c r="F5" s="9">
        <f>D5+E5-$F$3</f>
        <v>44566.384722222218</v>
      </c>
      <c r="G5" s="14">
        <f>F5-$G$3</f>
        <v>4.3847222222175333</v>
      </c>
      <c r="H5" s="14">
        <f>CEILING(G5/30,1)</f>
        <v>1</v>
      </c>
      <c r="I5" s="14">
        <f>MOD(G5,30)</f>
        <v>4.3847222222175333</v>
      </c>
      <c r="J5" s="14"/>
      <c r="K5" s="13">
        <v>44572</v>
      </c>
      <c r="L5" s="12">
        <f>K5-$F$3</f>
        <v>44571.666666666664</v>
      </c>
      <c r="M5" s="14">
        <f>K5-$G$3</f>
        <v>10</v>
      </c>
      <c r="N5" s="14">
        <f>CEILING(M5/30,1)</f>
        <v>1</v>
      </c>
      <c r="O5" s="14">
        <f>MOD(M5,30)</f>
        <v>10</v>
      </c>
      <c r="P5" s="14"/>
      <c r="Q5">
        <v>1225</v>
      </c>
      <c r="R5" s="6">
        <v>44563</v>
      </c>
      <c r="S5" s="7">
        <v>0.56458333333333333</v>
      </c>
      <c r="T5" s="12">
        <f>R5+S5+$T$3</f>
        <v>44563.731249999997</v>
      </c>
      <c r="U5" s="14">
        <f>T5-$G$3</f>
        <v>1.7312499999970896</v>
      </c>
      <c r="V5" s="14">
        <f>CEILING(U5/30,1)</f>
        <v>1</v>
      </c>
      <c r="W5" s="14">
        <f>MOD(U5,30)</f>
        <v>1.7312499999970896</v>
      </c>
      <c r="X5" s="6">
        <v>44570</v>
      </c>
      <c r="Y5" s="7">
        <v>0.5493055555555556</v>
      </c>
      <c r="Z5" s="6">
        <v>44578</v>
      </c>
      <c r="AA5" s="7">
        <v>0.78333333333333333</v>
      </c>
      <c r="AB5" s="12">
        <f t="shared" ref="AB5:AB16" si="0">Z5+AA5+$T$3</f>
        <v>44578.95</v>
      </c>
      <c r="AC5" s="14">
        <f>AB5-$G$3</f>
        <v>16.94999999999709</v>
      </c>
      <c r="AD5" s="14">
        <f>CEILING(AC5/30,1)</f>
        <v>1</v>
      </c>
      <c r="AE5" s="14">
        <f>MOD(AC5,30)</f>
        <v>16.94999999999709</v>
      </c>
      <c r="AF5" s="6">
        <v>44586</v>
      </c>
      <c r="AG5" s="7">
        <v>0.3611111111111111</v>
      </c>
      <c r="AH5" t="s">
        <v>160</v>
      </c>
    </row>
    <row r="6" spans="2:34">
      <c r="B6" s="3" t="s">
        <v>130</v>
      </c>
      <c r="C6" t="s">
        <v>107</v>
      </c>
      <c r="D6" s="2">
        <v>44581</v>
      </c>
      <c r="E6" s="1">
        <v>0.44375000000000003</v>
      </c>
      <c r="F6" s="9">
        <f t="shared" ref="F6:F28" si="1">D6+E6-$F$3</f>
        <v>44581.110416666663</v>
      </c>
      <c r="G6" s="14">
        <f t="shared" ref="G6:G28" si="2">F6-$G$3</f>
        <v>19.110416666662786</v>
      </c>
      <c r="H6" s="14">
        <f t="shared" ref="H6:H28" si="3">CEILING(G6/30,1)</f>
        <v>1</v>
      </c>
      <c r="I6" s="14">
        <f t="shared" ref="I6:I28" si="4">MOD(G6,30)</f>
        <v>19.110416666662786</v>
      </c>
      <c r="J6" s="14"/>
      <c r="K6" s="13">
        <f>K5+60</f>
        <v>44632</v>
      </c>
      <c r="L6" s="12">
        <f t="shared" ref="L6:L10" si="5">K6-$F$3</f>
        <v>44631.666666666664</v>
      </c>
      <c r="M6" s="14">
        <f t="shared" ref="M6:M10" si="6">K6-$G$3</f>
        <v>70</v>
      </c>
      <c r="N6" s="14">
        <f t="shared" ref="N6:N10" si="7">CEILING(M6/30,1)</f>
        <v>3</v>
      </c>
      <c r="O6" s="14">
        <f t="shared" ref="O6:O10" si="8">MOD(M6,30)</f>
        <v>10</v>
      </c>
      <c r="Q6">
        <v>1226</v>
      </c>
      <c r="R6" s="6">
        <v>44593</v>
      </c>
      <c r="S6" s="7">
        <v>3.1944444444444449E-2</v>
      </c>
      <c r="T6" s="12">
        <f t="shared" ref="T6:T17" si="9">R6+S6+$T$3</f>
        <v>44593.198611111111</v>
      </c>
      <c r="U6" s="14">
        <f t="shared" ref="U6:U17" si="10">T6-$G$3</f>
        <v>31.198611111110949</v>
      </c>
      <c r="V6" s="14">
        <f t="shared" ref="V6:V17" si="11">CEILING(U6/30,1)</f>
        <v>2</v>
      </c>
      <c r="W6" s="14">
        <f t="shared" ref="W6:W17" si="12">MOD(U6,30)</f>
        <v>1.1986111111109494</v>
      </c>
      <c r="X6" s="6">
        <v>44600</v>
      </c>
      <c r="Y6" s="7">
        <v>0.36805555555555558</v>
      </c>
      <c r="Z6" s="6">
        <v>44608</v>
      </c>
      <c r="AA6" s="7">
        <v>0.49722222222222223</v>
      </c>
      <c r="AB6" s="12">
        <f t="shared" si="0"/>
        <v>44608.663888888885</v>
      </c>
      <c r="AC6" s="14">
        <f t="shared" ref="AC6:AC16" si="13">AB6-$G$3</f>
        <v>46.663888888884685</v>
      </c>
      <c r="AD6" s="14">
        <f t="shared" ref="AD6:AD16" si="14">CEILING(AC6/30,1)</f>
        <v>2</v>
      </c>
      <c r="AE6" s="14">
        <f t="shared" ref="AE6:AE16" si="15">MOD(AC6,30)</f>
        <v>16.663888888884685</v>
      </c>
      <c r="AF6" s="6">
        <v>44615</v>
      </c>
      <c r="AG6" s="7">
        <v>0.73055555555555562</v>
      </c>
      <c r="AH6" t="s">
        <v>161</v>
      </c>
    </row>
    <row r="7" spans="2:34">
      <c r="B7" s="3" t="s">
        <v>131</v>
      </c>
      <c r="C7" t="s">
        <v>108</v>
      </c>
      <c r="D7" s="2">
        <v>44596</v>
      </c>
      <c r="E7" s="1">
        <v>0.20208333333333331</v>
      </c>
      <c r="F7" s="9">
        <f t="shared" si="1"/>
        <v>44595.868749999994</v>
      </c>
      <c r="G7" s="14">
        <f t="shared" si="2"/>
        <v>33.868749999994179</v>
      </c>
      <c r="H7" s="14">
        <f t="shared" si="3"/>
        <v>2</v>
      </c>
      <c r="I7" s="14">
        <f t="shared" si="4"/>
        <v>3.8687499999941792</v>
      </c>
      <c r="J7" s="14"/>
      <c r="K7" s="13">
        <f t="shared" ref="K7:K9" si="16">K6+60</f>
        <v>44692</v>
      </c>
      <c r="L7" s="12">
        <f t="shared" si="5"/>
        <v>44691.666666666664</v>
      </c>
      <c r="M7" s="14">
        <f t="shared" si="6"/>
        <v>130</v>
      </c>
      <c r="N7" s="14">
        <f t="shared" si="7"/>
        <v>5</v>
      </c>
      <c r="O7" s="14">
        <f t="shared" si="8"/>
        <v>10</v>
      </c>
      <c r="Q7">
        <v>1227</v>
      </c>
      <c r="R7" s="6">
        <v>44622</v>
      </c>
      <c r="S7" s="7">
        <v>0.52361111111111114</v>
      </c>
      <c r="T7" s="12">
        <f t="shared" si="9"/>
        <v>44622.690277777772</v>
      </c>
      <c r="U7" s="14">
        <f t="shared" si="10"/>
        <v>60.69027777777228</v>
      </c>
      <c r="V7" s="14">
        <f t="shared" si="11"/>
        <v>3</v>
      </c>
      <c r="W7" s="14">
        <f t="shared" si="12"/>
        <v>0.69027777777228039</v>
      </c>
      <c r="X7" s="6">
        <v>44630</v>
      </c>
      <c r="Y7" s="7">
        <v>0.23958333333333334</v>
      </c>
      <c r="Z7" s="6">
        <v>44638</v>
      </c>
      <c r="AA7" s="7">
        <v>0.13680555555555554</v>
      </c>
      <c r="AB7" s="12">
        <f t="shared" si="0"/>
        <v>44638.303472222222</v>
      </c>
      <c r="AC7" s="14">
        <f t="shared" si="13"/>
        <v>76.303472222221899</v>
      </c>
      <c r="AD7" s="14">
        <f t="shared" si="14"/>
        <v>3</v>
      </c>
      <c r="AE7" s="14">
        <f t="shared" si="15"/>
        <v>16.303472222221899</v>
      </c>
      <c r="AF7" s="6">
        <v>44645</v>
      </c>
      <c r="AG7" s="7">
        <v>6.7361111111111108E-2</v>
      </c>
      <c r="AH7" t="s">
        <v>162</v>
      </c>
    </row>
    <row r="8" spans="2:34">
      <c r="B8" s="3" t="s">
        <v>132</v>
      </c>
      <c r="C8" t="s">
        <v>109</v>
      </c>
      <c r="D8" s="2">
        <v>44611</v>
      </c>
      <c r="E8" s="1">
        <v>2.9861111111111113E-2</v>
      </c>
      <c r="F8" s="9">
        <f t="shared" si="1"/>
        <v>44610.696527777778</v>
      </c>
      <c r="G8" s="14">
        <f t="shared" si="2"/>
        <v>48.696527777778101</v>
      </c>
      <c r="H8" s="14">
        <f t="shared" si="3"/>
        <v>2</v>
      </c>
      <c r="I8" s="14">
        <f t="shared" si="4"/>
        <v>18.696527777778101</v>
      </c>
      <c r="J8" s="14"/>
      <c r="K8" s="13">
        <f t="shared" si="16"/>
        <v>44752</v>
      </c>
      <c r="L8" s="12">
        <f t="shared" si="5"/>
        <v>44751.666666666664</v>
      </c>
      <c r="M8" s="14">
        <f t="shared" si="6"/>
        <v>190</v>
      </c>
      <c r="N8" s="14">
        <f t="shared" si="7"/>
        <v>7</v>
      </c>
      <c r="O8" s="14">
        <f t="shared" si="8"/>
        <v>10</v>
      </c>
      <c r="Q8">
        <v>1228</v>
      </c>
      <c r="R8" s="6">
        <v>44652</v>
      </c>
      <c r="S8" s="7">
        <v>9.9999999999999992E-2</v>
      </c>
      <c r="T8" s="12">
        <f t="shared" si="9"/>
        <v>44652.266666666663</v>
      </c>
      <c r="U8" s="14">
        <f t="shared" si="10"/>
        <v>90.266666666662786</v>
      </c>
      <c r="V8" s="14">
        <f t="shared" si="11"/>
        <v>4</v>
      </c>
      <c r="W8" s="14">
        <f t="shared" si="12"/>
        <v>0.26666666666278616</v>
      </c>
      <c r="X8" s="6">
        <v>44660</v>
      </c>
      <c r="Y8" s="7">
        <v>0.11597222222222221</v>
      </c>
      <c r="Z8" s="6">
        <v>44667</v>
      </c>
      <c r="AA8" s="7">
        <v>0.62152777777777779</v>
      </c>
      <c r="AB8" s="12">
        <f t="shared" si="0"/>
        <v>44667.788194444445</v>
      </c>
      <c r="AC8" s="14">
        <f t="shared" si="13"/>
        <v>105.78819444444525</v>
      </c>
      <c r="AD8" s="14">
        <f t="shared" si="14"/>
        <v>4</v>
      </c>
      <c r="AE8" s="14">
        <f t="shared" si="15"/>
        <v>15.788194444445253</v>
      </c>
      <c r="AF8" s="6">
        <v>44674</v>
      </c>
      <c r="AG8" s="7">
        <v>0.33055555555555555</v>
      </c>
      <c r="AH8" t="s">
        <v>163</v>
      </c>
    </row>
    <row r="9" spans="2:34">
      <c r="B9" s="3" t="s">
        <v>133</v>
      </c>
      <c r="C9" t="s">
        <v>110</v>
      </c>
      <c r="D9" s="2">
        <v>44625</v>
      </c>
      <c r="E9" s="1">
        <v>0.9472222222222223</v>
      </c>
      <c r="F9" s="9">
        <f t="shared" si="1"/>
        <v>44625.613888888889</v>
      </c>
      <c r="G9" s="14">
        <f t="shared" si="2"/>
        <v>63.613888888889051</v>
      </c>
      <c r="H9" s="14">
        <f t="shared" si="3"/>
        <v>3</v>
      </c>
      <c r="I9" s="14">
        <f t="shared" si="4"/>
        <v>3.6138888888890506</v>
      </c>
      <c r="J9" s="14"/>
      <c r="K9" s="13">
        <f t="shared" si="16"/>
        <v>44812</v>
      </c>
      <c r="L9" s="12">
        <f t="shared" si="5"/>
        <v>44811.666666666664</v>
      </c>
      <c r="M9" s="14">
        <f t="shared" si="6"/>
        <v>250</v>
      </c>
      <c r="N9" s="14">
        <f t="shared" si="7"/>
        <v>9</v>
      </c>
      <c r="O9" s="14">
        <f t="shared" si="8"/>
        <v>10</v>
      </c>
      <c r="Q9">
        <v>1229</v>
      </c>
      <c r="R9" s="6">
        <v>44681</v>
      </c>
      <c r="S9" s="7">
        <v>0.68611111111111101</v>
      </c>
      <c r="T9" s="12">
        <f t="shared" si="9"/>
        <v>44681.852777777778</v>
      </c>
      <c r="U9" s="14">
        <f t="shared" si="10"/>
        <v>119.8527777777781</v>
      </c>
      <c r="V9" s="14">
        <f t="shared" si="11"/>
        <v>4</v>
      </c>
      <c r="W9" s="14">
        <f t="shared" si="12"/>
        <v>29.852777777778101</v>
      </c>
      <c r="X9" s="6">
        <v>44689</v>
      </c>
      <c r="Y9" s="7">
        <v>0.84791666666666676</v>
      </c>
      <c r="Z9" s="6">
        <v>44697</v>
      </c>
      <c r="AA9" s="7">
        <v>9.7222222222222224E-3</v>
      </c>
      <c r="AB9" s="12">
        <f t="shared" si="0"/>
        <v>44697.176388888889</v>
      </c>
      <c r="AC9" s="14">
        <f t="shared" si="13"/>
        <v>135.17638888888905</v>
      </c>
      <c r="AD9" s="14">
        <f t="shared" si="14"/>
        <v>5</v>
      </c>
      <c r="AE9" s="14">
        <f t="shared" si="15"/>
        <v>15.176388888889051</v>
      </c>
      <c r="AF9" s="6">
        <v>44703</v>
      </c>
      <c r="AG9" s="7">
        <v>0.61319444444444449</v>
      </c>
      <c r="AH9" t="s">
        <v>164</v>
      </c>
    </row>
    <row r="10" spans="2:34">
      <c r="B10" s="4" t="s">
        <v>134</v>
      </c>
      <c r="C10" t="s">
        <v>111</v>
      </c>
      <c r="D10" s="2">
        <v>44640</v>
      </c>
      <c r="E10" s="1">
        <v>0.98125000000000007</v>
      </c>
      <c r="F10" s="9">
        <f t="shared" si="1"/>
        <v>44640.647916666661</v>
      </c>
      <c r="G10" s="14">
        <f t="shared" si="2"/>
        <v>78.647916666661331</v>
      </c>
      <c r="H10" s="14">
        <f t="shared" si="3"/>
        <v>3</v>
      </c>
      <c r="I10" s="14">
        <f t="shared" si="4"/>
        <v>18.647916666661331</v>
      </c>
      <c r="J10" s="14"/>
      <c r="K10" s="13">
        <f>K9+60</f>
        <v>44872</v>
      </c>
      <c r="L10" s="12">
        <f t="shared" si="5"/>
        <v>44871.666666666664</v>
      </c>
      <c r="M10" s="14">
        <f t="shared" si="6"/>
        <v>310</v>
      </c>
      <c r="N10" s="14">
        <f t="shared" si="7"/>
        <v>11</v>
      </c>
      <c r="O10" s="14">
        <f t="shared" si="8"/>
        <v>10</v>
      </c>
      <c r="Q10">
        <v>1230</v>
      </c>
      <c r="R10" s="6">
        <v>44711</v>
      </c>
      <c r="S10" s="7">
        <v>0.3125</v>
      </c>
      <c r="T10" s="15">
        <f t="shared" si="9"/>
        <v>44711.479166666664</v>
      </c>
      <c r="U10" s="14">
        <f t="shared" si="10"/>
        <v>149.47916666666424</v>
      </c>
      <c r="V10" s="14">
        <f t="shared" si="11"/>
        <v>5</v>
      </c>
      <c r="W10" s="14">
        <f t="shared" si="12"/>
        <v>29.479166666664241</v>
      </c>
      <c r="X10" s="6">
        <v>44719</v>
      </c>
      <c r="Y10" s="7">
        <v>0.45</v>
      </c>
      <c r="Z10" s="6">
        <v>44726</v>
      </c>
      <c r="AA10" s="7">
        <v>0.32708333333333334</v>
      </c>
      <c r="AB10" s="15">
        <f t="shared" si="0"/>
        <v>44726.493749999994</v>
      </c>
      <c r="AC10" s="14">
        <f t="shared" si="13"/>
        <v>164.49374999999418</v>
      </c>
      <c r="AD10" s="14">
        <f t="shared" si="14"/>
        <v>6</v>
      </c>
      <c r="AE10" s="14">
        <f t="shared" si="15"/>
        <v>14.493749999994179</v>
      </c>
      <c r="AF10" s="6">
        <v>44732</v>
      </c>
      <c r="AG10" s="7">
        <v>0.96527777777777779</v>
      </c>
      <c r="AH10" t="s">
        <v>165</v>
      </c>
    </row>
    <row r="11" spans="2:34">
      <c r="B11" s="3" t="s">
        <v>135</v>
      </c>
      <c r="C11" t="s">
        <v>112</v>
      </c>
      <c r="D11" s="2">
        <v>44656</v>
      </c>
      <c r="E11" s="1">
        <v>0.1388888888888889</v>
      </c>
      <c r="F11" s="9">
        <f t="shared" si="1"/>
        <v>44655.805555555555</v>
      </c>
      <c r="G11" s="14">
        <f t="shared" si="2"/>
        <v>93.805555555554747</v>
      </c>
      <c r="H11" s="14">
        <f t="shared" si="3"/>
        <v>4</v>
      </c>
      <c r="I11" s="14">
        <f t="shared" si="4"/>
        <v>3.8055555555547471</v>
      </c>
      <c r="J11" s="14"/>
      <c r="L11" s="24"/>
      <c r="M11" s="25"/>
      <c r="N11" s="25"/>
      <c r="O11" s="26"/>
      <c r="P11" s="26"/>
      <c r="Q11">
        <v>1231</v>
      </c>
      <c r="R11" s="6">
        <v>44740</v>
      </c>
      <c r="S11" s="7">
        <v>0.95277777777777783</v>
      </c>
      <c r="T11" s="12">
        <f t="shared" si="9"/>
        <v>44741.119444444441</v>
      </c>
      <c r="U11" s="14">
        <f t="shared" si="10"/>
        <v>179.11944444444089</v>
      </c>
      <c r="V11" s="14">
        <f t="shared" si="11"/>
        <v>6</v>
      </c>
      <c r="W11" s="14">
        <f t="shared" si="12"/>
        <v>29.119444444440887</v>
      </c>
      <c r="X11" s="6">
        <v>44748</v>
      </c>
      <c r="Y11" s="7">
        <v>0.92638888888888893</v>
      </c>
      <c r="Z11" s="6">
        <v>44755</v>
      </c>
      <c r="AA11" s="7">
        <v>0.60902777777777783</v>
      </c>
      <c r="AB11" s="12">
        <f t="shared" si="0"/>
        <v>44755.775694444441</v>
      </c>
      <c r="AC11" s="14">
        <f t="shared" si="13"/>
        <v>193.77569444444089</v>
      </c>
      <c r="AD11" s="14">
        <f t="shared" si="14"/>
        <v>7</v>
      </c>
      <c r="AE11" s="14">
        <f t="shared" si="15"/>
        <v>13.775694444440887</v>
      </c>
      <c r="AF11" s="6">
        <v>44762</v>
      </c>
      <c r="AG11" s="7">
        <v>0.4291666666666667</v>
      </c>
      <c r="AH11" t="s">
        <v>166</v>
      </c>
    </row>
    <row r="12" spans="2:34">
      <c r="B12" s="3" t="s">
        <v>136</v>
      </c>
      <c r="C12" t="s">
        <v>113</v>
      </c>
      <c r="D12" s="2">
        <v>44671</v>
      </c>
      <c r="E12" s="1">
        <v>0.43333333333333335</v>
      </c>
      <c r="F12" s="9">
        <f t="shared" si="1"/>
        <v>44671.1</v>
      </c>
      <c r="G12" s="14">
        <f t="shared" si="2"/>
        <v>109.09999999999854</v>
      </c>
      <c r="H12" s="14">
        <f t="shared" si="3"/>
        <v>4</v>
      </c>
      <c r="I12" s="14">
        <f t="shared" si="4"/>
        <v>19.099999999998545</v>
      </c>
      <c r="J12" s="14"/>
      <c r="K12" s="13" t="s">
        <v>195</v>
      </c>
      <c r="L12" s="21"/>
      <c r="M12" s="22"/>
      <c r="N12" s="22"/>
      <c r="O12" s="23"/>
      <c r="P12" s="23"/>
      <c r="Q12">
        <v>1232</v>
      </c>
      <c r="R12" s="6">
        <v>44770</v>
      </c>
      <c r="S12" s="7">
        <v>0.57916666666666672</v>
      </c>
      <c r="T12" s="12">
        <f t="shared" si="9"/>
        <v>44770.745833333334</v>
      </c>
      <c r="U12" s="14">
        <f t="shared" si="10"/>
        <v>208.7458333333343</v>
      </c>
      <c r="V12" s="14">
        <f t="shared" si="11"/>
        <v>7</v>
      </c>
      <c r="W12" s="14">
        <f t="shared" si="12"/>
        <v>28.745833333334303</v>
      </c>
      <c r="X12" s="6">
        <v>44778</v>
      </c>
      <c r="Y12" s="7">
        <v>0.29583333333333334</v>
      </c>
      <c r="Z12" s="6">
        <v>44784</v>
      </c>
      <c r="AA12" s="7">
        <v>0.89930555555555547</v>
      </c>
      <c r="AB12" s="12">
        <f t="shared" si="0"/>
        <v>44785.065972222219</v>
      </c>
      <c r="AC12" s="14">
        <f t="shared" si="13"/>
        <v>223.06597222221899</v>
      </c>
      <c r="AD12" s="14">
        <f t="shared" si="14"/>
        <v>8</v>
      </c>
      <c r="AE12" s="14">
        <f t="shared" si="15"/>
        <v>13.065972222218988</v>
      </c>
      <c r="AF12" s="6">
        <v>44792</v>
      </c>
      <c r="AG12" s="7">
        <v>2.4999999999999998E-2</v>
      </c>
      <c r="AH12" t="s">
        <v>167</v>
      </c>
    </row>
    <row r="13" spans="2:34">
      <c r="B13" s="3" t="s">
        <v>137</v>
      </c>
      <c r="C13" t="s">
        <v>114</v>
      </c>
      <c r="D13" s="2">
        <v>44686</v>
      </c>
      <c r="E13" s="1">
        <v>0.85138888888888886</v>
      </c>
      <c r="F13" s="9">
        <f t="shared" si="1"/>
        <v>44686.518055555556</v>
      </c>
      <c r="G13" s="14">
        <f t="shared" si="2"/>
        <v>124.5180555555562</v>
      </c>
      <c r="H13" s="14">
        <f t="shared" si="3"/>
        <v>5</v>
      </c>
      <c r="I13" s="14">
        <f t="shared" si="4"/>
        <v>4.5180555555562023</v>
      </c>
      <c r="J13" s="14"/>
      <c r="K13" s="20" t="s">
        <v>194</v>
      </c>
      <c r="Q13">
        <v>1233</v>
      </c>
      <c r="R13" s="6">
        <v>44800</v>
      </c>
      <c r="S13" s="7">
        <v>0.17847222222222223</v>
      </c>
      <c r="T13" s="12">
        <f t="shared" si="9"/>
        <v>44800.345138888886</v>
      </c>
      <c r="U13" s="14">
        <f t="shared" si="10"/>
        <v>238.34513888888614</v>
      </c>
      <c r="V13" s="14">
        <f t="shared" si="11"/>
        <v>8</v>
      </c>
      <c r="W13" s="14">
        <f t="shared" si="12"/>
        <v>28.34513888888614</v>
      </c>
      <c r="X13" s="6">
        <v>44807</v>
      </c>
      <c r="Y13" s="7">
        <v>0.58819444444444446</v>
      </c>
      <c r="Z13" s="6">
        <v>44814</v>
      </c>
      <c r="AA13" s="7">
        <v>0.24930555555555556</v>
      </c>
      <c r="AB13" s="12">
        <f t="shared" si="0"/>
        <v>44814.415972222218</v>
      </c>
      <c r="AC13" s="14">
        <f t="shared" si="13"/>
        <v>252.41597222221753</v>
      </c>
      <c r="AD13" s="14">
        <f t="shared" si="14"/>
        <v>9</v>
      </c>
      <c r="AE13" s="14">
        <f t="shared" si="15"/>
        <v>12.415972222217533</v>
      </c>
      <c r="AF13" s="6">
        <v>44821</v>
      </c>
      <c r="AG13" s="7">
        <v>0.74444444444444446</v>
      </c>
      <c r="AH13" t="s">
        <v>168</v>
      </c>
    </row>
    <row r="14" spans="2:34">
      <c r="B14" s="3" t="s">
        <v>138</v>
      </c>
      <c r="C14" t="s">
        <v>115</v>
      </c>
      <c r="D14" s="2">
        <v>44702</v>
      </c>
      <c r="E14" s="1">
        <v>0.39097222222222222</v>
      </c>
      <c r="F14" s="9">
        <f t="shared" si="1"/>
        <v>44702.057638888888</v>
      </c>
      <c r="G14" s="14">
        <f t="shared" si="2"/>
        <v>140.0576388888876</v>
      </c>
      <c r="H14" s="14">
        <f t="shared" si="3"/>
        <v>5</v>
      </c>
      <c r="I14" s="14">
        <f t="shared" si="4"/>
        <v>20.057638888887595</v>
      </c>
      <c r="J14" s="14"/>
      <c r="K14" s="27" t="s">
        <v>192</v>
      </c>
      <c r="L14" s="21" t="s">
        <v>183</v>
      </c>
      <c r="M14" s="22" t="s">
        <v>184</v>
      </c>
      <c r="N14" s="22" t="s">
        <v>185</v>
      </c>
      <c r="O14" s="23"/>
      <c r="P14" s="23" t="s">
        <v>188</v>
      </c>
      <c r="Q14">
        <v>1234</v>
      </c>
      <c r="R14" s="6">
        <v>44829</v>
      </c>
      <c r="S14" s="7">
        <v>0.74583333333333324</v>
      </c>
      <c r="T14" s="12">
        <f t="shared" si="9"/>
        <v>44829.912499999999</v>
      </c>
      <c r="U14" s="14">
        <f t="shared" si="10"/>
        <v>267.91249999999854</v>
      </c>
      <c r="V14" s="14">
        <f t="shared" si="11"/>
        <v>9</v>
      </c>
      <c r="W14" s="14">
        <f t="shared" si="12"/>
        <v>27.912499999998545</v>
      </c>
      <c r="X14" s="6">
        <v>44836</v>
      </c>
      <c r="Y14" s="7">
        <v>0.84305555555555556</v>
      </c>
      <c r="Z14" s="6">
        <v>44843</v>
      </c>
      <c r="AA14" s="7">
        <v>0.70416666666666661</v>
      </c>
      <c r="AB14" s="12">
        <f t="shared" si="0"/>
        <v>44843.870833333334</v>
      </c>
      <c r="AC14" s="14">
        <f t="shared" si="13"/>
        <v>281.8708333333343</v>
      </c>
      <c r="AD14" s="14">
        <f t="shared" si="14"/>
        <v>10</v>
      </c>
      <c r="AE14" s="14">
        <f t="shared" si="15"/>
        <v>11.870833333334303</v>
      </c>
      <c r="AF14" s="6">
        <v>44851</v>
      </c>
      <c r="AG14" s="7">
        <v>0.55208333333333337</v>
      </c>
      <c r="AH14" t="s">
        <v>169</v>
      </c>
    </row>
    <row r="15" spans="2:34">
      <c r="B15" s="3" t="s">
        <v>139</v>
      </c>
      <c r="C15" t="s">
        <v>116</v>
      </c>
      <c r="D15" s="2">
        <v>44718</v>
      </c>
      <c r="E15" s="1">
        <v>1.8055555555555557E-2</v>
      </c>
      <c r="F15" s="16">
        <f t="shared" si="1"/>
        <v>44717.68472222222</v>
      </c>
      <c r="G15" s="14">
        <f t="shared" si="2"/>
        <v>155.68472222222044</v>
      </c>
      <c r="H15" s="14">
        <f t="shared" si="3"/>
        <v>6</v>
      </c>
      <c r="I15" s="14">
        <f t="shared" si="4"/>
        <v>5.6847222222204437</v>
      </c>
      <c r="J15" s="14"/>
      <c r="K15" s="20" t="s">
        <v>193</v>
      </c>
      <c r="L15" s="21"/>
      <c r="M15" s="22"/>
      <c r="N15" s="22"/>
      <c r="O15" s="23"/>
      <c r="P15" s="23"/>
      <c r="Q15">
        <v>1235</v>
      </c>
      <c r="R15" s="6">
        <v>44859</v>
      </c>
      <c r="S15" s="7">
        <v>0.28333333333333333</v>
      </c>
      <c r="T15" s="12">
        <f t="shared" si="9"/>
        <v>44859.45</v>
      </c>
      <c r="U15" s="14">
        <f t="shared" si="10"/>
        <v>297.44999999999709</v>
      </c>
      <c r="V15" s="14">
        <f t="shared" si="11"/>
        <v>10</v>
      </c>
      <c r="W15" s="14">
        <f t="shared" si="12"/>
        <v>27.44999999999709</v>
      </c>
      <c r="X15" s="6">
        <v>44866</v>
      </c>
      <c r="Y15" s="7">
        <v>0.10902777777777778</v>
      </c>
      <c r="Z15" s="6">
        <v>44873</v>
      </c>
      <c r="AA15" s="7">
        <v>0.25138888888888888</v>
      </c>
      <c r="AB15" s="12">
        <f t="shared" si="0"/>
        <v>44873.41805555555</v>
      </c>
      <c r="AC15" s="14">
        <f t="shared" si="13"/>
        <v>311.41805555555038</v>
      </c>
      <c r="AD15" s="14">
        <f t="shared" si="14"/>
        <v>11</v>
      </c>
      <c r="AE15" s="14">
        <f t="shared" si="15"/>
        <v>11.418055555550382</v>
      </c>
      <c r="AF15" s="6">
        <v>44881</v>
      </c>
      <c r="AG15" s="7">
        <v>0.3520833333333333</v>
      </c>
      <c r="AH15" t="s">
        <v>170</v>
      </c>
    </row>
    <row r="16" spans="2:34">
      <c r="B16" s="3" t="s">
        <v>140</v>
      </c>
      <c r="C16" t="s">
        <v>117</v>
      </c>
      <c r="D16" s="2">
        <v>44733</v>
      </c>
      <c r="E16" s="1">
        <v>0.71805555555555556</v>
      </c>
      <c r="F16" s="16">
        <f t="shared" si="1"/>
        <v>44733.384722222218</v>
      </c>
      <c r="G16" s="14">
        <f t="shared" si="2"/>
        <v>171.38472222221753</v>
      </c>
      <c r="H16" s="14">
        <f t="shared" si="3"/>
        <v>6</v>
      </c>
      <c r="I16" s="14">
        <f t="shared" si="4"/>
        <v>21.384722222217533</v>
      </c>
      <c r="J16" s="14"/>
      <c r="K16" s="13" t="s">
        <v>196</v>
      </c>
      <c r="L16" s="21"/>
      <c r="M16" s="22"/>
      <c r="N16" s="22"/>
      <c r="O16" s="23"/>
      <c r="P16" s="23"/>
      <c r="Q16">
        <v>1236</v>
      </c>
      <c r="R16" s="6">
        <v>44888</v>
      </c>
      <c r="S16" s="7">
        <v>0.74791666666666667</v>
      </c>
      <c r="T16" s="12">
        <f t="shared" si="9"/>
        <v>44888.914583333331</v>
      </c>
      <c r="U16" s="14">
        <f t="shared" si="10"/>
        <v>326.91458333333139</v>
      </c>
      <c r="V16" s="14">
        <f t="shared" si="11"/>
        <v>11</v>
      </c>
      <c r="W16" s="14">
        <f t="shared" si="12"/>
        <v>26.914583333331393</v>
      </c>
      <c r="X16" s="6">
        <v>44895</v>
      </c>
      <c r="Y16" s="7">
        <v>0.39999999999999997</v>
      </c>
      <c r="Z16" s="6">
        <v>44902</v>
      </c>
      <c r="AA16" s="7">
        <v>0.96388888888888891</v>
      </c>
      <c r="AB16" s="12">
        <f t="shared" si="0"/>
        <v>44903.130555555552</v>
      </c>
      <c r="AC16" s="14">
        <f t="shared" si="13"/>
        <v>341.13055555555184</v>
      </c>
      <c r="AD16" s="14">
        <f t="shared" si="14"/>
        <v>12</v>
      </c>
      <c r="AE16" s="14">
        <f t="shared" si="15"/>
        <v>11.130555555551837</v>
      </c>
      <c r="AF16" s="6">
        <v>44911</v>
      </c>
      <c r="AG16" s="7">
        <v>0.16388888888888889</v>
      </c>
      <c r="AH16" t="s">
        <v>171</v>
      </c>
    </row>
    <row r="17" spans="2:34">
      <c r="B17" s="3" t="s">
        <v>141</v>
      </c>
      <c r="C17" t="s">
        <v>118</v>
      </c>
      <c r="D17" s="2">
        <v>44749</v>
      </c>
      <c r="E17" s="1">
        <v>0.44305555555555554</v>
      </c>
      <c r="F17" s="9">
        <f t="shared" si="1"/>
        <v>44749.109722222223</v>
      </c>
      <c r="G17" s="14">
        <f t="shared" si="2"/>
        <v>187.10972222222335</v>
      </c>
      <c r="H17" s="14">
        <f t="shared" si="3"/>
        <v>7</v>
      </c>
      <c r="I17" s="14">
        <f t="shared" si="4"/>
        <v>7.109722222223354</v>
      </c>
      <c r="J17" s="14"/>
      <c r="K17" s="28" t="s">
        <v>198</v>
      </c>
      <c r="L17" s="21"/>
      <c r="M17" s="22"/>
      <c r="N17" s="22"/>
      <c r="O17" s="23"/>
      <c r="P17" s="23"/>
      <c r="Q17">
        <v>1237</v>
      </c>
      <c r="R17" s="6">
        <v>44918</v>
      </c>
      <c r="S17" s="7">
        <v>0.21944444444444444</v>
      </c>
      <c r="T17" s="12">
        <f t="shared" si="9"/>
        <v>44918.386111111111</v>
      </c>
      <c r="U17" s="14">
        <f t="shared" si="10"/>
        <v>356.38611111111095</v>
      </c>
      <c r="V17" s="14">
        <f t="shared" si="11"/>
        <v>12</v>
      </c>
      <c r="W17" s="14">
        <f t="shared" si="12"/>
        <v>26.386111111110949</v>
      </c>
      <c r="X17" s="6">
        <v>44924</v>
      </c>
      <c r="Y17" s="7">
        <v>0.84722222222222221</v>
      </c>
      <c r="AB17" s="12"/>
      <c r="AC17" s="12"/>
      <c r="AD17" s="12"/>
      <c r="AE17" s="12"/>
      <c r="AH17" t="s">
        <v>172</v>
      </c>
    </row>
    <row r="18" spans="2:34">
      <c r="B18" s="3" t="s">
        <v>142</v>
      </c>
      <c r="C18" t="s">
        <v>119</v>
      </c>
      <c r="D18" s="2">
        <v>44765</v>
      </c>
      <c r="E18" s="1">
        <v>0.17152777777777775</v>
      </c>
      <c r="F18" s="9">
        <f t="shared" si="1"/>
        <v>44764.838194444441</v>
      </c>
      <c r="G18" s="14">
        <f>F18-$G$3</f>
        <v>202.83819444444089</v>
      </c>
      <c r="H18" s="14">
        <f t="shared" si="3"/>
        <v>7</v>
      </c>
      <c r="I18" s="14">
        <f t="shared" si="4"/>
        <v>22.838194444440887</v>
      </c>
      <c r="J18" s="14"/>
      <c r="K18" s="13" t="s">
        <v>187</v>
      </c>
      <c r="M18" s="14"/>
      <c r="N18" s="14"/>
    </row>
    <row r="19" spans="2:34">
      <c r="B19" s="3" t="s">
        <v>143</v>
      </c>
      <c r="C19" t="s">
        <v>120</v>
      </c>
      <c r="D19" s="2">
        <v>44780</v>
      </c>
      <c r="E19" s="1">
        <v>0.8534722222222223</v>
      </c>
      <c r="F19" s="9">
        <f t="shared" si="1"/>
        <v>44780.520138888889</v>
      </c>
      <c r="G19" s="14">
        <f t="shared" si="2"/>
        <v>218.52013888888905</v>
      </c>
      <c r="H19" s="14">
        <f t="shared" si="3"/>
        <v>8</v>
      </c>
      <c r="I19" s="14">
        <f t="shared" si="4"/>
        <v>8.5201388888890506</v>
      </c>
      <c r="J19" s="14"/>
      <c r="K19" s="13" t="s">
        <v>197</v>
      </c>
      <c r="M19" s="14"/>
      <c r="N19" s="14"/>
    </row>
    <row r="20" spans="2:34">
      <c r="B20" s="3" t="s">
        <v>144</v>
      </c>
      <c r="C20" t="s">
        <v>121</v>
      </c>
      <c r="D20" s="2">
        <v>44796</v>
      </c>
      <c r="E20" s="1">
        <v>0.4694444444444445</v>
      </c>
      <c r="F20" s="9">
        <f t="shared" si="1"/>
        <v>44796.136111111111</v>
      </c>
      <c r="G20" s="14">
        <f t="shared" si="2"/>
        <v>234.13611111111095</v>
      </c>
      <c r="H20" s="14">
        <f t="shared" si="3"/>
        <v>8</v>
      </c>
      <c r="I20" s="14">
        <f t="shared" si="4"/>
        <v>24.136111111110949</v>
      </c>
      <c r="J20" s="14"/>
      <c r="K20" s="13" t="s">
        <v>190</v>
      </c>
      <c r="M20" s="14"/>
      <c r="N20" s="14"/>
    </row>
    <row r="21" spans="2:34">
      <c r="B21" s="3" t="s">
        <v>145</v>
      </c>
      <c r="C21" t="s">
        <v>122</v>
      </c>
      <c r="D21" s="2">
        <v>44811</v>
      </c>
      <c r="E21" s="1">
        <v>0.98055555555555562</v>
      </c>
      <c r="F21" s="9">
        <f t="shared" si="1"/>
        <v>44811.647222222222</v>
      </c>
      <c r="G21" s="14">
        <f t="shared" si="2"/>
        <v>249.6472222222219</v>
      </c>
      <c r="H21" s="14">
        <f t="shared" si="3"/>
        <v>9</v>
      </c>
      <c r="I21" s="14">
        <f t="shared" si="4"/>
        <v>9.6472222222218988</v>
      </c>
      <c r="J21" s="14"/>
      <c r="K21" s="13" t="s">
        <v>189</v>
      </c>
      <c r="M21" s="14"/>
      <c r="N21" s="14"/>
    </row>
    <row r="22" spans="2:34">
      <c r="B22" s="3" t="s">
        <v>146</v>
      </c>
      <c r="C22" t="s">
        <v>123</v>
      </c>
      <c r="D22" s="2">
        <v>44827</v>
      </c>
      <c r="E22" s="1">
        <v>0.37777777777777777</v>
      </c>
      <c r="F22" s="9">
        <f t="shared" si="1"/>
        <v>44827.044444444444</v>
      </c>
      <c r="G22" s="14">
        <f t="shared" si="2"/>
        <v>265.0444444444438</v>
      </c>
      <c r="H22" s="14">
        <f t="shared" si="3"/>
        <v>9</v>
      </c>
      <c r="I22" s="14">
        <f t="shared" si="4"/>
        <v>25.044444444443798</v>
      </c>
      <c r="J22" s="14"/>
      <c r="K22" s="13" t="s">
        <v>191</v>
      </c>
      <c r="M22" s="14"/>
      <c r="N22" s="14"/>
    </row>
    <row r="23" spans="2:34">
      <c r="B23" s="3" t="s">
        <v>147</v>
      </c>
      <c r="C23" t="s">
        <v>124</v>
      </c>
      <c r="D23" s="2">
        <v>44842</v>
      </c>
      <c r="E23" s="1">
        <v>0.64027777777777783</v>
      </c>
      <c r="F23" s="9">
        <f t="shared" si="1"/>
        <v>44842.306944444441</v>
      </c>
      <c r="G23" s="14">
        <f t="shared" si="2"/>
        <v>280.30694444444089</v>
      </c>
      <c r="H23" s="14">
        <f t="shared" si="3"/>
        <v>10</v>
      </c>
      <c r="I23" s="14">
        <f t="shared" si="4"/>
        <v>10.306944444440887</v>
      </c>
      <c r="J23" s="14"/>
      <c r="M23" s="14"/>
      <c r="N23" s="14"/>
    </row>
    <row r="24" spans="2:34">
      <c r="B24" s="3" t="s">
        <v>148</v>
      </c>
      <c r="C24" t="s">
        <v>125</v>
      </c>
      <c r="D24" s="2">
        <v>44857</v>
      </c>
      <c r="E24" s="1">
        <v>0.77500000000000002</v>
      </c>
      <c r="F24" s="9">
        <f t="shared" si="1"/>
        <v>44857.441666666666</v>
      </c>
      <c r="G24" s="14">
        <f t="shared" si="2"/>
        <v>295.4416666666657</v>
      </c>
      <c r="H24" s="14">
        <f t="shared" si="3"/>
        <v>10</v>
      </c>
      <c r="I24" s="14">
        <f t="shared" si="4"/>
        <v>25.441666666665697</v>
      </c>
      <c r="J24" s="14"/>
      <c r="M24" s="14"/>
      <c r="N24" s="14"/>
    </row>
    <row r="25" spans="2:34">
      <c r="B25" s="3" t="s">
        <v>149</v>
      </c>
      <c r="C25" t="s">
        <v>126</v>
      </c>
      <c r="D25" s="2">
        <v>44872</v>
      </c>
      <c r="E25" s="1">
        <v>0.78125</v>
      </c>
      <c r="F25" s="9">
        <f t="shared" si="1"/>
        <v>44872.447916666664</v>
      </c>
      <c r="G25" s="14">
        <f t="shared" si="2"/>
        <v>310.44791666666424</v>
      </c>
      <c r="H25" s="14">
        <f t="shared" si="3"/>
        <v>11</v>
      </c>
      <c r="I25" s="14">
        <f t="shared" si="4"/>
        <v>10.447916666664241</v>
      </c>
      <c r="J25" s="14"/>
      <c r="M25" s="14"/>
      <c r="N25" s="14"/>
    </row>
    <row r="26" spans="2:34">
      <c r="B26" s="3" t="s">
        <v>150</v>
      </c>
      <c r="C26" t="s">
        <v>127</v>
      </c>
      <c r="D26" s="2">
        <v>44887</v>
      </c>
      <c r="E26" s="1">
        <v>0.68055555555555547</v>
      </c>
      <c r="F26" s="9">
        <f t="shared" si="1"/>
        <v>44887.347222222219</v>
      </c>
      <c r="G26" s="14">
        <f t="shared" si="2"/>
        <v>325.34722222221899</v>
      </c>
      <c r="H26" s="14">
        <f t="shared" si="3"/>
        <v>11</v>
      </c>
      <c r="I26" s="14">
        <f t="shared" si="4"/>
        <v>25.347222222218988</v>
      </c>
      <c r="J26" s="14"/>
      <c r="M26" s="14"/>
      <c r="N26" s="14"/>
    </row>
    <row r="27" spans="2:34">
      <c r="B27" s="4" t="s">
        <v>151</v>
      </c>
      <c r="C27" t="s">
        <v>128</v>
      </c>
      <c r="D27" s="2">
        <v>44902</v>
      </c>
      <c r="E27" s="1">
        <v>0.49027777777777781</v>
      </c>
      <c r="F27" s="9">
        <f t="shared" si="1"/>
        <v>44902.156944444439</v>
      </c>
      <c r="G27" s="14">
        <f t="shared" si="2"/>
        <v>340.15694444443943</v>
      </c>
      <c r="H27" s="14">
        <f t="shared" si="3"/>
        <v>12</v>
      </c>
      <c r="I27" s="14">
        <f t="shared" si="4"/>
        <v>10.156944444439432</v>
      </c>
      <c r="J27" s="14"/>
      <c r="M27" s="14"/>
      <c r="N27" s="14"/>
    </row>
    <row r="28" spans="2:34">
      <c r="B28" s="3" t="s">
        <v>152</v>
      </c>
      <c r="C28" t="s">
        <v>186</v>
      </c>
      <c r="D28" s="2">
        <v>44917</v>
      </c>
      <c r="E28" s="1">
        <v>0.24166666666666667</v>
      </c>
      <c r="F28" s="9">
        <f t="shared" si="1"/>
        <v>44916.908333333333</v>
      </c>
      <c r="G28" s="14">
        <f t="shared" si="2"/>
        <v>354.90833333333285</v>
      </c>
      <c r="H28" s="14">
        <f t="shared" si="3"/>
        <v>12</v>
      </c>
      <c r="I28" s="14">
        <f t="shared" si="4"/>
        <v>24.908333333332848</v>
      </c>
      <c r="J28" s="14"/>
      <c r="M28" s="14"/>
      <c r="N28" s="14"/>
    </row>
  </sheetData>
  <phoneticPr fontId="1" type="noConversion"/>
  <hyperlinks>
    <hyperlink ref="B2" r:id="rId1"/>
    <hyperlink ref="Q2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num_mul</vt:lpstr>
      <vt:lpstr>lunisolar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Malcom</dc:creator>
  <cp:lastModifiedBy>Malcom</cp:lastModifiedBy>
  <dcterms:created xsi:type="dcterms:W3CDTF">2022-05-01T10:51:51Z</dcterms:created>
  <dcterms:modified xsi:type="dcterms:W3CDTF">2022-06-08T12:55:02Z</dcterms:modified>
</cp:coreProperties>
</file>