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600" yWindow="45" windowWidth="19320" windowHeight="10530"/>
  </bookViews>
  <sheets>
    <sheet name="PoweribtA" sheetId="5" r:id="rId1"/>
  </sheets>
  <definedNames>
    <definedName name="_xlnm._FilterDatabase" localSheetId="0" hidden="1">PoweribtA!$A$1:$AP$32</definedName>
    <definedName name="_xlnm.Print_Area" localSheetId="0">PoweribtA!$A$1:$AP$31</definedName>
  </definedNames>
  <calcPr calcId="124519"/>
</workbook>
</file>

<file path=xl/calcChain.xml><?xml version="1.0" encoding="utf-8"?>
<calcChain xmlns="http://schemas.openxmlformats.org/spreadsheetml/2006/main">
  <c r="T142" i="5"/>
  <c r="T138"/>
  <c r="U136"/>
  <c r="T136"/>
  <c r="U133"/>
  <c r="T133"/>
  <c r="U131"/>
  <c r="T131"/>
  <c r="U130"/>
  <c r="T130"/>
  <c r="U128"/>
  <c r="T128"/>
  <c r="U124"/>
  <c r="T124"/>
  <c r="T112"/>
  <c r="T108"/>
  <c r="T106"/>
  <c r="T103"/>
  <c r="T101"/>
  <c r="T100"/>
  <c r="T98"/>
  <c r="T94"/>
  <c r="T82"/>
  <c r="T78"/>
  <c r="U76"/>
  <c r="T76"/>
  <c r="U73"/>
  <c r="T73"/>
  <c r="U71"/>
  <c r="T71"/>
  <c r="U70"/>
  <c r="T70"/>
  <c r="U68"/>
  <c r="T68"/>
  <c r="U64"/>
  <c r="T64"/>
  <c r="T22"/>
  <c r="T18"/>
  <c r="U16"/>
  <c r="T16"/>
  <c r="U13"/>
  <c r="T13"/>
  <c r="U11"/>
  <c r="T11"/>
  <c r="U10"/>
  <c r="T10"/>
  <c r="U8"/>
  <c r="T8"/>
  <c r="U4"/>
  <c r="T4"/>
  <c r="R144"/>
  <c r="R136"/>
  <c r="R133"/>
  <c r="R131"/>
  <c r="R130"/>
  <c r="R128"/>
  <c r="R124"/>
  <c r="R84"/>
  <c r="R76"/>
  <c r="R73"/>
  <c r="R71"/>
  <c r="R70"/>
  <c r="R68"/>
  <c r="R64"/>
  <c r="R24"/>
  <c r="R16"/>
  <c r="R10"/>
  <c r="R8"/>
  <c r="R4"/>
  <c r="S138"/>
  <c r="S136"/>
  <c r="S129"/>
  <c r="S128"/>
  <c r="S122"/>
  <c r="S112"/>
  <c r="S108"/>
  <c r="S106"/>
  <c r="S99"/>
  <c r="S98"/>
  <c r="S92"/>
  <c r="S82"/>
  <c r="S78"/>
  <c r="S76"/>
  <c r="S69"/>
  <c r="S68"/>
  <c r="S62"/>
  <c r="S22"/>
  <c r="S18"/>
  <c r="S16"/>
  <c r="S9"/>
  <c r="S8"/>
  <c r="S2"/>
  <c r="Q144" l="1"/>
  <c r="Q136"/>
  <c r="Q133"/>
  <c r="Q131"/>
  <c r="Q130"/>
  <c r="Q128"/>
  <c r="Q124"/>
  <c r="Q114"/>
  <c r="Q106"/>
  <c r="Q103"/>
  <c r="Q101"/>
  <c r="Q100"/>
  <c r="Q98"/>
  <c r="Q94"/>
  <c r="Q84"/>
  <c r="Q76"/>
  <c r="Q73"/>
  <c r="Q71"/>
  <c r="Q70"/>
  <c r="Q68"/>
  <c r="Q64"/>
  <c r="Q24"/>
  <c r="Q16"/>
  <c r="Q13"/>
  <c r="Q11"/>
  <c r="Q10"/>
  <c r="Q8"/>
  <c r="Q4"/>
  <c r="P142"/>
  <c r="P138"/>
  <c r="P136"/>
  <c r="P133"/>
  <c r="P131"/>
  <c r="P130"/>
  <c r="P128"/>
  <c r="P124"/>
  <c r="P82"/>
  <c r="P78"/>
  <c r="P76"/>
  <c r="P73"/>
  <c r="P71"/>
  <c r="P70"/>
  <c r="P68"/>
  <c r="P64"/>
  <c r="P22"/>
  <c r="P18"/>
  <c r="P16"/>
  <c r="P13"/>
  <c r="P11"/>
  <c r="P10"/>
  <c r="P8"/>
  <c r="P4"/>
  <c r="M144"/>
  <c r="M136"/>
  <c r="M133"/>
  <c r="M131"/>
  <c r="M130"/>
  <c r="M128"/>
  <c r="M124"/>
  <c r="M84"/>
  <c r="M76"/>
  <c r="M73"/>
  <c r="M71"/>
  <c r="M70"/>
  <c r="M68"/>
  <c r="M64"/>
  <c r="M24"/>
  <c r="M16"/>
  <c r="M13"/>
  <c r="M11"/>
  <c r="M10"/>
  <c r="M8"/>
  <c r="M4"/>
  <c r="O142"/>
  <c r="N142"/>
  <c r="O138"/>
  <c r="N138"/>
  <c r="O136"/>
  <c r="N136"/>
  <c r="O133"/>
  <c r="N133"/>
  <c r="O131"/>
  <c r="N131"/>
  <c r="O130"/>
  <c r="N130"/>
  <c r="N128"/>
  <c r="O124"/>
  <c r="N124"/>
  <c r="O112"/>
  <c r="N112"/>
  <c r="O108"/>
  <c r="N108"/>
  <c r="O106"/>
  <c r="N106"/>
  <c r="O103"/>
  <c r="N103"/>
  <c r="O101"/>
  <c r="N101"/>
  <c r="O100"/>
  <c r="N100"/>
  <c r="O98"/>
  <c r="N98"/>
  <c r="O94"/>
  <c r="N94"/>
  <c r="O82"/>
  <c r="N82"/>
  <c r="O78"/>
  <c r="N78"/>
  <c r="O76"/>
  <c r="N76"/>
  <c r="O73"/>
  <c r="N73"/>
  <c r="O71"/>
  <c r="N71"/>
  <c r="O70"/>
  <c r="N70"/>
  <c r="O68"/>
  <c r="N68"/>
  <c r="O64"/>
  <c r="N64"/>
  <c r="O22"/>
  <c r="N22"/>
  <c r="O18"/>
  <c r="N18"/>
  <c r="O16"/>
  <c r="N16"/>
  <c r="O13"/>
  <c r="N13"/>
  <c r="O11"/>
  <c r="N11"/>
  <c r="O10"/>
  <c r="N10"/>
  <c r="O8"/>
  <c r="N8"/>
  <c r="O4"/>
  <c r="N4"/>
  <c r="L144" l="1"/>
  <c r="K142"/>
  <c r="J142"/>
  <c r="K138"/>
  <c r="J138"/>
  <c r="L136"/>
  <c r="K136"/>
  <c r="J136"/>
  <c r="L133"/>
  <c r="K133"/>
  <c r="J133"/>
  <c r="L131"/>
  <c r="K131"/>
  <c r="J131"/>
  <c r="L130"/>
  <c r="K130"/>
  <c r="J130"/>
  <c r="L128"/>
  <c r="K128"/>
  <c r="J128"/>
  <c r="L124"/>
  <c r="K124"/>
  <c r="J124"/>
  <c r="L114"/>
  <c r="J112"/>
  <c r="J108"/>
  <c r="L106"/>
  <c r="J106"/>
  <c r="L103"/>
  <c r="J103"/>
  <c r="L101"/>
  <c r="J101"/>
  <c r="L100"/>
  <c r="J100"/>
  <c r="L98"/>
  <c r="J98"/>
  <c r="L94"/>
  <c r="J94"/>
  <c r="L84"/>
  <c r="K82"/>
  <c r="J82"/>
  <c r="K78"/>
  <c r="J78"/>
  <c r="L76"/>
  <c r="K76"/>
  <c r="J76"/>
  <c r="L73"/>
  <c r="K73"/>
  <c r="J73"/>
  <c r="L71"/>
  <c r="K71"/>
  <c r="J71"/>
  <c r="L70"/>
  <c r="K70"/>
  <c r="J70"/>
  <c r="L68"/>
  <c r="K68"/>
  <c r="J68"/>
  <c r="L64"/>
  <c r="K64"/>
  <c r="J64"/>
  <c r="L24"/>
  <c r="K22"/>
  <c r="J22"/>
  <c r="K18"/>
  <c r="J18"/>
  <c r="L16"/>
  <c r="K16"/>
  <c r="J16"/>
  <c r="L13"/>
  <c r="K13"/>
  <c r="J13"/>
  <c r="L11"/>
  <c r="K11"/>
  <c r="J11"/>
  <c r="L10"/>
  <c r="K10"/>
  <c r="J10"/>
  <c r="L8"/>
  <c r="K8"/>
  <c r="J8"/>
  <c r="L4"/>
  <c r="K4"/>
  <c r="J4"/>
  <c r="I142"/>
  <c r="I138"/>
  <c r="I133"/>
  <c r="I131"/>
  <c r="I130"/>
  <c r="I128"/>
  <c r="I124"/>
  <c r="I112"/>
  <c r="I108"/>
  <c r="I100"/>
  <c r="I98"/>
  <c r="I94"/>
  <c r="I82"/>
  <c r="I78"/>
  <c r="I73"/>
  <c r="I71"/>
  <c r="I70"/>
  <c r="I68"/>
  <c r="I64"/>
  <c r="I52"/>
  <c r="I48"/>
  <c r="I41"/>
  <c r="I40"/>
  <c r="I38"/>
  <c r="I34"/>
  <c r="I22"/>
  <c r="I18"/>
  <c r="I13"/>
  <c r="I11"/>
  <c r="I10"/>
  <c r="I8"/>
  <c r="I4"/>
  <c r="H136"/>
  <c r="H128"/>
  <c r="H114"/>
  <c r="H106"/>
  <c r="H99"/>
  <c r="H98"/>
  <c r="H92"/>
  <c r="H84"/>
  <c r="H76"/>
  <c r="H69"/>
  <c r="H68"/>
  <c r="H62"/>
  <c r="H54"/>
  <c r="H46"/>
  <c r="H39"/>
  <c r="H38"/>
  <c r="H32"/>
  <c r="H24"/>
  <c r="H16"/>
  <c r="H9"/>
  <c r="H8"/>
  <c r="H2"/>
</calcChain>
</file>

<file path=xl/comments1.xml><?xml version="1.0" encoding="utf-8"?>
<comments xmlns="http://schemas.openxmlformats.org/spreadsheetml/2006/main">
  <authors>
    <author>home</author>
  </authors>
  <commentList>
    <comment ref="G6" authorId="0">
      <text>
        <r>
          <rPr>
            <b/>
            <sz val="9"/>
            <color indexed="81"/>
            <rFont val="Tahoma"/>
            <family val="2"/>
          </rPr>
          <t>home: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5"/>
            <color indexed="81"/>
            <rFont val="돋움"/>
            <family val="3"/>
            <charset val="129"/>
          </rPr>
          <t>체크되어있으면-C로표기</t>
        </r>
      </text>
    </comment>
  </commentList>
</comments>
</file>

<file path=xl/sharedStrings.xml><?xml version="1.0" encoding="utf-8"?>
<sst xmlns="http://schemas.openxmlformats.org/spreadsheetml/2006/main" count="1419" uniqueCount="151">
  <si>
    <t>Level</t>
    <phoneticPr fontId="4" type="noConversion"/>
  </si>
  <si>
    <t>반</t>
    <phoneticPr fontId="4" type="noConversion"/>
  </si>
  <si>
    <t>학생코드</t>
    <phoneticPr fontId="4" type="noConversion"/>
  </si>
  <si>
    <t>이름</t>
    <phoneticPr fontId="4" type="noConversion"/>
  </si>
  <si>
    <t>과목명</t>
    <phoneticPr fontId="4" type="noConversion"/>
  </si>
  <si>
    <t>평가항목</t>
    <phoneticPr fontId="4" type="noConversion"/>
  </si>
  <si>
    <t>세부평가항목</t>
    <phoneticPr fontId="4" type="noConversion"/>
  </si>
  <si>
    <t>day1</t>
    <phoneticPr fontId="4" type="noConversion"/>
  </si>
  <si>
    <t>day2</t>
    <phoneticPr fontId="4" type="noConversion"/>
  </si>
  <si>
    <t>day3</t>
    <phoneticPr fontId="4" type="noConversion"/>
  </si>
  <si>
    <t>day4</t>
  </si>
  <si>
    <t>day5</t>
  </si>
  <si>
    <t>day6</t>
  </si>
  <si>
    <t>day7</t>
  </si>
  <si>
    <t>day8</t>
    <phoneticPr fontId="4" type="noConversion"/>
  </si>
  <si>
    <t>day9</t>
  </si>
  <si>
    <t>day10</t>
  </si>
  <si>
    <t>day11</t>
  </si>
  <si>
    <t>day12</t>
  </si>
  <si>
    <t>day13</t>
  </si>
  <si>
    <t>day14</t>
  </si>
  <si>
    <t>day15</t>
  </si>
  <si>
    <t>day16</t>
  </si>
  <si>
    <t>day17</t>
  </si>
  <si>
    <t>day18</t>
  </si>
  <si>
    <t>day19</t>
  </si>
  <si>
    <t>day20</t>
  </si>
  <si>
    <t>day21</t>
  </si>
  <si>
    <t>day22</t>
  </si>
  <si>
    <t>day23</t>
  </si>
  <si>
    <t>day24</t>
  </si>
  <si>
    <t>day25</t>
  </si>
  <si>
    <t>day26</t>
  </si>
  <si>
    <t>day27</t>
  </si>
  <si>
    <t>day28</t>
  </si>
  <si>
    <t>day29</t>
  </si>
  <si>
    <t>day30</t>
  </si>
  <si>
    <t>day31</t>
  </si>
  <si>
    <t>day32</t>
  </si>
  <si>
    <t>day33</t>
  </si>
  <si>
    <t>day34</t>
  </si>
  <si>
    <t>day35</t>
  </si>
  <si>
    <t>Poweribt</t>
    <phoneticPr fontId="4" type="noConversion"/>
  </si>
  <si>
    <t>PoweribtA</t>
    <phoneticPr fontId="4" type="noConversion"/>
  </si>
  <si>
    <t>Reading</t>
    <phoneticPr fontId="4" type="noConversion"/>
  </si>
  <si>
    <t>성취도</t>
    <phoneticPr fontId="4" type="noConversion"/>
  </si>
  <si>
    <t>Diagnostic Test, Actual Test</t>
    <phoneticPr fontId="4" type="noConversion"/>
  </si>
  <si>
    <t>Homework Reading 1</t>
    <phoneticPr fontId="4" type="noConversion"/>
  </si>
  <si>
    <t>Homework Reading 2</t>
    <phoneticPr fontId="4" type="noConversion"/>
  </si>
  <si>
    <t>특기사항</t>
    <phoneticPr fontId="4" type="noConversion"/>
  </si>
  <si>
    <t>Structure 정확하게 보기</t>
    <phoneticPr fontId="4" type="noConversion"/>
  </si>
  <si>
    <t>이해도</t>
    <phoneticPr fontId="4" type="noConversion"/>
  </si>
  <si>
    <t>Daily Reading Voca</t>
    <phoneticPr fontId="4" type="noConversion"/>
  </si>
  <si>
    <t>Listening</t>
    <phoneticPr fontId="4" type="noConversion"/>
  </si>
  <si>
    <t>Daily Listening Test</t>
    <phoneticPr fontId="4" type="noConversion"/>
  </si>
  <si>
    <t>Homework Listening 1</t>
    <phoneticPr fontId="4" type="noConversion"/>
  </si>
  <si>
    <t>Homework Listening 2</t>
    <phoneticPr fontId="4" type="noConversion"/>
  </si>
  <si>
    <t>Daily Listening Voca</t>
    <phoneticPr fontId="4" type="noConversion"/>
  </si>
  <si>
    <t>S&amp;W</t>
    <phoneticPr fontId="4" type="noConversion"/>
  </si>
  <si>
    <t>Speaking - Mini실전</t>
    <phoneticPr fontId="4" type="noConversion"/>
  </si>
  <si>
    <t>Speaking점수 - Independent Speaking</t>
    <phoneticPr fontId="4" type="noConversion"/>
  </si>
  <si>
    <t>Reading Homework - Integrated</t>
    <phoneticPr fontId="4" type="noConversion"/>
  </si>
  <si>
    <t>Listening Homework - Integrated</t>
    <phoneticPr fontId="4" type="noConversion"/>
  </si>
  <si>
    <t>Speaking점수 - Integrated Speaking</t>
    <phoneticPr fontId="4" type="noConversion"/>
  </si>
  <si>
    <t>Writing - Mini실전</t>
    <phoneticPr fontId="4" type="noConversion"/>
  </si>
  <si>
    <t>Writing점수 - Integrated Writing</t>
    <phoneticPr fontId="4" type="noConversion"/>
  </si>
  <si>
    <t>Writing - Expression</t>
    <phoneticPr fontId="4" type="noConversion"/>
  </si>
  <si>
    <t>Writing - Grammar Point</t>
    <phoneticPr fontId="4" type="noConversion"/>
  </si>
  <si>
    <t>Reading Homework - Writing</t>
    <phoneticPr fontId="4" type="noConversion"/>
  </si>
  <si>
    <t>Poweribt</t>
  </si>
  <si>
    <t>Poweribt</t>
    <phoneticPr fontId="4" type="noConversion"/>
  </si>
  <si>
    <t>PoweribtA</t>
  </si>
  <si>
    <t>PoweribtA</t>
    <phoneticPr fontId="4" type="noConversion"/>
  </si>
  <si>
    <t>S-197</t>
  </si>
  <si>
    <t>박성호</t>
  </si>
  <si>
    <t>Reading</t>
  </si>
  <si>
    <t>성취도</t>
  </si>
  <si>
    <t>Diagnostic Test, Actual Test</t>
  </si>
  <si>
    <t>Daily Reading Test</t>
  </si>
  <si>
    <t>Daily Reading Test</t>
    <phoneticPr fontId="4" type="noConversion"/>
  </si>
  <si>
    <t>수행평가</t>
  </si>
  <si>
    <t>수행평가</t>
    <phoneticPr fontId="4" type="noConversion"/>
  </si>
  <si>
    <t>Homework Reading 1</t>
  </si>
  <si>
    <t>Homework Reading 2</t>
  </si>
  <si>
    <t>특기사항</t>
  </si>
  <si>
    <t>Structure 정확하게 보기</t>
  </si>
  <si>
    <t>이해도</t>
  </si>
  <si>
    <t>근거찾기</t>
  </si>
  <si>
    <t>근거찾기</t>
    <phoneticPr fontId="4" type="noConversion"/>
  </si>
  <si>
    <t>Daily Reading Voca</t>
  </si>
  <si>
    <t>Listening</t>
  </si>
  <si>
    <t>Daily Listening Test</t>
  </si>
  <si>
    <t>Homework Listening 1</t>
  </si>
  <si>
    <t>Homework Listening 2</t>
  </si>
  <si>
    <t>Note Taking</t>
  </si>
  <si>
    <t>Note Taking</t>
    <phoneticPr fontId="4" type="noConversion"/>
  </si>
  <si>
    <t>Shadow Speaking</t>
  </si>
  <si>
    <t>Shadow Speaking</t>
    <phoneticPr fontId="4" type="noConversion"/>
  </si>
  <si>
    <t>Daily Listening Voca</t>
  </si>
  <si>
    <t>S&amp;W</t>
  </si>
  <si>
    <t>Speaking - Mini실전</t>
  </si>
  <si>
    <t>Speaking점수 - Independent Speaking</t>
  </si>
  <si>
    <t>Brainstorming  - Integrated</t>
  </si>
  <si>
    <t>Brainstorming  - Integrated</t>
    <phoneticPr fontId="4" type="noConversion"/>
  </si>
  <si>
    <t>Reading Homework - Integrated</t>
  </si>
  <si>
    <t>Listening Homework - Integrated</t>
  </si>
  <si>
    <t>Speaking점수 - Integrated Speaking</t>
  </si>
  <si>
    <t>Writing - Mini실전</t>
  </si>
  <si>
    <t>Writing점수 - Independent Writing</t>
  </si>
  <si>
    <t>Writing점수 - Independent Writing</t>
    <phoneticPr fontId="4" type="noConversion"/>
  </si>
  <si>
    <t>Writing점수 - Integrated Writing</t>
  </si>
  <si>
    <t>Writing - Expression</t>
  </si>
  <si>
    <t>Writing - Grammar Point</t>
  </si>
  <si>
    <t>Writing - Paraphrasing</t>
  </si>
  <si>
    <t>Writing - Paraphrasing</t>
    <phoneticPr fontId="4" type="noConversion"/>
  </si>
  <si>
    <t>Writing - Brainstorming</t>
  </si>
  <si>
    <t>Writing - Brainstorming</t>
    <phoneticPr fontId="4" type="noConversion"/>
  </si>
  <si>
    <t>Reading Homework - Writing</t>
  </si>
  <si>
    <t>특기사항</t>
    <phoneticPr fontId="4" type="noConversion"/>
  </si>
  <si>
    <t>Listening Homework - Writing</t>
  </si>
  <si>
    <t>Listening Homework - Writing</t>
    <phoneticPr fontId="4" type="noConversion"/>
  </si>
  <si>
    <t>S-198</t>
  </si>
  <si>
    <t>문지민</t>
  </si>
  <si>
    <t>S-199</t>
  </si>
  <si>
    <t>이유진</t>
  </si>
  <si>
    <t>S-200</t>
  </si>
  <si>
    <t>박소윤</t>
  </si>
  <si>
    <t>S-201</t>
  </si>
  <si>
    <t>안창헌</t>
  </si>
  <si>
    <t>P</t>
    <phoneticPr fontId="3" type="noConversion"/>
  </si>
  <si>
    <t>F</t>
    <phoneticPr fontId="3" type="noConversion"/>
  </si>
  <si>
    <t>P</t>
    <phoneticPr fontId="3" type="noConversion"/>
  </si>
  <si>
    <t>F</t>
    <phoneticPr fontId="3" type="noConversion"/>
  </si>
  <si>
    <t>P</t>
    <phoneticPr fontId="3" type="noConversion"/>
  </si>
  <si>
    <t>F</t>
    <phoneticPr fontId="3" type="noConversion"/>
  </si>
  <si>
    <t>P</t>
    <phoneticPr fontId="3" type="noConversion"/>
  </si>
  <si>
    <t>지각</t>
    <phoneticPr fontId="3" type="noConversion"/>
  </si>
  <si>
    <t>P</t>
    <phoneticPr fontId="3" type="noConversion"/>
  </si>
  <si>
    <t>P</t>
    <phoneticPr fontId="3" type="noConversion"/>
  </si>
  <si>
    <t>P</t>
    <phoneticPr fontId="3" type="noConversion"/>
  </si>
  <si>
    <t>F</t>
    <phoneticPr fontId="3" type="noConversion"/>
  </si>
  <si>
    <t>P</t>
    <phoneticPr fontId="3" type="noConversion"/>
  </si>
  <si>
    <t>김시헌</t>
    <phoneticPr fontId="3" type="noConversion"/>
  </si>
  <si>
    <t>S-208</t>
    <phoneticPr fontId="3" type="noConversion"/>
  </si>
  <si>
    <t>S-208</t>
  </si>
  <si>
    <t>P</t>
    <phoneticPr fontId="3" type="noConversion"/>
  </si>
  <si>
    <t>F</t>
    <phoneticPr fontId="3" type="noConversion"/>
  </si>
  <si>
    <t>NF</t>
    <phoneticPr fontId="3" type="noConversion"/>
  </si>
  <si>
    <t>P</t>
    <phoneticPr fontId="3" type="noConversion"/>
  </si>
  <si>
    <t>P</t>
    <phoneticPr fontId="3" type="noConversion"/>
  </si>
  <si>
    <t>F</t>
    <phoneticPr fontId="3" type="noConversion"/>
  </si>
</sst>
</file>

<file path=xl/styles.xml><?xml version="1.0" encoding="utf-8"?>
<styleSheet xmlns="http://schemas.openxmlformats.org/spreadsheetml/2006/main">
  <numFmts count="1">
    <numFmt numFmtId="176" formatCode="0_);[Red]\(0\)"/>
  </numFmts>
  <fonts count="14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indexed="8"/>
      <name val="맑은 고딕"/>
      <family val="3"/>
      <charset val="129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</font>
    <font>
      <sz val="10"/>
      <color theme="1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5"/>
      <color indexed="81"/>
      <name val="돋움"/>
      <family val="3"/>
      <charset val="129"/>
    </font>
    <font>
      <sz val="11"/>
      <color indexed="8"/>
      <name val="맑은 고딕"/>
      <family val="3"/>
      <charset val="129"/>
    </font>
    <font>
      <sz val="11"/>
      <color theme="1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</cellStyleXfs>
  <cellXfs count="31">
    <xf numFmtId="0" fontId="0" fillId="0" borderId="0" xfId="0">
      <alignment vertical="center"/>
    </xf>
    <xf numFmtId="176" fontId="2" fillId="0" borderId="0" xfId="1" applyNumberFormat="1" applyFont="1" applyBorder="1" applyAlignment="1">
      <alignment horizontal="center" vertical="center"/>
    </xf>
    <xf numFmtId="176" fontId="2" fillId="0" borderId="0" xfId="1" applyNumberFormat="1" applyFont="1" applyFill="1" applyBorder="1" applyAlignment="1">
      <alignment horizontal="center" vertical="center"/>
    </xf>
    <xf numFmtId="176" fontId="2" fillId="0" borderId="0" xfId="1" applyNumberFormat="1" applyFont="1" applyBorder="1" applyAlignment="1" applyProtection="1">
      <alignment horizontal="center" vertical="center"/>
      <protection locked="0"/>
    </xf>
    <xf numFmtId="176" fontId="1" fillId="0" borderId="0" xfId="1" applyNumberFormat="1" applyFill="1" applyBorder="1" applyAlignment="1">
      <alignment horizontal="center" vertical="center"/>
    </xf>
    <xf numFmtId="176" fontId="5" fillId="0" borderId="0" xfId="1" applyNumberFormat="1" applyFont="1" applyFill="1" applyBorder="1" applyAlignment="1">
      <alignment horizontal="center" vertical="center"/>
    </xf>
    <xf numFmtId="176" fontId="1" fillId="0" borderId="0" xfId="1" applyNumberFormat="1" applyFill="1" applyBorder="1" applyAlignment="1" applyProtection="1">
      <alignment horizontal="center" vertical="center"/>
      <protection locked="0"/>
    </xf>
    <xf numFmtId="176" fontId="1" fillId="0" borderId="0" xfId="1" applyNumberFormat="1" applyBorder="1" applyAlignment="1">
      <alignment horizontal="center" vertical="center"/>
    </xf>
    <xf numFmtId="176" fontId="6" fillId="0" borderId="0" xfId="1" applyNumberFormat="1" applyFont="1" applyFill="1" applyBorder="1" applyAlignment="1">
      <alignment horizontal="center" vertical="center"/>
    </xf>
    <xf numFmtId="176" fontId="1" fillId="0" borderId="1" xfId="1" applyNumberFormat="1" applyFill="1" applyBorder="1" applyAlignment="1">
      <alignment horizontal="center" vertical="center"/>
    </xf>
    <xf numFmtId="176" fontId="1" fillId="0" borderId="1" xfId="1" applyNumberFormat="1" applyBorder="1" applyAlignment="1">
      <alignment horizontal="center" vertical="center"/>
    </xf>
    <xf numFmtId="176" fontId="1" fillId="0" borderId="1" xfId="1" applyNumberFormat="1" applyFill="1" applyBorder="1" applyAlignment="1" applyProtection="1">
      <alignment horizontal="center" vertical="center"/>
      <protection locked="0"/>
    </xf>
    <xf numFmtId="176" fontId="5" fillId="0" borderId="1" xfId="1" applyNumberFormat="1" applyFont="1" applyFill="1" applyBorder="1" applyAlignment="1">
      <alignment horizontal="center" vertical="center"/>
    </xf>
    <xf numFmtId="176" fontId="7" fillId="0" borderId="0" xfId="1" applyNumberFormat="1" applyFont="1" applyFill="1" applyBorder="1" applyAlignment="1">
      <alignment horizontal="center" vertical="center"/>
    </xf>
    <xf numFmtId="176" fontId="7" fillId="0" borderId="1" xfId="1" applyNumberFormat="1" applyFont="1" applyFill="1" applyBorder="1" applyAlignment="1">
      <alignment horizontal="center" vertical="center"/>
    </xf>
    <xf numFmtId="176" fontId="1" fillId="0" borderId="2" xfId="1" applyNumberFormat="1" applyBorder="1" applyAlignment="1">
      <alignment horizontal="center" vertical="center"/>
    </xf>
    <xf numFmtId="176" fontId="1" fillId="0" borderId="2" xfId="1" applyNumberFormat="1" applyFill="1" applyBorder="1" applyAlignment="1">
      <alignment horizontal="center" vertical="center"/>
    </xf>
    <xf numFmtId="176" fontId="11" fillId="0" borderId="0" xfId="1" applyNumberFormat="1" applyFont="1" applyFill="1" applyBorder="1" applyAlignment="1">
      <alignment horizontal="center" vertical="center" wrapText="1"/>
    </xf>
    <xf numFmtId="176" fontId="11" fillId="0" borderId="0" xfId="1" applyNumberFormat="1" applyFont="1" applyFill="1" applyBorder="1" applyAlignment="1">
      <alignment horizontal="center" vertical="center"/>
    </xf>
    <xf numFmtId="176" fontId="11" fillId="0" borderId="1" xfId="1" applyNumberFormat="1" applyFont="1" applyFill="1" applyBorder="1" applyAlignment="1">
      <alignment horizontal="center" vertical="center"/>
    </xf>
    <xf numFmtId="176" fontId="1" fillId="0" borderId="2" xfId="1" applyNumberFormat="1" applyBorder="1" applyAlignment="1" applyProtection="1">
      <alignment horizontal="center" vertical="center"/>
      <protection locked="0"/>
    </xf>
    <xf numFmtId="176" fontId="1" fillId="0" borderId="2" xfId="1" applyNumberFormat="1" applyFill="1" applyBorder="1" applyAlignment="1" applyProtection="1">
      <alignment horizontal="center" vertical="center"/>
      <protection locked="0"/>
    </xf>
    <xf numFmtId="176" fontId="1" fillId="0" borderId="0" xfId="1" applyNumberFormat="1" applyBorder="1" applyAlignment="1" applyProtection="1">
      <alignment horizontal="center" vertical="center"/>
      <protection locked="0"/>
    </xf>
    <xf numFmtId="176" fontId="1" fillId="2" borderId="0" xfId="1" applyNumberFormat="1" applyFill="1" applyBorder="1" applyAlignment="1" applyProtection="1">
      <alignment horizontal="center" vertical="center"/>
      <protection locked="0"/>
    </xf>
    <xf numFmtId="176" fontId="0" fillId="0" borderId="0" xfId="0" applyNumberFormat="1" applyFill="1" applyBorder="1" applyAlignment="1" applyProtection="1">
      <alignment horizontal="center" vertical="center"/>
      <protection locked="0"/>
    </xf>
    <xf numFmtId="176" fontId="1" fillId="3" borderId="0" xfId="1" applyNumberFormat="1" applyFill="1" applyBorder="1" applyAlignment="1" applyProtection="1">
      <alignment horizontal="center" vertical="center"/>
      <protection locked="0"/>
    </xf>
    <xf numFmtId="176" fontId="1" fillId="2" borderId="1" xfId="1" applyNumberFormat="1" applyFill="1" applyBorder="1" applyAlignment="1" applyProtection="1">
      <alignment horizontal="center" vertical="center"/>
      <protection locked="0"/>
    </xf>
    <xf numFmtId="176" fontId="1" fillId="4" borderId="2" xfId="1" applyNumberFormat="1" applyFill="1" applyBorder="1" applyAlignment="1" applyProtection="1">
      <alignment horizontal="center" vertical="center"/>
      <protection locked="0"/>
    </xf>
    <xf numFmtId="176" fontId="1" fillId="4" borderId="0" xfId="1" applyNumberFormat="1" applyFill="1" applyBorder="1" applyAlignment="1" applyProtection="1">
      <alignment horizontal="center" vertical="center"/>
      <protection locked="0"/>
    </xf>
    <xf numFmtId="0" fontId="13" fillId="0" borderId="0" xfId="2" applyFont="1" applyFill="1" applyAlignment="1">
      <alignment horizontal="center" vertical="center"/>
    </xf>
    <xf numFmtId="0" fontId="12" fillId="0" borderId="0" xfId="2" applyFont="1" applyFill="1" applyAlignment="1">
      <alignment horizontal="center" vertical="center"/>
    </xf>
  </cellXfs>
  <cellStyles count="3">
    <cellStyle name="표준" xfId="0" builtinId="0"/>
    <cellStyle name="표준 2" xfId="1"/>
    <cellStyle name="표준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P181"/>
  <sheetViews>
    <sheetView tabSelected="1" zoomScale="87" zoomScaleNormal="87" workbookViewId="0">
      <pane xSplit="7" ySplit="1" topLeftCell="P2" activePane="bottomRight" state="frozen"/>
      <selection pane="topRight" activeCell="F1" sqref="F1"/>
      <selection pane="bottomLeft" activeCell="A2" sqref="A2"/>
      <selection pane="bottomRight" activeCell="W170" sqref="W170"/>
    </sheetView>
  </sheetViews>
  <sheetFormatPr defaultRowHeight="16.5"/>
  <cols>
    <col min="1" max="1" width="9" style="7" customWidth="1"/>
    <col min="2" max="2" width="10.75" style="7" customWidth="1"/>
    <col min="3" max="3" width="9" style="7" customWidth="1"/>
    <col min="4" max="4" width="14.5" style="4" bestFit="1" customWidth="1"/>
    <col min="5" max="6" width="9" style="7"/>
    <col min="7" max="7" width="33" style="7" customWidth="1"/>
    <col min="8" max="16384" width="9" style="7"/>
  </cols>
  <sheetData>
    <row r="1" spans="1:42" s="1" customFormat="1" ht="17.25" customHeight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3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</row>
    <row r="2" spans="1:42" s="4" customFormat="1" ht="18" customHeight="1">
      <c r="A2" s="4" t="s">
        <v>70</v>
      </c>
      <c r="B2" s="4" t="s">
        <v>72</v>
      </c>
      <c r="C2" s="4" t="s">
        <v>73</v>
      </c>
      <c r="D2" s="17" t="s">
        <v>74</v>
      </c>
      <c r="E2" s="4" t="s">
        <v>44</v>
      </c>
      <c r="F2" s="4" t="s">
        <v>45</v>
      </c>
      <c r="G2" s="5" t="s">
        <v>46</v>
      </c>
      <c r="H2" s="6">
        <f>11/28*100</f>
        <v>39.285714285714285</v>
      </c>
      <c r="I2" s="6"/>
      <c r="J2" s="6"/>
      <c r="K2" s="6"/>
      <c r="L2" s="6"/>
      <c r="M2" s="6"/>
      <c r="N2" s="6"/>
      <c r="O2" s="6"/>
      <c r="P2" s="6"/>
      <c r="Q2" s="6"/>
      <c r="R2" s="6"/>
      <c r="S2" s="6">
        <f>7/14*100</f>
        <v>50</v>
      </c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</row>
    <row r="3" spans="1:42" ht="16.5" customHeight="1">
      <c r="A3" s="4" t="s">
        <v>42</v>
      </c>
      <c r="B3" s="4" t="s">
        <v>43</v>
      </c>
      <c r="C3" s="4" t="s">
        <v>73</v>
      </c>
      <c r="D3" s="18" t="s">
        <v>74</v>
      </c>
      <c r="E3" s="4" t="s">
        <v>44</v>
      </c>
      <c r="F3" s="7" t="s">
        <v>45</v>
      </c>
      <c r="G3" s="5" t="s">
        <v>79</v>
      </c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</row>
    <row r="4" spans="1:42" ht="16.5" customHeight="1">
      <c r="A4" s="4" t="s">
        <v>42</v>
      </c>
      <c r="B4" s="4" t="s">
        <v>43</v>
      </c>
      <c r="C4" s="4" t="s">
        <v>73</v>
      </c>
      <c r="D4" s="18" t="s">
        <v>74</v>
      </c>
      <c r="E4" s="4" t="s">
        <v>44</v>
      </c>
      <c r="F4" s="7" t="s">
        <v>81</v>
      </c>
      <c r="G4" s="5" t="s">
        <v>47</v>
      </c>
      <c r="H4" s="6"/>
      <c r="I4" s="6">
        <f>12/14*100</f>
        <v>85.714285714285708</v>
      </c>
      <c r="J4" s="6">
        <f>9/12*100</f>
        <v>75</v>
      </c>
      <c r="K4" s="6">
        <f>9/13*100</f>
        <v>69.230769230769226</v>
      </c>
      <c r="L4" s="6">
        <f>10/12*100</f>
        <v>83.333333333333343</v>
      </c>
      <c r="M4" s="6">
        <f>11/14*100</f>
        <v>78.571428571428569</v>
      </c>
      <c r="N4" s="6">
        <f>9/13*100</f>
        <v>69.230769230769226</v>
      </c>
      <c r="O4" s="6">
        <f>9/14*100</f>
        <v>64.285714285714292</v>
      </c>
      <c r="P4" s="6">
        <f>10/13*100</f>
        <v>76.923076923076934</v>
      </c>
      <c r="Q4" s="6">
        <f>9/12*100</f>
        <v>75</v>
      </c>
      <c r="R4" s="6">
        <f>12/13*100</f>
        <v>92.307692307692307</v>
      </c>
      <c r="S4" s="6"/>
      <c r="T4" s="6">
        <f>10/13*100</f>
        <v>76.923076923076934</v>
      </c>
      <c r="U4" s="6">
        <f>8/14*100</f>
        <v>57.142857142857139</v>
      </c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</row>
    <row r="5" spans="1:42" ht="16.5" customHeight="1">
      <c r="A5" s="4" t="s">
        <v>42</v>
      </c>
      <c r="B5" s="4" t="s">
        <v>43</v>
      </c>
      <c r="C5" s="4" t="s">
        <v>73</v>
      </c>
      <c r="D5" s="18" t="s">
        <v>74</v>
      </c>
      <c r="E5" s="4" t="s">
        <v>44</v>
      </c>
      <c r="F5" s="7" t="s">
        <v>81</v>
      </c>
      <c r="G5" s="5" t="s">
        <v>48</v>
      </c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</row>
    <row r="6" spans="1:42" ht="16.5" customHeight="1">
      <c r="A6" s="4" t="s">
        <v>42</v>
      </c>
      <c r="B6" s="4" t="s">
        <v>43</v>
      </c>
      <c r="C6" s="4" t="s">
        <v>73</v>
      </c>
      <c r="D6" s="18" t="s">
        <v>74</v>
      </c>
      <c r="E6" s="4" t="s">
        <v>44</v>
      </c>
      <c r="F6" s="7" t="s">
        <v>49</v>
      </c>
      <c r="G6" s="5" t="s">
        <v>50</v>
      </c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</row>
    <row r="7" spans="1:42" ht="16.5" customHeight="1">
      <c r="A7" s="4" t="s">
        <v>42</v>
      </c>
      <c r="B7" s="4" t="s">
        <v>43</v>
      </c>
      <c r="C7" s="4" t="s">
        <v>73</v>
      </c>
      <c r="D7" s="18" t="s">
        <v>74</v>
      </c>
      <c r="E7" s="4" t="s">
        <v>44</v>
      </c>
      <c r="F7" s="7" t="s">
        <v>51</v>
      </c>
      <c r="G7" s="8" t="s">
        <v>88</v>
      </c>
      <c r="H7" s="6"/>
      <c r="I7" s="6">
        <v>70</v>
      </c>
      <c r="J7" s="6">
        <v>90</v>
      </c>
      <c r="K7" s="6">
        <v>70</v>
      </c>
      <c r="L7" s="6">
        <v>70</v>
      </c>
      <c r="M7" s="6">
        <v>70</v>
      </c>
      <c r="N7" s="6">
        <v>70</v>
      </c>
      <c r="O7" s="6">
        <v>90</v>
      </c>
      <c r="P7" s="6">
        <v>70</v>
      </c>
      <c r="Q7" s="6">
        <v>70</v>
      </c>
      <c r="R7" s="6">
        <v>90</v>
      </c>
      <c r="S7" s="6">
        <v>50</v>
      </c>
      <c r="T7" s="6">
        <v>70</v>
      </c>
      <c r="U7" s="6">
        <v>70</v>
      </c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</row>
    <row r="8" spans="1:42" s="10" customFormat="1" ht="16.5" customHeight="1">
      <c r="A8" s="9" t="s">
        <v>42</v>
      </c>
      <c r="B8" s="9" t="s">
        <v>43</v>
      </c>
      <c r="C8" s="9" t="s">
        <v>73</v>
      </c>
      <c r="D8" s="19" t="s">
        <v>74</v>
      </c>
      <c r="E8" s="9" t="s">
        <v>44</v>
      </c>
      <c r="F8" s="10" t="s">
        <v>81</v>
      </c>
      <c r="G8" s="9" t="s">
        <v>52</v>
      </c>
      <c r="H8" s="11">
        <f>17/28*100</f>
        <v>60.714285714285708</v>
      </c>
      <c r="I8" s="11">
        <f>23/40*100</f>
        <v>57.499999999999993</v>
      </c>
      <c r="J8" s="11">
        <f>24/40*100</f>
        <v>60</v>
      </c>
      <c r="K8" s="11">
        <f>29/40*100</f>
        <v>72.5</v>
      </c>
      <c r="L8" s="11">
        <f>28/40*100</f>
        <v>70</v>
      </c>
      <c r="M8" s="11">
        <f>22/40*100</f>
        <v>55.000000000000007</v>
      </c>
      <c r="N8" s="11">
        <f>33/40*100</f>
        <v>82.5</v>
      </c>
      <c r="O8" s="11">
        <f>38/40*100</f>
        <v>95</v>
      </c>
      <c r="P8" s="11">
        <f>28/40*100</f>
        <v>70</v>
      </c>
      <c r="Q8" s="11">
        <f>39/40*100</f>
        <v>97.5</v>
      </c>
      <c r="R8" s="11">
        <f>38/40*100</f>
        <v>95</v>
      </c>
      <c r="S8" s="11">
        <f>8/14*100</f>
        <v>57.142857142857139</v>
      </c>
      <c r="T8" s="11">
        <f>20/20*100</f>
        <v>100</v>
      </c>
      <c r="U8" s="11">
        <f>37/40*100</f>
        <v>92.5</v>
      </c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</row>
    <row r="9" spans="1:42" ht="16.5" customHeight="1">
      <c r="A9" s="4" t="s">
        <v>42</v>
      </c>
      <c r="B9" s="4" t="s">
        <v>43</v>
      </c>
      <c r="C9" s="4" t="s">
        <v>73</v>
      </c>
      <c r="D9" s="18" t="s">
        <v>74</v>
      </c>
      <c r="E9" s="4" t="s">
        <v>53</v>
      </c>
      <c r="F9" s="7" t="s">
        <v>45</v>
      </c>
      <c r="G9" s="5" t="s">
        <v>46</v>
      </c>
      <c r="H9" s="6">
        <f>8/11*100</f>
        <v>72.727272727272734</v>
      </c>
      <c r="I9" s="6"/>
      <c r="J9" s="6"/>
      <c r="K9" s="6"/>
      <c r="L9" s="6"/>
      <c r="M9" s="6"/>
      <c r="N9" s="6"/>
      <c r="O9" s="6"/>
      <c r="P9" s="6"/>
      <c r="Q9" s="6"/>
      <c r="R9" s="6"/>
      <c r="S9" s="6">
        <f>11/11*100</f>
        <v>100</v>
      </c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</row>
    <row r="10" spans="1:42" ht="16.5" customHeight="1">
      <c r="A10" s="4" t="s">
        <v>42</v>
      </c>
      <c r="B10" s="4" t="s">
        <v>43</v>
      </c>
      <c r="C10" s="4" t="s">
        <v>73</v>
      </c>
      <c r="D10" s="18" t="s">
        <v>74</v>
      </c>
      <c r="E10" s="4" t="s">
        <v>90</v>
      </c>
      <c r="F10" s="7" t="s">
        <v>45</v>
      </c>
      <c r="G10" s="4" t="s">
        <v>54</v>
      </c>
      <c r="H10" s="6"/>
      <c r="I10" s="6">
        <f>6/6*100</f>
        <v>100</v>
      </c>
      <c r="J10" s="6">
        <f>5/5*100</f>
        <v>100</v>
      </c>
      <c r="K10" s="6">
        <f>5/6*100</f>
        <v>83.333333333333343</v>
      </c>
      <c r="L10" s="6">
        <f>5/6*100</f>
        <v>83.333333333333343</v>
      </c>
      <c r="M10" s="6">
        <f>5/5*100</f>
        <v>100</v>
      </c>
      <c r="N10" s="6">
        <f>5/6*100</f>
        <v>83.333333333333343</v>
      </c>
      <c r="O10" s="6">
        <f>6/6*100</f>
        <v>100</v>
      </c>
      <c r="P10" s="6">
        <f>4/5*100</f>
        <v>80</v>
      </c>
      <c r="Q10" s="6">
        <f>5/6*100</f>
        <v>83.333333333333343</v>
      </c>
      <c r="R10" s="6">
        <f>4/6*100</f>
        <v>66.666666666666657</v>
      </c>
      <c r="S10" s="6"/>
      <c r="T10" s="6">
        <f>6/6*100</f>
        <v>100</v>
      </c>
      <c r="U10" s="6">
        <f>5/6*100</f>
        <v>83.333333333333343</v>
      </c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</row>
    <row r="11" spans="1:42" ht="16.5" customHeight="1">
      <c r="A11" s="4" t="s">
        <v>42</v>
      </c>
      <c r="B11" s="4" t="s">
        <v>43</v>
      </c>
      <c r="C11" s="4" t="s">
        <v>73</v>
      </c>
      <c r="D11" s="18" t="s">
        <v>74</v>
      </c>
      <c r="E11" s="4" t="s">
        <v>90</v>
      </c>
      <c r="F11" s="7" t="s">
        <v>81</v>
      </c>
      <c r="G11" s="5" t="s">
        <v>55</v>
      </c>
      <c r="H11" s="6"/>
      <c r="I11" s="6">
        <f>5/5*100</f>
        <v>100</v>
      </c>
      <c r="J11" s="6">
        <f>6/6*100</f>
        <v>100</v>
      </c>
      <c r="K11" s="6">
        <f>5/6*100</f>
        <v>83.333333333333343</v>
      </c>
      <c r="L11" s="6">
        <f>5/5*100</f>
        <v>100</v>
      </c>
      <c r="M11" s="6">
        <f>6/6*100</f>
        <v>100</v>
      </c>
      <c r="N11" s="6">
        <f>4/6*100</f>
        <v>66.666666666666657</v>
      </c>
      <c r="O11" s="6">
        <f>4/5*100</f>
        <v>80</v>
      </c>
      <c r="P11" s="6">
        <f>5/5*100</f>
        <v>100</v>
      </c>
      <c r="Q11" s="6">
        <f>4/6*100</f>
        <v>66.666666666666657</v>
      </c>
      <c r="R11" s="25">
        <v>0</v>
      </c>
      <c r="S11" s="6"/>
      <c r="T11" s="6">
        <f>3/6*100</f>
        <v>50</v>
      </c>
      <c r="U11" s="6">
        <f>5/5*100</f>
        <v>100</v>
      </c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</row>
    <row r="12" spans="1:42" ht="16.5" customHeight="1">
      <c r="A12" s="4" t="s">
        <v>42</v>
      </c>
      <c r="B12" s="4" t="s">
        <v>43</v>
      </c>
      <c r="C12" s="4" t="s">
        <v>73</v>
      </c>
      <c r="D12" s="18" t="s">
        <v>74</v>
      </c>
      <c r="E12" s="4" t="s">
        <v>90</v>
      </c>
      <c r="F12" s="7" t="s">
        <v>81</v>
      </c>
      <c r="G12" s="5" t="s">
        <v>56</v>
      </c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</row>
    <row r="13" spans="1:42" ht="16.5" customHeight="1">
      <c r="A13" s="4" t="s">
        <v>42</v>
      </c>
      <c r="B13" s="4" t="s">
        <v>43</v>
      </c>
      <c r="C13" s="4" t="s">
        <v>73</v>
      </c>
      <c r="D13" s="18" t="s">
        <v>74</v>
      </c>
      <c r="E13" s="4" t="s">
        <v>90</v>
      </c>
      <c r="F13" s="7" t="s">
        <v>81</v>
      </c>
      <c r="G13" s="5" t="s">
        <v>95</v>
      </c>
      <c r="H13" s="6"/>
      <c r="I13" s="6">
        <f>5/10*100</f>
        <v>50</v>
      </c>
      <c r="J13" s="6">
        <f>7/10*100</f>
        <v>70</v>
      </c>
      <c r="K13" s="6">
        <f>6/10*100</f>
        <v>60</v>
      </c>
      <c r="L13" s="6">
        <f>5/8*100</f>
        <v>62.5</v>
      </c>
      <c r="M13" s="6">
        <f>5/10*100</f>
        <v>50</v>
      </c>
      <c r="N13" s="6">
        <f>6/10*100</f>
        <v>60</v>
      </c>
      <c r="O13" s="6">
        <f>2/6*100</f>
        <v>33.333333333333329</v>
      </c>
      <c r="P13" s="6">
        <f>6/10*100</f>
        <v>60</v>
      </c>
      <c r="Q13" s="6">
        <f>10/12*100</f>
        <v>83.333333333333343</v>
      </c>
      <c r="R13" s="25">
        <v>0</v>
      </c>
      <c r="S13" s="6"/>
      <c r="T13" s="6">
        <f>4/12*100</f>
        <v>33.333333333333329</v>
      </c>
      <c r="U13" s="6">
        <f>3/8*100</f>
        <v>37.5</v>
      </c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</row>
    <row r="14" spans="1:42" ht="16.5" customHeight="1">
      <c r="A14" s="4" t="s">
        <v>42</v>
      </c>
      <c r="B14" s="4" t="s">
        <v>43</v>
      </c>
      <c r="C14" s="4" t="s">
        <v>73</v>
      </c>
      <c r="D14" s="18" t="s">
        <v>74</v>
      </c>
      <c r="E14" s="4" t="s">
        <v>90</v>
      </c>
      <c r="F14" s="7" t="s">
        <v>49</v>
      </c>
      <c r="G14" s="5" t="s">
        <v>97</v>
      </c>
      <c r="H14" s="6"/>
      <c r="I14" s="23"/>
      <c r="J14" s="6" t="s">
        <v>131</v>
      </c>
      <c r="K14" s="6" t="s">
        <v>131</v>
      </c>
      <c r="L14" s="6" t="s">
        <v>131</v>
      </c>
      <c r="M14" s="6" t="s">
        <v>137</v>
      </c>
      <c r="N14" s="6" t="s">
        <v>134</v>
      </c>
      <c r="O14" s="6" t="s">
        <v>134</v>
      </c>
      <c r="P14" s="6" t="s">
        <v>139</v>
      </c>
      <c r="Q14" s="6" t="s">
        <v>141</v>
      </c>
      <c r="R14" s="6" t="s">
        <v>148</v>
      </c>
      <c r="S14" s="6"/>
      <c r="T14" s="6" t="s">
        <v>149</v>
      </c>
      <c r="U14" s="6" t="s">
        <v>149</v>
      </c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</row>
    <row r="15" spans="1:42" ht="16.5" customHeight="1">
      <c r="A15" s="4" t="s">
        <v>42</v>
      </c>
      <c r="B15" s="4" t="s">
        <v>43</v>
      </c>
      <c r="C15" s="4" t="s">
        <v>73</v>
      </c>
      <c r="D15" s="18" t="s">
        <v>74</v>
      </c>
      <c r="E15" s="4" t="s">
        <v>90</v>
      </c>
      <c r="F15" s="7" t="s">
        <v>51</v>
      </c>
      <c r="G15" s="8" t="s">
        <v>88</v>
      </c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</row>
    <row r="16" spans="1:42" s="10" customFormat="1" ht="16.5" customHeight="1">
      <c r="A16" s="9" t="s">
        <v>42</v>
      </c>
      <c r="B16" s="9" t="s">
        <v>43</v>
      </c>
      <c r="C16" s="9" t="s">
        <v>73</v>
      </c>
      <c r="D16" s="19" t="s">
        <v>74</v>
      </c>
      <c r="E16" s="9" t="s">
        <v>90</v>
      </c>
      <c r="F16" s="10" t="s">
        <v>81</v>
      </c>
      <c r="G16" s="12" t="s">
        <v>57</v>
      </c>
      <c r="H16" s="11">
        <f>9/11*100</f>
        <v>81.818181818181827</v>
      </c>
      <c r="I16" s="26"/>
      <c r="J16" s="11">
        <f>9/10*100</f>
        <v>90</v>
      </c>
      <c r="K16" s="11">
        <f>10/10*100</f>
        <v>100</v>
      </c>
      <c r="L16" s="11">
        <f>6/10*100</f>
        <v>60</v>
      </c>
      <c r="M16" s="11">
        <f>8/10*100</f>
        <v>80</v>
      </c>
      <c r="N16" s="11">
        <f>8/10*100</f>
        <v>80</v>
      </c>
      <c r="O16" s="11">
        <f>8/10*100</f>
        <v>80</v>
      </c>
      <c r="P16" s="11">
        <f>8/10*100</f>
        <v>80</v>
      </c>
      <c r="Q16" s="11">
        <f>9/10*100</f>
        <v>90</v>
      </c>
      <c r="R16" s="11">
        <f>7/10*100</f>
        <v>70</v>
      </c>
      <c r="S16" s="11">
        <f>10/11*100</f>
        <v>90.909090909090907</v>
      </c>
      <c r="T16" s="11">
        <f>9/10*100</f>
        <v>90</v>
      </c>
      <c r="U16" s="11">
        <f>9/10*100</f>
        <v>90</v>
      </c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</row>
    <row r="17" spans="1:42" ht="16.5" customHeight="1">
      <c r="A17" s="4" t="s">
        <v>42</v>
      </c>
      <c r="B17" s="4" t="s">
        <v>43</v>
      </c>
      <c r="C17" s="4" t="s">
        <v>73</v>
      </c>
      <c r="D17" s="18" t="s">
        <v>74</v>
      </c>
      <c r="E17" s="4" t="s">
        <v>58</v>
      </c>
      <c r="F17" s="7" t="s">
        <v>45</v>
      </c>
      <c r="G17" s="5" t="s">
        <v>59</v>
      </c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</row>
    <row r="18" spans="1:42" ht="16.5" customHeight="1">
      <c r="A18" s="4" t="s">
        <v>42</v>
      </c>
      <c r="B18" s="4" t="s">
        <v>43</v>
      </c>
      <c r="C18" s="4" t="s">
        <v>73</v>
      </c>
      <c r="D18" s="18" t="s">
        <v>74</v>
      </c>
      <c r="E18" s="4" t="s">
        <v>58</v>
      </c>
      <c r="F18" s="7" t="s">
        <v>81</v>
      </c>
      <c r="G18" s="13" t="s">
        <v>60</v>
      </c>
      <c r="H18" s="6"/>
      <c r="I18" s="24">
        <f>2.5*100/4</f>
        <v>62.5</v>
      </c>
      <c r="J18" s="6">
        <f>3*100/4</f>
        <v>75</v>
      </c>
      <c r="K18" s="6">
        <f>2.5*100/4</f>
        <v>62.5</v>
      </c>
      <c r="L18" s="6"/>
      <c r="M18" s="6"/>
      <c r="N18" s="6">
        <f>3*100/4</f>
        <v>75</v>
      </c>
      <c r="O18" s="6">
        <f>2*100/4</f>
        <v>50</v>
      </c>
      <c r="P18" s="6">
        <f>3*100/4</f>
        <v>75</v>
      </c>
      <c r="Q18" s="6"/>
      <c r="R18" s="6"/>
      <c r="S18" s="6">
        <f>2.5*100/4</f>
        <v>62.5</v>
      </c>
      <c r="T18" s="6">
        <f>2.5*100/4</f>
        <v>62.5</v>
      </c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</row>
    <row r="19" spans="1:42" ht="16.5" customHeight="1">
      <c r="A19" s="4" t="s">
        <v>42</v>
      </c>
      <c r="B19" s="4" t="s">
        <v>43</v>
      </c>
      <c r="C19" s="4" t="s">
        <v>73</v>
      </c>
      <c r="D19" s="18" t="s">
        <v>74</v>
      </c>
      <c r="E19" s="4" t="s">
        <v>99</v>
      </c>
      <c r="F19" s="7" t="s">
        <v>49</v>
      </c>
      <c r="G19" s="5" t="s">
        <v>103</v>
      </c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</row>
    <row r="20" spans="1:42" ht="16.5" customHeight="1">
      <c r="A20" s="4" t="s">
        <v>42</v>
      </c>
      <c r="B20" s="4" t="s">
        <v>43</v>
      </c>
      <c r="C20" s="4" t="s">
        <v>73</v>
      </c>
      <c r="D20" s="18" t="s">
        <v>74</v>
      </c>
      <c r="E20" s="4" t="s">
        <v>99</v>
      </c>
      <c r="F20" s="7" t="s">
        <v>49</v>
      </c>
      <c r="G20" s="5" t="s">
        <v>61</v>
      </c>
      <c r="H20" s="6"/>
      <c r="I20" s="6" t="s">
        <v>129</v>
      </c>
      <c r="J20" s="6" t="s">
        <v>131</v>
      </c>
      <c r="K20" s="6" t="s">
        <v>131</v>
      </c>
      <c r="L20" s="6"/>
      <c r="M20" s="6"/>
      <c r="N20" s="6" t="s">
        <v>135</v>
      </c>
      <c r="O20" s="6" t="s">
        <v>135</v>
      </c>
      <c r="P20" s="6" t="s">
        <v>139</v>
      </c>
      <c r="Q20" s="6"/>
      <c r="R20" s="6"/>
      <c r="S20" s="6" t="s">
        <v>145</v>
      </c>
      <c r="T20" s="6" t="s">
        <v>150</v>
      </c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</row>
    <row r="21" spans="1:42" ht="16.5" customHeight="1">
      <c r="A21" s="4" t="s">
        <v>42</v>
      </c>
      <c r="B21" s="4" t="s">
        <v>43</v>
      </c>
      <c r="C21" s="4" t="s">
        <v>73</v>
      </c>
      <c r="D21" s="18" t="s">
        <v>74</v>
      </c>
      <c r="E21" s="4" t="s">
        <v>99</v>
      </c>
      <c r="F21" s="7" t="s">
        <v>49</v>
      </c>
      <c r="G21" s="5" t="s">
        <v>62</v>
      </c>
      <c r="H21" s="6"/>
      <c r="I21" s="6" t="s">
        <v>129</v>
      </c>
      <c r="J21" s="6" t="s">
        <v>131</v>
      </c>
      <c r="K21" s="6" t="s">
        <v>131</v>
      </c>
      <c r="L21" s="6"/>
      <c r="M21" s="6"/>
      <c r="N21" s="6" t="s">
        <v>135</v>
      </c>
      <c r="O21" s="6" t="s">
        <v>135</v>
      </c>
      <c r="P21" s="6" t="s">
        <v>140</v>
      </c>
      <c r="Q21" s="6"/>
      <c r="R21" s="6"/>
      <c r="S21" s="6" t="s">
        <v>146</v>
      </c>
      <c r="T21" s="6" t="s">
        <v>150</v>
      </c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</row>
    <row r="22" spans="1:42" s="10" customFormat="1" ht="16.5" customHeight="1">
      <c r="A22" s="9" t="s">
        <v>42</v>
      </c>
      <c r="B22" s="9" t="s">
        <v>43</v>
      </c>
      <c r="C22" s="9" t="s">
        <v>73</v>
      </c>
      <c r="D22" s="19" t="s">
        <v>74</v>
      </c>
      <c r="E22" s="9" t="s">
        <v>99</v>
      </c>
      <c r="F22" s="10" t="s">
        <v>51</v>
      </c>
      <c r="G22" s="14" t="s">
        <v>63</v>
      </c>
      <c r="H22" s="11"/>
      <c r="I22" s="11">
        <f>2.5/4*100</f>
        <v>62.5</v>
      </c>
      <c r="J22" s="11">
        <f>2.5/4*100</f>
        <v>62.5</v>
      </c>
      <c r="K22" s="11">
        <f>3/4*100</f>
        <v>75</v>
      </c>
      <c r="L22" s="11"/>
      <c r="M22" s="11"/>
      <c r="N22" s="11">
        <f>2.5/4*100</f>
        <v>62.5</v>
      </c>
      <c r="O22" s="11">
        <f>2.5/4*100</f>
        <v>62.5</v>
      </c>
      <c r="P22" s="11">
        <f>2.5/4*100</f>
        <v>62.5</v>
      </c>
      <c r="Q22" s="11"/>
      <c r="R22" s="11"/>
      <c r="S22" s="11">
        <f>2.5/4*100</f>
        <v>62.5</v>
      </c>
      <c r="T22" s="11">
        <f>2.5/4*100</f>
        <v>62.5</v>
      </c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</row>
    <row r="23" spans="1:42" ht="16.5" customHeight="1">
      <c r="A23" s="4" t="s">
        <v>42</v>
      </c>
      <c r="B23" s="4" t="s">
        <v>43</v>
      </c>
      <c r="C23" s="4" t="s">
        <v>73</v>
      </c>
      <c r="D23" s="18" t="s">
        <v>74</v>
      </c>
      <c r="E23" s="4" t="s">
        <v>99</v>
      </c>
      <c r="F23" s="7" t="s">
        <v>45</v>
      </c>
      <c r="G23" s="5" t="s">
        <v>64</v>
      </c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</row>
    <row r="24" spans="1:42" ht="16.5" customHeight="1">
      <c r="A24" s="4" t="s">
        <v>42</v>
      </c>
      <c r="B24" s="4" t="s">
        <v>43</v>
      </c>
      <c r="C24" s="4" t="s">
        <v>73</v>
      </c>
      <c r="D24" s="18" t="s">
        <v>74</v>
      </c>
      <c r="E24" s="4" t="s">
        <v>99</v>
      </c>
      <c r="F24" s="7" t="s">
        <v>81</v>
      </c>
      <c r="G24" s="13" t="s">
        <v>109</v>
      </c>
      <c r="H24" s="6">
        <f>20/30*100</f>
        <v>66.666666666666657</v>
      </c>
      <c r="I24" s="6"/>
      <c r="J24" s="6"/>
      <c r="K24" s="6"/>
      <c r="L24" s="6">
        <f>19/30*100</f>
        <v>63.333333333333329</v>
      </c>
      <c r="M24" s="6">
        <f>20/30*100</f>
        <v>66.666666666666657</v>
      </c>
      <c r="N24" s="6"/>
      <c r="O24" s="6"/>
      <c r="P24" s="6"/>
      <c r="Q24" s="6">
        <f>21/30*100</f>
        <v>70</v>
      </c>
      <c r="R24" s="6">
        <f>20/30*100</f>
        <v>66.666666666666657</v>
      </c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</row>
    <row r="25" spans="1:42" ht="16.5" customHeight="1">
      <c r="A25" s="4" t="s">
        <v>42</v>
      </c>
      <c r="B25" s="4" t="s">
        <v>43</v>
      </c>
      <c r="C25" s="4" t="s">
        <v>73</v>
      </c>
      <c r="D25" s="18" t="s">
        <v>74</v>
      </c>
      <c r="E25" s="4" t="s">
        <v>99</v>
      </c>
      <c r="F25" s="7" t="s">
        <v>51</v>
      </c>
      <c r="G25" s="13" t="s">
        <v>65</v>
      </c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</row>
    <row r="26" spans="1:42" ht="16.5" customHeight="1">
      <c r="A26" s="4" t="s">
        <v>42</v>
      </c>
      <c r="B26" s="4" t="s">
        <v>43</v>
      </c>
      <c r="C26" s="4" t="s">
        <v>73</v>
      </c>
      <c r="D26" s="18" t="s">
        <v>74</v>
      </c>
      <c r="E26" s="4" t="s">
        <v>99</v>
      </c>
      <c r="F26" s="7" t="s">
        <v>49</v>
      </c>
      <c r="G26" s="5" t="s">
        <v>66</v>
      </c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</row>
    <row r="27" spans="1:42" ht="16.5" customHeight="1">
      <c r="A27" s="4" t="s">
        <v>42</v>
      </c>
      <c r="B27" s="4" t="s">
        <v>43</v>
      </c>
      <c r="C27" s="4" t="s">
        <v>73</v>
      </c>
      <c r="D27" s="18" t="s">
        <v>74</v>
      </c>
      <c r="E27" s="4" t="s">
        <v>99</v>
      </c>
      <c r="F27" s="7" t="s">
        <v>49</v>
      </c>
      <c r="G27" s="5" t="s">
        <v>67</v>
      </c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</row>
    <row r="28" spans="1:42" ht="16.5" customHeight="1">
      <c r="A28" s="4" t="s">
        <v>42</v>
      </c>
      <c r="B28" s="4" t="s">
        <v>43</v>
      </c>
      <c r="C28" s="4" t="s">
        <v>73</v>
      </c>
      <c r="D28" s="18" t="s">
        <v>74</v>
      </c>
      <c r="E28" s="4" t="s">
        <v>99</v>
      </c>
      <c r="F28" s="7" t="s">
        <v>49</v>
      </c>
      <c r="G28" s="5" t="s">
        <v>114</v>
      </c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</row>
    <row r="29" spans="1:42" ht="16.5" customHeight="1">
      <c r="A29" s="4" t="s">
        <v>42</v>
      </c>
      <c r="B29" s="4" t="s">
        <v>43</v>
      </c>
      <c r="C29" s="4" t="s">
        <v>73</v>
      </c>
      <c r="D29" s="18" t="s">
        <v>74</v>
      </c>
      <c r="E29" s="4" t="s">
        <v>99</v>
      </c>
      <c r="F29" s="7" t="s">
        <v>49</v>
      </c>
      <c r="G29" s="5" t="s">
        <v>116</v>
      </c>
      <c r="H29" s="6"/>
      <c r="I29" s="6"/>
      <c r="J29" s="6"/>
      <c r="K29" s="6"/>
      <c r="L29" s="6" t="s">
        <v>131</v>
      </c>
      <c r="M29" s="6" t="s">
        <v>138</v>
      </c>
      <c r="N29" s="6"/>
      <c r="O29" s="6"/>
      <c r="P29" s="6"/>
      <c r="Q29" s="6" t="s">
        <v>141</v>
      </c>
      <c r="R29" s="6" t="s">
        <v>148</v>
      </c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</row>
    <row r="30" spans="1:42" ht="16.5" customHeight="1">
      <c r="A30" s="4" t="s">
        <v>42</v>
      </c>
      <c r="B30" s="4" t="s">
        <v>43</v>
      </c>
      <c r="C30" s="4" t="s">
        <v>73</v>
      </c>
      <c r="D30" s="18" t="s">
        <v>74</v>
      </c>
      <c r="E30" s="4" t="s">
        <v>99</v>
      </c>
      <c r="F30" s="7" t="s">
        <v>49</v>
      </c>
      <c r="G30" s="5" t="s">
        <v>68</v>
      </c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</row>
    <row r="31" spans="1:42" ht="16.5" customHeight="1">
      <c r="A31" s="4" t="s">
        <v>42</v>
      </c>
      <c r="B31" s="4" t="s">
        <v>43</v>
      </c>
      <c r="C31" s="4" t="s">
        <v>73</v>
      </c>
      <c r="D31" s="18" t="s">
        <v>74</v>
      </c>
      <c r="E31" s="4" t="s">
        <v>99</v>
      </c>
      <c r="F31" s="7" t="s">
        <v>118</v>
      </c>
      <c r="G31" s="5" t="s">
        <v>120</v>
      </c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</row>
    <row r="32" spans="1:42" s="15" customFormat="1">
      <c r="A32" s="15" t="s">
        <v>69</v>
      </c>
      <c r="B32" s="15" t="s">
        <v>71</v>
      </c>
      <c r="C32" s="15" t="s">
        <v>121</v>
      </c>
      <c r="D32" s="16" t="s">
        <v>122</v>
      </c>
      <c r="E32" s="15" t="s">
        <v>75</v>
      </c>
      <c r="F32" s="15" t="s">
        <v>76</v>
      </c>
      <c r="G32" s="15" t="s">
        <v>77</v>
      </c>
      <c r="H32" s="20">
        <f>18/28*100</f>
        <v>64.285714285714292</v>
      </c>
      <c r="I32" s="20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1"/>
      <c r="AP32" s="21"/>
    </row>
    <row r="33" spans="1:42">
      <c r="A33" s="7" t="s">
        <v>69</v>
      </c>
      <c r="B33" s="7" t="s">
        <v>71</v>
      </c>
      <c r="C33" s="7" t="s">
        <v>121</v>
      </c>
      <c r="D33" s="4" t="s">
        <v>122</v>
      </c>
      <c r="E33" s="7" t="s">
        <v>75</v>
      </c>
      <c r="F33" s="7" t="s">
        <v>76</v>
      </c>
      <c r="G33" s="7" t="s">
        <v>78</v>
      </c>
      <c r="H33" s="22"/>
      <c r="I33" s="22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</row>
    <row r="34" spans="1:42">
      <c r="A34" s="7" t="s">
        <v>69</v>
      </c>
      <c r="B34" s="7" t="s">
        <v>71</v>
      </c>
      <c r="C34" s="7" t="s">
        <v>121</v>
      </c>
      <c r="D34" s="4" t="s">
        <v>122</v>
      </c>
      <c r="E34" s="7" t="s">
        <v>75</v>
      </c>
      <c r="F34" s="7" t="s">
        <v>80</v>
      </c>
      <c r="G34" s="7" t="s">
        <v>82</v>
      </c>
      <c r="H34" s="22"/>
      <c r="I34" s="22">
        <f>11/14*100</f>
        <v>78.571428571428569</v>
      </c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</row>
    <row r="35" spans="1:42">
      <c r="A35" s="7" t="s">
        <v>69</v>
      </c>
      <c r="B35" s="7" t="s">
        <v>71</v>
      </c>
      <c r="C35" s="7" t="s">
        <v>121</v>
      </c>
      <c r="D35" s="4" t="s">
        <v>122</v>
      </c>
      <c r="E35" s="7" t="s">
        <v>75</v>
      </c>
      <c r="F35" s="7" t="s">
        <v>80</v>
      </c>
      <c r="G35" s="7" t="s">
        <v>83</v>
      </c>
      <c r="H35" s="22"/>
      <c r="I35" s="22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</row>
    <row r="36" spans="1:42">
      <c r="A36" s="7" t="s">
        <v>69</v>
      </c>
      <c r="B36" s="7" t="s">
        <v>71</v>
      </c>
      <c r="C36" s="7" t="s">
        <v>121</v>
      </c>
      <c r="D36" s="4" t="s">
        <v>122</v>
      </c>
      <c r="E36" s="7" t="s">
        <v>75</v>
      </c>
      <c r="F36" s="7" t="s">
        <v>84</v>
      </c>
      <c r="G36" s="7" t="s">
        <v>85</v>
      </c>
      <c r="H36" s="22"/>
      <c r="I36" s="22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</row>
    <row r="37" spans="1:42">
      <c r="A37" s="7" t="s">
        <v>69</v>
      </c>
      <c r="B37" s="7" t="s">
        <v>71</v>
      </c>
      <c r="C37" s="7" t="s">
        <v>121</v>
      </c>
      <c r="D37" s="4" t="s">
        <v>122</v>
      </c>
      <c r="E37" s="7" t="s">
        <v>75</v>
      </c>
      <c r="F37" s="7" t="s">
        <v>86</v>
      </c>
      <c r="G37" s="7" t="s">
        <v>87</v>
      </c>
      <c r="H37" s="22"/>
      <c r="I37" s="22">
        <v>70</v>
      </c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</row>
    <row r="38" spans="1:42">
      <c r="A38" s="7" t="s">
        <v>69</v>
      </c>
      <c r="B38" s="7" t="s">
        <v>71</v>
      </c>
      <c r="C38" s="7" t="s">
        <v>121</v>
      </c>
      <c r="D38" s="4" t="s">
        <v>122</v>
      </c>
      <c r="E38" s="7" t="s">
        <v>75</v>
      </c>
      <c r="F38" s="7" t="s">
        <v>80</v>
      </c>
      <c r="G38" s="7" t="s">
        <v>89</v>
      </c>
      <c r="H38" s="11">
        <f>15/28*100</f>
        <v>53.571428571428569</v>
      </c>
      <c r="I38" s="22">
        <f>19/40*100</f>
        <v>47.5</v>
      </c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</row>
    <row r="39" spans="1:42">
      <c r="A39" s="7" t="s">
        <v>69</v>
      </c>
      <c r="B39" s="7" t="s">
        <v>71</v>
      </c>
      <c r="C39" s="7" t="s">
        <v>121</v>
      </c>
      <c r="D39" s="4" t="s">
        <v>122</v>
      </c>
      <c r="E39" s="7" t="s">
        <v>90</v>
      </c>
      <c r="F39" s="7" t="s">
        <v>76</v>
      </c>
      <c r="G39" s="7" t="s">
        <v>77</v>
      </c>
      <c r="H39" s="22">
        <f>9/11*100</f>
        <v>81.818181818181827</v>
      </c>
      <c r="I39" s="22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</row>
    <row r="40" spans="1:42">
      <c r="A40" s="7" t="s">
        <v>69</v>
      </c>
      <c r="B40" s="7" t="s">
        <v>71</v>
      </c>
      <c r="C40" s="7" t="s">
        <v>121</v>
      </c>
      <c r="D40" s="4" t="s">
        <v>122</v>
      </c>
      <c r="E40" s="7" t="s">
        <v>90</v>
      </c>
      <c r="F40" s="7" t="s">
        <v>76</v>
      </c>
      <c r="G40" s="7" t="s">
        <v>91</v>
      </c>
      <c r="H40" s="22"/>
      <c r="I40" s="22">
        <f>6/6*100</f>
        <v>100</v>
      </c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</row>
    <row r="41" spans="1:42">
      <c r="A41" s="7" t="s">
        <v>69</v>
      </c>
      <c r="B41" s="7" t="s">
        <v>71</v>
      </c>
      <c r="C41" s="7" t="s">
        <v>121</v>
      </c>
      <c r="D41" s="4" t="s">
        <v>122</v>
      </c>
      <c r="E41" s="7" t="s">
        <v>90</v>
      </c>
      <c r="F41" s="7" t="s">
        <v>80</v>
      </c>
      <c r="G41" s="7" t="s">
        <v>92</v>
      </c>
      <c r="H41" s="22"/>
      <c r="I41" s="6">
        <f>5/5*100</f>
        <v>100</v>
      </c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</row>
    <row r="42" spans="1:42">
      <c r="A42" s="7" t="s">
        <v>69</v>
      </c>
      <c r="B42" s="7" t="s">
        <v>71</v>
      </c>
      <c r="C42" s="7" t="s">
        <v>121</v>
      </c>
      <c r="D42" s="4" t="s">
        <v>122</v>
      </c>
      <c r="E42" s="7" t="s">
        <v>90</v>
      </c>
      <c r="F42" s="7" t="s">
        <v>80</v>
      </c>
      <c r="G42" s="7" t="s">
        <v>93</v>
      </c>
      <c r="H42" s="22"/>
      <c r="I42" s="22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</row>
    <row r="43" spans="1:42">
      <c r="A43" s="7" t="s">
        <v>69</v>
      </c>
      <c r="B43" s="7" t="s">
        <v>71</v>
      </c>
      <c r="C43" s="7" t="s">
        <v>121</v>
      </c>
      <c r="D43" s="4" t="s">
        <v>122</v>
      </c>
      <c r="E43" s="7" t="s">
        <v>90</v>
      </c>
      <c r="F43" s="7" t="s">
        <v>80</v>
      </c>
      <c r="G43" s="7" t="s">
        <v>94</v>
      </c>
      <c r="H43" s="22"/>
      <c r="I43" s="25">
        <v>0</v>
      </c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</row>
    <row r="44" spans="1:42">
      <c r="A44" s="7" t="s">
        <v>69</v>
      </c>
      <c r="B44" s="7" t="s">
        <v>71</v>
      </c>
      <c r="C44" s="7" t="s">
        <v>121</v>
      </c>
      <c r="D44" s="4" t="s">
        <v>122</v>
      </c>
      <c r="E44" s="7" t="s">
        <v>90</v>
      </c>
      <c r="F44" s="7" t="s">
        <v>84</v>
      </c>
      <c r="G44" s="7" t="s">
        <v>96</v>
      </c>
      <c r="H44" s="22"/>
      <c r="I44" s="23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</row>
    <row r="45" spans="1:42">
      <c r="A45" s="7" t="s">
        <v>69</v>
      </c>
      <c r="B45" s="7" t="s">
        <v>71</v>
      </c>
      <c r="C45" s="7" t="s">
        <v>121</v>
      </c>
      <c r="D45" s="4" t="s">
        <v>122</v>
      </c>
      <c r="E45" s="7" t="s">
        <v>90</v>
      </c>
      <c r="F45" s="7" t="s">
        <v>86</v>
      </c>
      <c r="G45" s="7" t="s">
        <v>87</v>
      </c>
      <c r="H45" s="22"/>
      <c r="I45" s="22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</row>
    <row r="46" spans="1:42">
      <c r="A46" s="7" t="s">
        <v>69</v>
      </c>
      <c r="B46" s="7" t="s">
        <v>71</v>
      </c>
      <c r="C46" s="7" t="s">
        <v>121</v>
      </c>
      <c r="D46" s="4" t="s">
        <v>122</v>
      </c>
      <c r="E46" s="7" t="s">
        <v>90</v>
      </c>
      <c r="F46" s="7" t="s">
        <v>80</v>
      </c>
      <c r="G46" s="7" t="s">
        <v>98</v>
      </c>
      <c r="H46" s="11">
        <f>9/11*100</f>
        <v>81.818181818181827</v>
      </c>
      <c r="I46" s="26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</row>
    <row r="47" spans="1:42">
      <c r="A47" s="7" t="s">
        <v>69</v>
      </c>
      <c r="B47" s="7" t="s">
        <v>71</v>
      </c>
      <c r="C47" s="7" t="s">
        <v>121</v>
      </c>
      <c r="D47" s="4" t="s">
        <v>122</v>
      </c>
      <c r="E47" s="7" t="s">
        <v>99</v>
      </c>
      <c r="F47" s="7" t="s">
        <v>76</v>
      </c>
      <c r="G47" s="7" t="s">
        <v>100</v>
      </c>
      <c r="H47" s="22"/>
      <c r="I47" s="22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</row>
    <row r="48" spans="1:42">
      <c r="A48" s="7" t="s">
        <v>69</v>
      </c>
      <c r="B48" s="7" t="s">
        <v>71</v>
      </c>
      <c r="C48" s="7" t="s">
        <v>121</v>
      </c>
      <c r="D48" s="4" t="s">
        <v>122</v>
      </c>
      <c r="E48" s="7" t="s">
        <v>99</v>
      </c>
      <c r="F48" s="7" t="s">
        <v>80</v>
      </c>
      <c r="G48" s="7" t="s">
        <v>101</v>
      </c>
      <c r="H48" s="22"/>
      <c r="I48" s="24">
        <f>3*100/4</f>
        <v>75</v>
      </c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</row>
    <row r="49" spans="1:42">
      <c r="A49" s="7" t="s">
        <v>69</v>
      </c>
      <c r="B49" s="7" t="s">
        <v>71</v>
      </c>
      <c r="C49" s="7" t="s">
        <v>121</v>
      </c>
      <c r="D49" s="4" t="s">
        <v>122</v>
      </c>
      <c r="E49" s="7" t="s">
        <v>99</v>
      </c>
      <c r="F49" s="7" t="s">
        <v>84</v>
      </c>
      <c r="G49" s="7" t="s">
        <v>102</v>
      </c>
      <c r="H49" s="22"/>
      <c r="I49" s="22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</row>
    <row r="50" spans="1:42">
      <c r="A50" s="7" t="s">
        <v>69</v>
      </c>
      <c r="B50" s="7" t="s">
        <v>71</v>
      </c>
      <c r="C50" s="7" t="s">
        <v>121</v>
      </c>
      <c r="D50" s="4" t="s">
        <v>122</v>
      </c>
      <c r="E50" s="7" t="s">
        <v>99</v>
      </c>
      <c r="F50" s="7" t="s">
        <v>84</v>
      </c>
      <c r="G50" s="7" t="s">
        <v>104</v>
      </c>
      <c r="H50" s="22"/>
      <c r="I50" s="22" t="s">
        <v>129</v>
      </c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</row>
    <row r="51" spans="1:42">
      <c r="A51" s="7" t="s">
        <v>69</v>
      </c>
      <c r="B51" s="7" t="s">
        <v>71</v>
      </c>
      <c r="C51" s="7" t="s">
        <v>121</v>
      </c>
      <c r="D51" s="4" t="s">
        <v>122</v>
      </c>
      <c r="E51" s="7" t="s">
        <v>99</v>
      </c>
      <c r="F51" s="7" t="s">
        <v>84</v>
      </c>
      <c r="G51" s="7" t="s">
        <v>105</v>
      </c>
      <c r="H51" s="22"/>
      <c r="I51" s="22" t="s">
        <v>129</v>
      </c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</row>
    <row r="52" spans="1:42">
      <c r="A52" s="7" t="s">
        <v>69</v>
      </c>
      <c r="B52" s="7" t="s">
        <v>71</v>
      </c>
      <c r="C52" s="7" t="s">
        <v>121</v>
      </c>
      <c r="D52" s="4" t="s">
        <v>122</v>
      </c>
      <c r="E52" s="7" t="s">
        <v>99</v>
      </c>
      <c r="F52" s="7" t="s">
        <v>86</v>
      </c>
      <c r="G52" s="7" t="s">
        <v>106</v>
      </c>
      <c r="H52" s="22"/>
      <c r="I52" s="22">
        <f>3/4*100</f>
        <v>75</v>
      </c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</row>
    <row r="53" spans="1:42">
      <c r="A53" s="7" t="s">
        <v>69</v>
      </c>
      <c r="B53" s="7" t="s">
        <v>71</v>
      </c>
      <c r="C53" s="7" t="s">
        <v>121</v>
      </c>
      <c r="D53" s="4" t="s">
        <v>122</v>
      </c>
      <c r="E53" s="7" t="s">
        <v>99</v>
      </c>
      <c r="F53" s="7" t="s">
        <v>76</v>
      </c>
      <c r="G53" s="7" t="s">
        <v>107</v>
      </c>
      <c r="H53" s="22"/>
      <c r="I53" s="22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</row>
    <row r="54" spans="1:42">
      <c r="A54" s="7" t="s">
        <v>69</v>
      </c>
      <c r="B54" s="7" t="s">
        <v>71</v>
      </c>
      <c r="C54" s="7" t="s">
        <v>121</v>
      </c>
      <c r="D54" s="4" t="s">
        <v>122</v>
      </c>
      <c r="E54" s="7" t="s">
        <v>99</v>
      </c>
      <c r="F54" s="7" t="s">
        <v>80</v>
      </c>
      <c r="G54" s="7" t="s">
        <v>108</v>
      </c>
      <c r="H54" s="22">
        <f>19/30*100</f>
        <v>63.333333333333329</v>
      </c>
      <c r="I54" s="22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</row>
    <row r="55" spans="1:42">
      <c r="A55" s="7" t="s">
        <v>69</v>
      </c>
      <c r="B55" s="7" t="s">
        <v>71</v>
      </c>
      <c r="C55" s="7" t="s">
        <v>121</v>
      </c>
      <c r="D55" s="4" t="s">
        <v>122</v>
      </c>
      <c r="E55" s="7" t="s">
        <v>99</v>
      </c>
      <c r="F55" s="7" t="s">
        <v>86</v>
      </c>
      <c r="G55" s="7" t="s">
        <v>110</v>
      </c>
      <c r="H55" s="22"/>
      <c r="I55" s="22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</row>
    <row r="56" spans="1:42">
      <c r="A56" s="7" t="s">
        <v>69</v>
      </c>
      <c r="B56" s="7" t="s">
        <v>71</v>
      </c>
      <c r="C56" s="7" t="s">
        <v>121</v>
      </c>
      <c r="D56" s="4" t="s">
        <v>122</v>
      </c>
      <c r="E56" s="7" t="s">
        <v>99</v>
      </c>
      <c r="F56" s="7" t="s">
        <v>84</v>
      </c>
      <c r="G56" s="7" t="s">
        <v>111</v>
      </c>
      <c r="H56" s="22"/>
      <c r="I56" s="22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</row>
    <row r="57" spans="1:42">
      <c r="A57" s="7" t="s">
        <v>69</v>
      </c>
      <c r="B57" s="7" t="s">
        <v>71</v>
      </c>
      <c r="C57" s="7" t="s">
        <v>121</v>
      </c>
      <c r="D57" s="4" t="s">
        <v>122</v>
      </c>
      <c r="E57" s="7" t="s">
        <v>99</v>
      </c>
      <c r="F57" s="7" t="s">
        <v>84</v>
      </c>
      <c r="G57" s="7" t="s">
        <v>112</v>
      </c>
      <c r="H57" s="22"/>
      <c r="I57" s="22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</row>
    <row r="58" spans="1:42">
      <c r="A58" s="7" t="s">
        <v>69</v>
      </c>
      <c r="B58" s="7" t="s">
        <v>71</v>
      </c>
      <c r="C58" s="7" t="s">
        <v>121</v>
      </c>
      <c r="D58" s="4" t="s">
        <v>122</v>
      </c>
      <c r="E58" s="7" t="s">
        <v>99</v>
      </c>
      <c r="F58" s="7" t="s">
        <v>84</v>
      </c>
      <c r="G58" s="7" t="s">
        <v>113</v>
      </c>
      <c r="H58" s="22"/>
      <c r="I58" s="22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</row>
    <row r="59" spans="1:42">
      <c r="A59" s="7" t="s">
        <v>69</v>
      </c>
      <c r="B59" s="7" t="s">
        <v>71</v>
      </c>
      <c r="C59" s="7" t="s">
        <v>121</v>
      </c>
      <c r="D59" s="4" t="s">
        <v>122</v>
      </c>
      <c r="E59" s="7" t="s">
        <v>99</v>
      </c>
      <c r="F59" s="7" t="s">
        <v>84</v>
      </c>
      <c r="G59" s="7" t="s">
        <v>115</v>
      </c>
      <c r="H59" s="22"/>
      <c r="I59" s="22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</row>
    <row r="60" spans="1:42">
      <c r="A60" s="7" t="s">
        <v>69</v>
      </c>
      <c r="B60" s="7" t="s">
        <v>71</v>
      </c>
      <c r="C60" s="7" t="s">
        <v>121</v>
      </c>
      <c r="D60" s="4" t="s">
        <v>122</v>
      </c>
      <c r="E60" s="7" t="s">
        <v>99</v>
      </c>
      <c r="F60" s="7" t="s">
        <v>84</v>
      </c>
      <c r="G60" s="7" t="s">
        <v>117</v>
      </c>
      <c r="H60" s="22"/>
      <c r="I60" s="22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</row>
    <row r="61" spans="1:42">
      <c r="A61" s="7" t="s">
        <v>69</v>
      </c>
      <c r="B61" s="7" t="s">
        <v>71</v>
      </c>
      <c r="C61" s="7" t="s">
        <v>121</v>
      </c>
      <c r="D61" s="4" t="s">
        <v>122</v>
      </c>
      <c r="E61" s="7" t="s">
        <v>99</v>
      </c>
      <c r="F61" s="7" t="s">
        <v>84</v>
      </c>
      <c r="G61" s="7" t="s">
        <v>119</v>
      </c>
      <c r="H61" s="22"/>
      <c r="I61" s="22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</row>
    <row r="62" spans="1:42">
      <c r="A62" s="7" t="s">
        <v>69</v>
      </c>
      <c r="B62" s="7" t="s">
        <v>71</v>
      </c>
      <c r="C62" s="7" t="s">
        <v>123</v>
      </c>
      <c r="D62" s="4" t="s">
        <v>124</v>
      </c>
      <c r="E62" s="7" t="s">
        <v>75</v>
      </c>
      <c r="F62" s="7" t="s">
        <v>76</v>
      </c>
      <c r="G62" s="7" t="s">
        <v>77</v>
      </c>
      <c r="H62" s="22">
        <f>14/28*100</f>
        <v>50</v>
      </c>
      <c r="I62" s="22"/>
      <c r="J62" s="22"/>
      <c r="K62" s="22"/>
      <c r="L62" s="22"/>
      <c r="M62" s="22"/>
      <c r="N62" s="22"/>
      <c r="O62" s="6"/>
      <c r="P62" s="6"/>
      <c r="Q62" s="6"/>
      <c r="R62" s="6"/>
      <c r="S62" s="6">
        <f>8/14*100</f>
        <v>57.142857142857139</v>
      </c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</row>
    <row r="63" spans="1:42">
      <c r="A63" s="7" t="s">
        <v>69</v>
      </c>
      <c r="B63" s="7" t="s">
        <v>71</v>
      </c>
      <c r="C63" s="7" t="s">
        <v>123</v>
      </c>
      <c r="D63" s="4" t="s">
        <v>124</v>
      </c>
      <c r="E63" s="7" t="s">
        <v>75</v>
      </c>
      <c r="F63" s="7" t="s">
        <v>76</v>
      </c>
      <c r="G63" s="7" t="s">
        <v>78</v>
      </c>
      <c r="H63" s="22"/>
      <c r="I63" s="22"/>
      <c r="J63" s="22"/>
      <c r="K63" s="22"/>
      <c r="L63" s="22"/>
      <c r="M63" s="22"/>
      <c r="N63" s="22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</row>
    <row r="64" spans="1:42">
      <c r="A64" s="7" t="s">
        <v>69</v>
      </c>
      <c r="B64" s="7" t="s">
        <v>71</v>
      </c>
      <c r="C64" s="7" t="s">
        <v>123</v>
      </c>
      <c r="D64" s="4" t="s">
        <v>124</v>
      </c>
      <c r="E64" s="7" t="s">
        <v>75</v>
      </c>
      <c r="F64" s="7" t="s">
        <v>80</v>
      </c>
      <c r="G64" s="7" t="s">
        <v>82</v>
      </c>
      <c r="H64" s="22"/>
      <c r="I64" s="22">
        <f>12/14*100</f>
        <v>85.714285714285708</v>
      </c>
      <c r="J64" s="22">
        <f>9/12*100</f>
        <v>75</v>
      </c>
      <c r="K64" s="22">
        <f>9/13*100</f>
        <v>69.230769230769226</v>
      </c>
      <c r="L64" s="22">
        <f>11/12*100</f>
        <v>91.666666666666657</v>
      </c>
      <c r="M64" s="22">
        <f>10/14*100</f>
        <v>71.428571428571431</v>
      </c>
      <c r="N64" s="22">
        <f>7/13*100</f>
        <v>53.846153846153847</v>
      </c>
      <c r="O64" s="6">
        <f>12/14*100</f>
        <v>85.714285714285708</v>
      </c>
      <c r="P64" s="6">
        <f>12/13*100</f>
        <v>92.307692307692307</v>
      </c>
      <c r="Q64" s="6">
        <f>10/12*100</f>
        <v>83.333333333333343</v>
      </c>
      <c r="R64" s="6">
        <f>11/13*100</f>
        <v>84.615384615384613</v>
      </c>
      <c r="S64" s="6"/>
      <c r="T64" s="6">
        <f>10/13*100</f>
        <v>76.923076923076934</v>
      </c>
      <c r="U64" s="6">
        <f>10/14*100</f>
        <v>71.428571428571431</v>
      </c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</row>
    <row r="65" spans="1:42">
      <c r="A65" s="7" t="s">
        <v>69</v>
      </c>
      <c r="B65" s="7" t="s">
        <v>71</v>
      </c>
      <c r="C65" s="7" t="s">
        <v>123</v>
      </c>
      <c r="D65" s="4" t="s">
        <v>124</v>
      </c>
      <c r="E65" s="7" t="s">
        <v>75</v>
      </c>
      <c r="F65" s="7" t="s">
        <v>80</v>
      </c>
      <c r="G65" s="7" t="s">
        <v>83</v>
      </c>
      <c r="H65" s="22"/>
      <c r="I65" s="22"/>
      <c r="J65" s="22"/>
      <c r="K65" s="22"/>
      <c r="L65" s="22"/>
      <c r="M65" s="22"/>
      <c r="N65" s="22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</row>
    <row r="66" spans="1:42">
      <c r="A66" s="7" t="s">
        <v>69</v>
      </c>
      <c r="B66" s="7" t="s">
        <v>71</v>
      </c>
      <c r="C66" s="7" t="s">
        <v>123</v>
      </c>
      <c r="D66" s="4" t="s">
        <v>124</v>
      </c>
      <c r="E66" s="7" t="s">
        <v>75</v>
      </c>
      <c r="F66" s="7" t="s">
        <v>84</v>
      </c>
      <c r="G66" s="7" t="s">
        <v>85</v>
      </c>
      <c r="H66" s="22"/>
      <c r="I66" s="22"/>
      <c r="J66" s="22"/>
      <c r="K66" s="22"/>
      <c r="L66" s="22"/>
      <c r="M66" s="22"/>
      <c r="N66" s="22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</row>
    <row r="67" spans="1:42">
      <c r="A67" s="7" t="s">
        <v>69</v>
      </c>
      <c r="B67" s="7" t="s">
        <v>71</v>
      </c>
      <c r="C67" s="7" t="s">
        <v>123</v>
      </c>
      <c r="D67" s="4" t="s">
        <v>124</v>
      </c>
      <c r="E67" s="7" t="s">
        <v>75</v>
      </c>
      <c r="F67" s="7" t="s">
        <v>86</v>
      </c>
      <c r="G67" s="7" t="s">
        <v>87</v>
      </c>
      <c r="H67" s="22"/>
      <c r="I67" s="22">
        <v>70</v>
      </c>
      <c r="J67" s="22">
        <v>90</v>
      </c>
      <c r="K67" s="22">
        <v>70</v>
      </c>
      <c r="L67" s="22">
        <v>90</v>
      </c>
      <c r="M67" s="22">
        <v>70</v>
      </c>
      <c r="N67" s="22">
        <v>70</v>
      </c>
      <c r="O67" s="22">
        <v>90</v>
      </c>
      <c r="P67" s="22">
        <v>90</v>
      </c>
      <c r="Q67" s="22">
        <v>70</v>
      </c>
      <c r="R67" s="22">
        <v>90</v>
      </c>
      <c r="S67" s="22">
        <v>50</v>
      </c>
      <c r="T67" s="22">
        <v>70</v>
      </c>
      <c r="U67" s="22">
        <v>70</v>
      </c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</row>
    <row r="68" spans="1:42">
      <c r="A68" s="7" t="s">
        <v>69</v>
      </c>
      <c r="B68" s="7" t="s">
        <v>71</v>
      </c>
      <c r="C68" s="7" t="s">
        <v>123</v>
      </c>
      <c r="D68" s="4" t="s">
        <v>124</v>
      </c>
      <c r="E68" s="7" t="s">
        <v>75</v>
      </c>
      <c r="F68" s="7" t="s">
        <v>80</v>
      </c>
      <c r="G68" s="7" t="s">
        <v>89</v>
      </c>
      <c r="H68" s="11">
        <f>18/28*100</f>
        <v>64.285714285714292</v>
      </c>
      <c r="I68" s="22">
        <f>14/40*100</f>
        <v>35</v>
      </c>
      <c r="J68" s="22">
        <f>26/40*100</f>
        <v>65</v>
      </c>
      <c r="K68" s="22">
        <f>33/40*100</f>
        <v>82.5</v>
      </c>
      <c r="L68" s="22">
        <f>29/40*100</f>
        <v>72.5</v>
      </c>
      <c r="M68" s="22">
        <f>26/40*100</f>
        <v>65</v>
      </c>
      <c r="N68" s="22">
        <f>26/40*100</f>
        <v>65</v>
      </c>
      <c r="O68" s="22">
        <f>39/40*100</f>
        <v>97.5</v>
      </c>
      <c r="P68" s="22">
        <f>39/40*100</f>
        <v>97.5</v>
      </c>
      <c r="Q68" s="22">
        <f>39/40*100</f>
        <v>97.5</v>
      </c>
      <c r="R68" s="22">
        <f>31/40*100</f>
        <v>77.5</v>
      </c>
      <c r="S68" s="22">
        <f>9/14*100</f>
        <v>64.285714285714292</v>
      </c>
      <c r="T68" s="22">
        <f>20/20*100</f>
        <v>100</v>
      </c>
      <c r="U68" s="22">
        <f>37/40*100</f>
        <v>92.5</v>
      </c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</row>
    <row r="69" spans="1:42">
      <c r="A69" s="7" t="s">
        <v>69</v>
      </c>
      <c r="B69" s="7" t="s">
        <v>71</v>
      </c>
      <c r="C69" s="7" t="s">
        <v>123</v>
      </c>
      <c r="D69" s="4" t="s">
        <v>124</v>
      </c>
      <c r="E69" s="7" t="s">
        <v>90</v>
      </c>
      <c r="F69" s="7" t="s">
        <v>76</v>
      </c>
      <c r="G69" s="7" t="s">
        <v>77</v>
      </c>
      <c r="H69" s="22">
        <f>8/11*100</f>
        <v>72.727272727272734</v>
      </c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>
        <f>7/11*100</f>
        <v>63.636363636363633</v>
      </c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</row>
    <row r="70" spans="1:42">
      <c r="A70" s="7" t="s">
        <v>69</v>
      </c>
      <c r="B70" s="7" t="s">
        <v>71</v>
      </c>
      <c r="C70" s="7" t="s">
        <v>123</v>
      </c>
      <c r="D70" s="4" t="s">
        <v>124</v>
      </c>
      <c r="E70" s="7" t="s">
        <v>90</v>
      </c>
      <c r="F70" s="7" t="s">
        <v>76</v>
      </c>
      <c r="G70" s="7" t="s">
        <v>91</v>
      </c>
      <c r="H70" s="22"/>
      <c r="I70" s="22">
        <f>5/6*100</f>
        <v>83.333333333333343</v>
      </c>
      <c r="J70" s="22">
        <f>4/5*100</f>
        <v>80</v>
      </c>
      <c r="K70" s="22">
        <f>4/6*100</f>
        <v>66.666666666666657</v>
      </c>
      <c r="L70" s="22">
        <f>5/6*100</f>
        <v>83.333333333333343</v>
      </c>
      <c r="M70" s="22">
        <f>4/5*100</f>
        <v>80</v>
      </c>
      <c r="N70" s="22">
        <f>4/6*100</f>
        <v>66.666666666666657</v>
      </c>
      <c r="O70" s="22">
        <f>4/6*100</f>
        <v>66.666666666666657</v>
      </c>
      <c r="P70" s="22">
        <f>5/5*100</f>
        <v>100</v>
      </c>
      <c r="Q70" s="22">
        <f>4/6*100</f>
        <v>66.666666666666657</v>
      </c>
      <c r="R70" s="22">
        <f>2/6*100</f>
        <v>33.333333333333329</v>
      </c>
      <c r="S70" s="22"/>
      <c r="T70" s="22">
        <f>5/6*100</f>
        <v>83.333333333333343</v>
      </c>
      <c r="U70" s="22">
        <f>5/6*100</f>
        <v>83.333333333333343</v>
      </c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</row>
    <row r="71" spans="1:42">
      <c r="A71" s="7" t="s">
        <v>69</v>
      </c>
      <c r="B71" s="7" t="s">
        <v>71</v>
      </c>
      <c r="C71" s="7" t="s">
        <v>123</v>
      </c>
      <c r="D71" s="4" t="s">
        <v>124</v>
      </c>
      <c r="E71" s="7" t="s">
        <v>90</v>
      </c>
      <c r="F71" s="7" t="s">
        <v>80</v>
      </c>
      <c r="G71" s="7" t="s">
        <v>92</v>
      </c>
      <c r="H71" s="22"/>
      <c r="I71" s="6">
        <f>5/5*100</f>
        <v>100</v>
      </c>
      <c r="J71" s="22">
        <f>3/6*100</f>
        <v>50</v>
      </c>
      <c r="K71" s="22">
        <f>3/6*100</f>
        <v>50</v>
      </c>
      <c r="L71" s="22">
        <f>3/5*100</f>
        <v>60</v>
      </c>
      <c r="M71" s="22">
        <f>5/6*100</f>
        <v>83.333333333333343</v>
      </c>
      <c r="N71" s="22">
        <f>4/6*100</f>
        <v>66.666666666666657</v>
      </c>
      <c r="O71" s="22">
        <f>4/5*100</f>
        <v>80</v>
      </c>
      <c r="P71" s="22">
        <f>5/5*100</f>
        <v>100</v>
      </c>
      <c r="Q71" s="22">
        <f>6/6*100</f>
        <v>100</v>
      </c>
      <c r="R71" s="22">
        <f>4/5*100</f>
        <v>80</v>
      </c>
      <c r="S71" s="22"/>
      <c r="T71" s="22">
        <f>5/6*100</f>
        <v>83.333333333333343</v>
      </c>
      <c r="U71" s="22">
        <f>5/5*100</f>
        <v>100</v>
      </c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</row>
    <row r="72" spans="1:42">
      <c r="A72" s="7" t="s">
        <v>69</v>
      </c>
      <c r="B72" s="7" t="s">
        <v>71</v>
      </c>
      <c r="C72" s="7" t="s">
        <v>123</v>
      </c>
      <c r="D72" s="4" t="s">
        <v>124</v>
      </c>
      <c r="E72" s="7" t="s">
        <v>90</v>
      </c>
      <c r="F72" s="7" t="s">
        <v>80</v>
      </c>
      <c r="G72" s="7" t="s">
        <v>93</v>
      </c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</row>
    <row r="73" spans="1:42">
      <c r="A73" s="7" t="s">
        <v>69</v>
      </c>
      <c r="B73" s="7" t="s">
        <v>71</v>
      </c>
      <c r="C73" s="7" t="s">
        <v>123</v>
      </c>
      <c r="D73" s="4" t="s">
        <v>124</v>
      </c>
      <c r="E73" s="7" t="s">
        <v>90</v>
      </c>
      <c r="F73" s="7" t="s">
        <v>80</v>
      </c>
      <c r="G73" s="7" t="s">
        <v>94</v>
      </c>
      <c r="H73" s="22"/>
      <c r="I73" s="22">
        <f>8/10*100</f>
        <v>80</v>
      </c>
      <c r="J73" s="22">
        <f>9/10*100</f>
        <v>90</v>
      </c>
      <c r="K73" s="22">
        <f>8/10*100</f>
        <v>80</v>
      </c>
      <c r="L73" s="22">
        <f>7/8*100</f>
        <v>87.5</v>
      </c>
      <c r="M73" s="22">
        <f>9/10*100</f>
        <v>90</v>
      </c>
      <c r="N73" s="22">
        <f>6/10*100</f>
        <v>60</v>
      </c>
      <c r="O73" s="22">
        <f>4/6*100</f>
        <v>66.666666666666657</v>
      </c>
      <c r="P73" s="22">
        <f>9/10*100</f>
        <v>90</v>
      </c>
      <c r="Q73" s="22">
        <f>10/12*100</f>
        <v>83.333333333333343</v>
      </c>
      <c r="R73" s="22">
        <f>9/10*100</f>
        <v>90</v>
      </c>
      <c r="S73" s="22"/>
      <c r="T73" s="22">
        <f>10/12*100</f>
        <v>83.333333333333343</v>
      </c>
      <c r="U73" s="22">
        <f>5/8*100</f>
        <v>62.5</v>
      </c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</row>
    <row r="74" spans="1:42">
      <c r="A74" s="7" t="s">
        <v>69</v>
      </c>
      <c r="B74" s="7" t="s">
        <v>71</v>
      </c>
      <c r="C74" s="7" t="s">
        <v>123</v>
      </c>
      <c r="D74" s="4" t="s">
        <v>124</v>
      </c>
      <c r="E74" s="7" t="s">
        <v>90</v>
      </c>
      <c r="F74" s="7" t="s">
        <v>84</v>
      </c>
      <c r="G74" s="7" t="s">
        <v>96</v>
      </c>
      <c r="H74" s="22"/>
      <c r="I74" s="23"/>
      <c r="J74" s="22" t="s">
        <v>131</v>
      </c>
      <c r="K74" s="22" t="s">
        <v>131</v>
      </c>
      <c r="L74" s="22" t="s">
        <v>131</v>
      </c>
      <c r="M74" s="22" t="s">
        <v>137</v>
      </c>
      <c r="N74" s="22" t="s">
        <v>135</v>
      </c>
      <c r="O74" s="22" t="s">
        <v>135</v>
      </c>
      <c r="P74" s="22" t="s">
        <v>139</v>
      </c>
      <c r="Q74" s="22" t="s">
        <v>141</v>
      </c>
      <c r="R74" s="22" t="s">
        <v>148</v>
      </c>
      <c r="S74" s="22"/>
      <c r="T74" s="22" t="s">
        <v>149</v>
      </c>
      <c r="U74" s="22" t="s">
        <v>149</v>
      </c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</row>
    <row r="75" spans="1:42">
      <c r="A75" s="7" t="s">
        <v>69</v>
      </c>
      <c r="B75" s="7" t="s">
        <v>71</v>
      </c>
      <c r="C75" s="7" t="s">
        <v>123</v>
      </c>
      <c r="D75" s="4" t="s">
        <v>124</v>
      </c>
      <c r="E75" s="7" t="s">
        <v>90</v>
      </c>
      <c r="F75" s="7" t="s">
        <v>86</v>
      </c>
      <c r="G75" s="7" t="s">
        <v>87</v>
      </c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</row>
    <row r="76" spans="1:42">
      <c r="A76" s="7" t="s">
        <v>69</v>
      </c>
      <c r="B76" s="7" t="s">
        <v>71</v>
      </c>
      <c r="C76" s="7" t="s">
        <v>123</v>
      </c>
      <c r="D76" s="4" t="s">
        <v>124</v>
      </c>
      <c r="E76" s="7" t="s">
        <v>90</v>
      </c>
      <c r="F76" s="7" t="s">
        <v>80</v>
      </c>
      <c r="G76" s="7" t="s">
        <v>98</v>
      </c>
      <c r="H76" s="11">
        <f>9/11*100</f>
        <v>81.818181818181827</v>
      </c>
      <c r="I76" s="26"/>
      <c r="J76" s="22">
        <f>6/10*100</f>
        <v>60</v>
      </c>
      <c r="K76" s="22">
        <f>7/10*100</f>
        <v>70</v>
      </c>
      <c r="L76" s="22">
        <f>5/10*100</f>
        <v>50</v>
      </c>
      <c r="M76" s="11">
        <f>8/10*100</f>
        <v>80</v>
      </c>
      <c r="N76" s="22">
        <f>7/10*100</f>
        <v>70</v>
      </c>
      <c r="O76" s="22">
        <f>7/10*100</f>
        <v>70</v>
      </c>
      <c r="P76" s="22">
        <f>8/10*100</f>
        <v>80</v>
      </c>
      <c r="Q76" s="22">
        <f>9/10*100</f>
        <v>90</v>
      </c>
      <c r="R76" s="22">
        <f>6/10*100</f>
        <v>60</v>
      </c>
      <c r="S76" s="22">
        <f>9/11*100</f>
        <v>81.818181818181827</v>
      </c>
      <c r="T76" s="22">
        <f>6/10*100</f>
        <v>60</v>
      </c>
      <c r="U76" s="22">
        <f>8/10*100</f>
        <v>80</v>
      </c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</row>
    <row r="77" spans="1:42">
      <c r="A77" s="7" t="s">
        <v>69</v>
      </c>
      <c r="B77" s="7" t="s">
        <v>71</v>
      </c>
      <c r="C77" s="7" t="s">
        <v>123</v>
      </c>
      <c r="D77" s="4" t="s">
        <v>124</v>
      </c>
      <c r="E77" s="7" t="s">
        <v>99</v>
      </c>
      <c r="F77" s="7" t="s">
        <v>76</v>
      </c>
      <c r="G77" s="7" t="s">
        <v>100</v>
      </c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</row>
    <row r="78" spans="1:42">
      <c r="A78" s="7" t="s">
        <v>69</v>
      </c>
      <c r="B78" s="7" t="s">
        <v>71</v>
      </c>
      <c r="C78" s="7" t="s">
        <v>123</v>
      </c>
      <c r="D78" s="4" t="s">
        <v>124</v>
      </c>
      <c r="E78" s="7" t="s">
        <v>99</v>
      </c>
      <c r="F78" s="7" t="s">
        <v>80</v>
      </c>
      <c r="G78" s="7" t="s">
        <v>101</v>
      </c>
      <c r="H78" s="22"/>
      <c r="I78" s="24">
        <f>2.5*100/4</f>
        <v>62.5</v>
      </c>
      <c r="J78" s="6">
        <f>3*100/4</f>
        <v>75</v>
      </c>
      <c r="K78" s="6">
        <f>2.5*100/4</f>
        <v>62.5</v>
      </c>
      <c r="L78" s="22"/>
      <c r="M78" s="22"/>
      <c r="N78" s="6">
        <f>2.5*100/4</f>
        <v>62.5</v>
      </c>
      <c r="O78" s="6">
        <f>2.5*100/4</f>
        <v>62.5</v>
      </c>
      <c r="P78" s="6">
        <f>2.5*100/4</f>
        <v>62.5</v>
      </c>
      <c r="Q78" s="22"/>
      <c r="R78" s="22"/>
      <c r="S78" s="6">
        <f>2.5*100/4</f>
        <v>62.5</v>
      </c>
      <c r="T78" s="6">
        <f>2.5*100/4</f>
        <v>62.5</v>
      </c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</row>
    <row r="79" spans="1:42">
      <c r="A79" s="7" t="s">
        <v>69</v>
      </c>
      <c r="B79" s="7" t="s">
        <v>71</v>
      </c>
      <c r="C79" s="7" t="s">
        <v>123</v>
      </c>
      <c r="D79" s="4" t="s">
        <v>124</v>
      </c>
      <c r="E79" s="7" t="s">
        <v>99</v>
      </c>
      <c r="F79" s="7" t="s">
        <v>84</v>
      </c>
      <c r="G79" s="7" t="s">
        <v>102</v>
      </c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</row>
    <row r="80" spans="1:42">
      <c r="A80" s="7" t="s">
        <v>69</v>
      </c>
      <c r="B80" s="7" t="s">
        <v>71</v>
      </c>
      <c r="C80" s="7" t="s">
        <v>123</v>
      </c>
      <c r="D80" s="4" t="s">
        <v>124</v>
      </c>
      <c r="E80" s="7" t="s">
        <v>99</v>
      </c>
      <c r="F80" s="7" t="s">
        <v>84</v>
      </c>
      <c r="G80" s="7" t="s">
        <v>104</v>
      </c>
      <c r="H80" s="22"/>
      <c r="I80" s="22" t="s">
        <v>129</v>
      </c>
      <c r="J80" s="22" t="s">
        <v>131</v>
      </c>
      <c r="K80" s="22" t="s">
        <v>131</v>
      </c>
      <c r="L80" s="22"/>
      <c r="M80" s="22"/>
      <c r="N80" s="22" t="s">
        <v>135</v>
      </c>
      <c r="O80" s="22" t="s">
        <v>135</v>
      </c>
      <c r="P80" s="22" t="s">
        <v>139</v>
      </c>
      <c r="Q80" s="22"/>
      <c r="R80" s="22"/>
      <c r="S80" s="22" t="s">
        <v>145</v>
      </c>
      <c r="T80" s="22" t="s">
        <v>149</v>
      </c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</row>
    <row r="81" spans="1:42">
      <c r="A81" s="7" t="s">
        <v>69</v>
      </c>
      <c r="B81" s="7" t="s">
        <v>71</v>
      </c>
      <c r="C81" s="7" t="s">
        <v>123</v>
      </c>
      <c r="D81" s="4" t="s">
        <v>124</v>
      </c>
      <c r="E81" s="7" t="s">
        <v>99</v>
      </c>
      <c r="F81" s="7" t="s">
        <v>84</v>
      </c>
      <c r="G81" s="7" t="s">
        <v>105</v>
      </c>
      <c r="H81" s="22"/>
      <c r="I81" s="22" t="s">
        <v>129</v>
      </c>
      <c r="J81" s="22" t="s">
        <v>131</v>
      </c>
      <c r="K81" s="22" t="s">
        <v>131</v>
      </c>
      <c r="L81" s="22"/>
      <c r="M81" s="22"/>
      <c r="N81" s="22" t="s">
        <v>135</v>
      </c>
      <c r="O81" s="22" t="s">
        <v>135</v>
      </c>
      <c r="P81" s="22" t="s">
        <v>139</v>
      </c>
      <c r="Q81" s="22"/>
      <c r="R81" s="22"/>
      <c r="S81" s="22" t="s">
        <v>145</v>
      </c>
      <c r="T81" s="22" t="s">
        <v>149</v>
      </c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</row>
    <row r="82" spans="1:42">
      <c r="A82" s="7" t="s">
        <v>69</v>
      </c>
      <c r="B82" s="7" t="s">
        <v>71</v>
      </c>
      <c r="C82" s="7" t="s">
        <v>123</v>
      </c>
      <c r="D82" s="4" t="s">
        <v>124</v>
      </c>
      <c r="E82" s="7" t="s">
        <v>99</v>
      </c>
      <c r="F82" s="7" t="s">
        <v>86</v>
      </c>
      <c r="G82" s="7" t="s">
        <v>106</v>
      </c>
      <c r="H82" s="22"/>
      <c r="I82" s="22">
        <f>2.5/4*100</f>
        <v>62.5</v>
      </c>
      <c r="J82" s="11">
        <f>2.5/4*100</f>
        <v>62.5</v>
      </c>
      <c r="K82" s="22">
        <f>2.5/4*100</f>
        <v>62.5</v>
      </c>
      <c r="L82" s="22"/>
      <c r="M82" s="22"/>
      <c r="N82" s="22">
        <f>2.5/4*100</f>
        <v>62.5</v>
      </c>
      <c r="O82" s="22">
        <f>2.5/4*100</f>
        <v>62.5</v>
      </c>
      <c r="P82" s="11">
        <f>2.5/4*100</f>
        <v>62.5</v>
      </c>
      <c r="Q82" s="22"/>
      <c r="R82" s="22"/>
      <c r="S82" s="11">
        <f>2.5/4*100</f>
        <v>62.5</v>
      </c>
      <c r="T82" s="22">
        <f>2.5/4*100</f>
        <v>62.5</v>
      </c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</row>
    <row r="83" spans="1:42">
      <c r="A83" s="7" t="s">
        <v>69</v>
      </c>
      <c r="B83" s="7" t="s">
        <v>71</v>
      </c>
      <c r="C83" s="7" t="s">
        <v>123</v>
      </c>
      <c r="D83" s="4" t="s">
        <v>124</v>
      </c>
      <c r="E83" s="7" t="s">
        <v>99</v>
      </c>
      <c r="F83" s="7" t="s">
        <v>76</v>
      </c>
      <c r="G83" s="7" t="s">
        <v>107</v>
      </c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</row>
    <row r="84" spans="1:42">
      <c r="A84" s="7" t="s">
        <v>69</v>
      </c>
      <c r="B84" s="7" t="s">
        <v>71</v>
      </c>
      <c r="C84" s="7" t="s">
        <v>123</v>
      </c>
      <c r="D84" s="4" t="s">
        <v>124</v>
      </c>
      <c r="E84" s="7" t="s">
        <v>99</v>
      </c>
      <c r="F84" s="7" t="s">
        <v>80</v>
      </c>
      <c r="G84" s="7" t="s">
        <v>108</v>
      </c>
      <c r="H84" s="22">
        <f>20/30*100</f>
        <v>66.666666666666657</v>
      </c>
      <c r="I84" s="22"/>
      <c r="J84" s="22"/>
      <c r="K84" s="22"/>
      <c r="L84" s="22">
        <f>18/30*100</f>
        <v>60</v>
      </c>
      <c r="M84" s="22">
        <f>18/30*100</f>
        <v>60</v>
      </c>
      <c r="N84" s="22"/>
      <c r="O84" s="22"/>
      <c r="P84" s="22"/>
      <c r="Q84" s="22">
        <f>19/30*100</f>
        <v>63.333333333333329</v>
      </c>
      <c r="R84" s="22">
        <f>20/30*100</f>
        <v>66.666666666666657</v>
      </c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</row>
    <row r="85" spans="1:42">
      <c r="A85" s="7" t="s">
        <v>69</v>
      </c>
      <c r="B85" s="7" t="s">
        <v>71</v>
      </c>
      <c r="C85" s="7" t="s">
        <v>123</v>
      </c>
      <c r="D85" s="4" t="s">
        <v>124</v>
      </c>
      <c r="E85" s="7" t="s">
        <v>99</v>
      </c>
      <c r="F85" s="7" t="s">
        <v>86</v>
      </c>
      <c r="G85" s="7" t="s">
        <v>110</v>
      </c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</row>
    <row r="86" spans="1:42">
      <c r="A86" s="7" t="s">
        <v>69</v>
      </c>
      <c r="B86" s="7" t="s">
        <v>71</v>
      </c>
      <c r="C86" s="7" t="s">
        <v>123</v>
      </c>
      <c r="D86" s="4" t="s">
        <v>124</v>
      </c>
      <c r="E86" s="7" t="s">
        <v>99</v>
      </c>
      <c r="F86" s="7" t="s">
        <v>84</v>
      </c>
      <c r="G86" s="7" t="s">
        <v>111</v>
      </c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</row>
    <row r="87" spans="1:42">
      <c r="A87" s="7" t="s">
        <v>69</v>
      </c>
      <c r="B87" s="7" t="s">
        <v>71</v>
      </c>
      <c r="C87" s="7" t="s">
        <v>123</v>
      </c>
      <c r="D87" s="4" t="s">
        <v>124</v>
      </c>
      <c r="E87" s="7" t="s">
        <v>99</v>
      </c>
      <c r="F87" s="7" t="s">
        <v>84</v>
      </c>
      <c r="G87" s="7" t="s">
        <v>112</v>
      </c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</row>
    <row r="88" spans="1:42">
      <c r="A88" s="7" t="s">
        <v>69</v>
      </c>
      <c r="B88" s="7" t="s">
        <v>71</v>
      </c>
      <c r="C88" s="7" t="s">
        <v>123</v>
      </c>
      <c r="D88" s="4" t="s">
        <v>124</v>
      </c>
      <c r="E88" s="7" t="s">
        <v>99</v>
      </c>
      <c r="F88" s="7" t="s">
        <v>84</v>
      </c>
      <c r="G88" s="7" t="s">
        <v>113</v>
      </c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</row>
    <row r="89" spans="1:42">
      <c r="A89" s="7" t="s">
        <v>69</v>
      </c>
      <c r="B89" s="7" t="s">
        <v>71</v>
      </c>
      <c r="C89" s="7" t="s">
        <v>123</v>
      </c>
      <c r="D89" s="4" t="s">
        <v>124</v>
      </c>
      <c r="E89" s="7" t="s">
        <v>99</v>
      </c>
      <c r="F89" s="7" t="s">
        <v>84</v>
      </c>
      <c r="G89" s="7" t="s">
        <v>115</v>
      </c>
      <c r="H89" s="22"/>
      <c r="I89" s="22"/>
      <c r="J89" s="22"/>
      <c r="K89" s="22"/>
      <c r="L89" s="22" t="s">
        <v>131</v>
      </c>
      <c r="M89" s="22" t="s">
        <v>138</v>
      </c>
      <c r="N89" s="22"/>
      <c r="O89" s="22"/>
      <c r="P89" s="22"/>
      <c r="Q89" s="22" t="s">
        <v>141</v>
      </c>
      <c r="R89" s="22" t="s">
        <v>148</v>
      </c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</row>
    <row r="90" spans="1:42">
      <c r="A90" s="7" t="s">
        <v>69</v>
      </c>
      <c r="B90" s="7" t="s">
        <v>71</v>
      </c>
      <c r="C90" s="7" t="s">
        <v>123</v>
      </c>
      <c r="D90" s="4" t="s">
        <v>124</v>
      </c>
      <c r="E90" s="7" t="s">
        <v>99</v>
      </c>
      <c r="F90" s="7" t="s">
        <v>84</v>
      </c>
      <c r="G90" s="7" t="s">
        <v>117</v>
      </c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</row>
    <row r="91" spans="1:42">
      <c r="A91" s="7" t="s">
        <v>69</v>
      </c>
      <c r="B91" s="7" t="s">
        <v>71</v>
      </c>
      <c r="C91" s="7" t="s">
        <v>123</v>
      </c>
      <c r="D91" s="4" t="s">
        <v>124</v>
      </c>
      <c r="E91" s="7" t="s">
        <v>99</v>
      </c>
      <c r="F91" s="7" t="s">
        <v>84</v>
      </c>
      <c r="G91" s="7" t="s">
        <v>119</v>
      </c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</row>
    <row r="92" spans="1:42">
      <c r="A92" s="7" t="s">
        <v>69</v>
      </c>
      <c r="B92" s="7" t="s">
        <v>71</v>
      </c>
      <c r="C92" s="7" t="s">
        <v>125</v>
      </c>
      <c r="D92" s="4" t="s">
        <v>126</v>
      </c>
      <c r="E92" s="7" t="s">
        <v>75</v>
      </c>
      <c r="F92" s="7" t="s">
        <v>76</v>
      </c>
      <c r="G92" s="7" t="s">
        <v>77</v>
      </c>
      <c r="H92" s="22">
        <f>11/28*100</f>
        <v>39.285714285714285</v>
      </c>
      <c r="I92" s="22"/>
      <c r="J92" s="22"/>
      <c r="K92" s="23"/>
      <c r="L92" s="22"/>
      <c r="M92" s="23"/>
      <c r="N92" s="22"/>
      <c r="O92" s="22"/>
      <c r="P92" s="23"/>
      <c r="Q92" s="22"/>
      <c r="R92" s="23"/>
      <c r="S92" s="22">
        <f>6/14*100</f>
        <v>42.857142857142854</v>
      </c>
      <c r="T92" s="22"/>
      <c r="U92" s="23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</row>
    <row r="93" spans="1:42">
      <c r="A93" s="7" t="s">
        <v>69</v>
      </c>
      <c r="B93" s="7" t="s">
        <v>71</v>
      </c>
      <c r="C93" s="7" t="s">
        <v>125</v>
      </c>
      <c r="D93" s="4" t="s">
        <v>126</v>
      </c>
      <c r="E93" s="7" t="s">
        <v>75</v>
      </c>
      <c r="F93" s="7" t="s">
        <v>76</v>
      </c>
      <c r="G93" s="7" t="s">
        <v>78</v>
      </c>
      <c r="H93" s="22"/>
      <c r="I93" s="22"/>
      <c r="J93" s="22"/>
      <c r="K93" s="23"/>
      <c r="L93" s="22"/>
      <c r="M93" s="23"/>
      <c r="N93" s="22"/>
      <c r="O93" s="22"/>
      <c r="P93" s="23"/>
      <c r="Q93" s="22"/>
      <c r="R93" s="23"/>
      <c r="S93" s="22"/>
      <c r="T93" s="22"/>
      <c r="U93" s="23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</row>
    <row r="94" spans="1:42">
      <c r="A94" s="7" t="s">
        <v>69</v>
      </c>
      <c r="B94" s="7" t="s">
        <v>71</v>
      </c>
      <c r="C94" s="7" t="s">
        <v>125</v>
      </c>
      <c r="D94" s="4" t="s">
        <v>126</v>
      </c>
      <c r="E94" s="7" t="s">
        <v>75</v>
      </c>
      <c r="F94" s="7" t="s">
        <v>80</v>
      </c>
      <c r="G94" s="7" t="s">
        <v>82</v>
      </c>
      <c r="H94" s="22"/>
      <c r="I94" s="22">
        <f>8/14*100</f>
        <v>57.142857142857139</v>
      </c>
      <c r="J94" s="22">
        <f>6/12*100</f>
        <v>50</v>
      </c>
      <c r="K94" s="23"/>
      <c r="L94" s="22">
        <f>8/12*100</f>
        <v>66.666666666666657</v>
      </c>
      <c r="M94" s="23"/>
      <c r="N94" s="22">
        <f>8/13*100</f>
        <v>61.53846153846154</v>
      </c>
      <c r="O94" s="22">
        <f>6/14*100</f>
        <v>42.857142857142854</v>
      </c>
      <c r="P94" s="23"/>
      <c r="Q94" s="22">
        <f>10/12*100</f>
        <v>83.333333333333343</v>
      </c>
      <c r="R94" s="23"/>
      <c r="S94" s="22"/>
      <c r="T94" s="6">
        <f>10/13*100</f>
        <v>76.923076923076934</v>
      </c>
      <c r="U94" s="23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</row>
    <row r="95" spans="1:42">
      <c r="A95" s="7" t="s">
        <v>69</v>
      </c>
      <c r="B95" s="7" t="s">
        <v>71</v>
      </c>
      <c r="C95" s="7" t="s">
        <v>125</v>
      </c>
      <c r="D95" s="4" t="s">
        <v>126</v>
      </c>
      <c r="E95" s="7" t="s">
        <v>75</v>
      </c>
      <c r="F95" s="7" t="s">
        <v>80</v>
      </c>
      <c r="G95" s="7" t="s">
        <v>83</v>
      </c>
      <c r="H95" s="22"/>
      <c r="I95" s="22"/>
      <c r="J95" s="22"/>
      <c r="K95" s="23"/>
      <c r="L95" s="22"/>
      <c r="M95" s="23"/>
      <c r="N95" s="22"/>
      <c r="O95" s="22"/>
      <c r="P95" s="23"/>
      <c r="Q95" s="22"/>
      <c r="R95" s="23"/>
      <c r="S95" s="22"/>
      <c r="T95" s="22"/>
      <c r="U95" s="23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</row>
    <row r="96" spans="1:42">
      <c r="A96" s="7" t="s">
        <v>69</v>
      </c>
      <c r="B96" s="7" t="s">
        <v>71</v>
      </c>
      <c r="C96" s="7" t="s">
        <v>125</v>
      </c>
      <c r="D96" s="4" t="s">
        <v>126</v>
      </c>
      <c r="E96" s="7" t="s">
        <v>75</v>
      </c>
      <c r="F96" s="7" t="s">
        <v>84</v>
      </c>
      <c r="G96" s="7" t="s">
        <v>85</v>
      </c>
      <c r="H96" s="22"/>
      <c r="I96" s="22"/>
      <c r="J96" s="22"/>
      <c r="K96" s="23"/>
      <c r="L96" s="22"/>
      <c r="M96" s="23"/>
      <c r="N96" s="22"/>
      <c r="O96" s="22"/>
      <c r="P96" s="23"/>
      <c r="Q96" s="22"/>
      <c r="R96" s="23"/>
      <c r="S96" s="22"/>
      <c r="T96" s="22"/>
      <c r="U96" s="23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</row>
    <row r="97" spans="1:42">
      <c r="A97" s="7" t="s">
        <v>69</v>
      </c>
      <c r="B97" s="7" t="s">
        <v>71</v>
      </c>
      <c r="C97" s="7" t="s">
        <v>125</v>
      </c>
      <c r="D97" s="4" t="s">
        <v>126</v>
      </c>
      <c r="E97" s="7" t="s">
        <v>75</v>
      </c>
      <c r="F97" s="7" t="s">
        <v>86</v>
      </c>
      <c r="G97" s="7" t="s">
        <v>87</v>
      </c>
      <c r="H97" s="22"/>
      <c r="I97" s="22">
        <v>50</v>
      </c>
      <c r="J97" s="22">
        <v>50</v>
      </c>
      <c r="K97" s="23"/>
      <c r="L97" s="22">
        <v>70</v>
      </c>
      <c r="M97" s="23"/>
      <c r="N97" s="22">
        <v>50</v>
      </c>
      <c r="O97" s="22">
        <v>50</v>
      </c>
      <c r="P97" s="23"/>
      <c r="Q97" s="22">
        <v>70</v>
      </c>
      <c r="R97" s="23"/>
      <c r="S97" s="22">
        <v>50</v>
      </c>
      <c r="T97" s="22">
        <v>50</v>
      </c>
      <c r="U97" s="23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</row>
    <row r="98" spans="1:42">
      <c r="A98" s="7" t="s">
        <v>69</v>
      </c>
      <c r="B98" s="7" t="s">
        <v>71</v>
      </c>
      <c r="C98" s="7" t="s">
        <v>125</v>
      </c>
      <c r="D98" s="4" t="s">
        <v>126</v>
      </c>
      <c r="E98" s="7" t="s">
        <v>75</v>
      </c>
      <c r="F98" s="7" t="s">
        <v>80</v>
      </c>
      <c r="G98" s="7" t="s">
        <v>89</v>
      </c>
      <c r="H98" s="11">
        <f>14/28*100</f>
        <v>50</v>
      </c>
      <c r="I98" s="22">
        <f>7/40*100</f>
        <v>17.5</v>
      </c>
      <c r="J98" s="22">
        <f>11/40*100</f>
        <v>27.500000000000004</v>
      </c>
      <c r="K98" s="23"/>
      <c r="L98" s="22">
        <f>5/40*100</f>
        <v>12.5</v>
      </c>
      <c r="M98" s="23"/>
      <c r="N98" s="22">
        <f>31/40*100</f>
        <v>77.5</v>
      </c>
      <c r="O98" s="22">
        <f>24/40*100</f>
        <v>60</v>
      </c>
      <c r="P98" s="23"/>
      <c r="Q98" s="22">
        <f>22/40*100</f>
        <v>55.000000000000007</v>
      </c>
      <c r="R98" s="23"/>
      <c r="S98" s="22">
        <f>7/14*100</f>
        <v>50</v>
      </c>
      <c r="T98" s="22">
        <f>13/20*100</f>
        <v>65</v>
      </c>
      <c r="U98" s="23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</row>
    <row r="99" spans="1:42">
      <c r="A99" s="7" t="s">
        <v>69</v>
      </c>
      <c r="B99" s="7" t="s">
        <v>71</v>
      </c>
      <c r="C99" s="7" t="s">
        <v>125</v>
      </c>
      <c r="D99" s="4" t="s">
        <v>126</v>
      </c>
      <c r="E99" s="7" t="s">
        <v>90</v>
      </c>
      <c r="F99" s="7" t="s">
        <v>76</v>
      </c>
      <c r="G99" s="7" t="s">
        <v>77</v>
      </c>
      <c r="H99" s="22">
        <f>9/11*100</f>
        <v>81.818181818181827</v>
      </c>
      <c r="I99" s="22"/>
      <c r="J99" s="22"/>
      <c r="K99" s="23"/>
      <c r="L99" s="22"/>
      <c r="M99" s="23"/>
      <c r="N99" s="22"/>
      <c r="O99" s="22"/>
      <c r="P99" s="23"/>
      <c r="Q99" s="22"/>
      <c r="R99" s="23"/>
      <c r="S99" s="22">
        <f>10/11*100</f>
        <v>90.909090909090907</v>
      </c>
      <c r="T99" s="22"/>
      <c r="U99" s="23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</row>
    <row r="100" spans="1:42">
      <c r="A100" s="7" t="s">
        <v>69</v>
      </c>
      <c r="B100" s="7" t="s">
        <v>71</v>
      </c>
      <c r="C100" s="7" t="s">
        <v>125</v>
      </c>
      <c r="D100" s="4" t="s">
        <v>126</v>
      </c>
      <c r="E100" s="7" t="s">
        <v>90</v>
      </c>
      <c r="F100" s="7" t="s">
        <v>76</v>
      </c>
      <c r="G100" s="7" t="s">
        <v>91</v>
      </c>
      <c r="H100" s="22"/>
      <c r="I100" s="22">
        <f>5/6*100</f>
        <v>83.333333333333343</v>
      </c>
      <c r="J100" s="22">
        <f>4/5*100</f>
        <v>80</v>
      </c>
      <c r="K100" s="23"/>
      <c r="L100" s="22">
        <f>5/6*100</f>
        <v>83.333333333333343</v>
      </c>
      <c r="M100" s="23"/>
      <c r="N100" s="22">
        <f>4/6*100</f>
        <v>66.666666666666657</v>
      </c>
      <c r="O100" s="22">
        <f>5/6*100</f>
        <v>83.333333333333343</v>
      </c>
      <c r="P100" s="23"/>
      <c r="Q100" s="22">
        <f>4/6*100</f>
        <v>66.666666666666657</v>
      </c>
      <c r="R100" s="23"/>
      <c r="S100" s="22"/>
      <c r="T100" s="22">
        <f>2/6*100</f>
        <v>33.333333333333329</v>
      </c>
      <c r="U100" s="23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</row>
    <row r="101" spans="1:42">
      <c r="A101" s="7" t="s">
        <v>69</v>
      </c>
      <c r="B101" s="7" t="s">
        <v>71</v>
      </c>
      <c r="C101" s="7" t="s">
        <v>125</v>
      </c>
      <c r="D101" s="4" t="s">
        <v>126</v>
      </c>
      <c r="E101" s="7" t="s">
        <v>90</v>
      </c>
      <c r="F101" s="7" t="s">
        <v>80</v>
      </c>
      <c r="G101" s="7" t="s">
        <v>92</v>
      </c>
      <c r="H101" s="22"/>
      <c r="I101" s="25">
        <v>0</v>
      </c>
      <c r="J101" s="22">
        <f>3/6*100</f>
        <v>50</v>
      </c>
      <c r="K101" s="23"/>
      <c r="L101" s="22">
        <f>4/5*100</f>
        <v>80</v>
      </c>
      <c r="M101" s="23"/>
      <c r="N101" s="22">
        <f>3/6*100</f>
        <v>50</v>
      </c>
      <c r="O101" s="22">
        <f>5/5*100</f>
        <v>100</v>
      </c>
      <c r="P101" s="23"/>
      <c r="Q101" s="22">
        <f>5/6*100</f>
        <v>83.333333333333343</v>
      </c>
      <c r="R101" s="23"/>
      <c r="S101" s="22"/>
      <c r="T101" s="22">
        <f>6/6*100</f>
        <v>100</v>
      </c>
      <c r="U101" s="23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</row>
    <row r="102" spans="1:42">
      <c r="A102" s="7" t="s">
        <v>69</v>
      </c>
      <c r="B102" s="7" t="s">
        <v>71</v>
      </c>
      <c r="C102" s="7" t="s">
        <v>125</v>
      </c>
      <c r="D102" s="4" t="s">
        <v>126</v>
      </c>
      <c r="E102" s="7" t="s">
        <v>90</v>
      </c>
      <c r="F102" s="7" t="s">
        <v>80</v>
      </c>
      <c r="G102" s="7" t="s">
        <v>93</v>
      </c>
      <c r="H102" s="22"/>
      <c r="I102" s="22"/>
      <c r="J102" s="22"/>
      <c r="K102" s="23"/>
      <c r="L102" s="22"/>
      <c r="M102" s="23"/>
      <c r="N102" s="22"/>
      <c r="O102" s="22"/>
      <c r="P102" s="23"/>
      <c r="Q102" s="22"/>
      <c r="R102" s="23"/>
      <c r="S102" s="22"/>
      <c r="T102" s="22"/>
      <c r="U102" s="23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</row>
    <row r="103" spans="1:42">
      <c r="A103" s="7" t="s">
        <v>69</v>
      </c>
      <c r="B103" s="7" t="s">
        <v>71</v>
      </c>
      <c r="C103" s="7" t="s">
        <v>125</v>
      </c>
      <c r="D103" s="4" t="s">
        <v>126</v>
      </c>
      <c r="E103" s="7" t="s">
        <v>90</v>
      </c>
      <c r="F103" s="7" t="s">
        <v>80</v>
      </c>
      <c r="G103" s="7" t="s">
        <v>94</v>
      </c>
      <c r="H103" s="22"/>
      <c r="I103" s="25">
        <v>0</v>
      </c>
      <c r="J103" s="22">
        <f>7/10*100</f>
        <v>70</v>
      </c>
      <c r="K103" s="23"/>
      <c r="L103" s="22">
        <f>5/8*100</f>
        <v>62.5</v>
      </c>
      <c r="M103" s="23"/>
      <c r="N103" s="22">
        <f>8/10*100</f>
        <v>80</v>
      </c>
      <c r="O103" s="22">
        <f>5/6*100</f>
        <v>83.333333333333343</v>
      </c>
      <c r="P103" s="23"/>
      <c r="Q103" s="22">
        <f>9/12*100</f>
        <v>75</v>
      </c>
      <c r="R103" s="23"/>
      <c r="S103" s="22"/>
      <c r="T103" s="22">
        <f>9/12*100</f>
        <v>75</v>
      </c>
      <c r="U103" s="23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</row>
    <row r="104" spans="1:42">
      <c r="A104" s="7" t="s">
        <v>69</v>
      </c>
      <c r="B104" s="7" t="s">
        <v>71</v>
      </c>
      <c r="C104" s="7" t="s">
        <v>125</v>
      </c>
      <c r="D104" s="4" t="s">
        <v>126</v>
      </c>
      <c r="E104" s="7" t="s">
        <v>90</v>
      </c>
      <c r="F104" s="7" t="s">
        <v>84</v>
      </c>
      <c r="G104" s="7" t="s">
        <v>96</v>
      </c>
      <c r="H104" s="22"/>
      <c r="I104" s="23"/>
      <c r="J104" s="22" t="s">
        <v>132</v>
      </c>
      <c r="K104" s="23"/>
      <c r="L104" s="22" t="s">
        <v>132</v>
      </c>
      <c r="M104" s="23"/>
      <c r="N104" s="22" t="s">
        <v>135</v>
      </c>
      <c r="O104" s="22" t="s">
        <v>134</v>
      </c>
      <c r="P104" s="23"/>
      <c r="Q104" s="22" t="s">
        <v>141</v>
      </c>
      <c r="R104" s="23"/>
      <c r="S104" s="22"/>
      <c r="T104" s="22" t="s">
        <v>149</v>
      </c>
      <c r="U104" s="23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</row>
    <row r="105" spans="1:42">
      <c r="A105" s="7" t="s">
        <v>69</v>
      </c>
      <c r="B105" s="7" t="s">
        <v>71</v>
      </c>
      <c r="C105" s="7" t="s">
        <v>125</v>
      </c>
      <c r="D105" s="4" t="s">
        <v>126</v>
      </c>
      <c r="E105" s="7" t="s">
        <v>90</v>
      </c>
      <c r="F105" s="7" t="s">
        <v>86</v>
      </c>
      <c r="G105" s="7" t="s">
        <v>87</v>
      </c>
      <c r="H105" s="22"/>
      <c r="I105" s="22"/>
      <c r="J105" s="22"/>
      <c r="K105" s="23"/>
      <c r="L105" s="22"/>
      <c r="M105" s="23"/>
      <c r="N105" s="22"/>
      <c r="O105" s="22"/>
      <c r="P105" s="23"/>
      <c r="Q105" s="22"/>
      <c r="R105" s="23"/>
      <c r="S105" s="22"/>
      <c r="T105" s="22"/>
      <c r="U105" s="23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</row>
    <row r="106" spans="1:42">
      <c r="A106" s="7" t="s">
        <v>69</v>
      </c>
      <c r="B106" s="7" t="s">
        <v>71</v>
      </c>
      <c r="C106" s="7" t="s">
        <v>125</v>
      </c>
      <c r="D106" s="4" t="s">
        <v>126</v>
      </c>
      <c r="E106" s="7" t="s">
        <v>90</v>
      </c>
      <c r="F106" s="7" t="s">
        <v>80</v>
      </c>
      <c r="G106" s="7" t="s">
        <v>98</v>
      </c>
      <c r="H106" s="22">
        <f>8/11*100</f>
        <v>72.727272727272734</v>
      </c>
      <c r="I106" s="26"/>
      <c r="J106" s="22">
        <f>9/10*100</f>
        <v>90</v>
      </c>
      <c r="K106" s="23"/>
      <c r="L106" s="22">
        <f>4/10*100</f>
        <v>40</v>
      </c>
      <c r="M106" s="23"/>
      <c r="N106" s="22">
        <f>6/10*100</f>
        <v>60</v>
      </c>
      <c r="O106" s="22">
        <f>7/10*100</f>
        <v>70</v>
      </c>
      <c r="P106" s="23"/>
      <c r="Q106" s="22">
        <f>5/10*100</f>
        <v>50</v>
      </c>
      <c r="R106" s="23"/>
      <c r="S106" s="22">
        <f>9/11*100</f>
        <v>81.818181818181827</v>
      </c>
      <c r="T106" s="22">
        <f>6/10*100</f>
        <v>60</v>
      </c>
      <c r="U106" s="23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</row>
    <row r="107" spans="1:42">
      <c r="A107" s="7" t="s">
        <v>69</v>
      </c>
      <c r="B107" s="7" t="s">
        <v>71</v>
      </c>
      <c r="C107" s="7" t="s">
        <v>125</v>
      </c>
      <c r="D107" s="4" t="s">
        <v>126</v>
      </c>
      <c r="E107" s="7" t="s">
        <v>99</v>
      </c>
      <c r="F107" s="7" t="s">
        <v>76</v>
      </c>
      <c r="G107" s="7" t="s">
        <v>100</v>
      </c>
      <c r="H107" s="22"/>
      <c r="I107" s="22"/>
      <c r="J107" s="22"/>
      <c r="K107" s="23"/>
      <c r="L107" s="22"/>
      <c r="M107" s="23"/>
      <c r="N107" s="22"/>
      <c r="O107" s="22"/>
      <c r="P107" s="23"/>
      <c r="Q107" s="22"/>
      <c r="R107" s="23"/>
      <c r="S107" s="22"/>
      <c r="T107" s="22"/>
      <c r="U107" s="23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</row>
    <row r="108" spans="1:42">
      <c r="A108" s="7" t="s">
        <v>69</v>
      </c>
      <c r="B108" s="7" t="s">
        <v>71</v>
      </c>
      <c r="C108" s="7" t="s">
        <v>125</v>
      </c>
      <c r="D108" s="4" t="s">
        <v>126</v>
      </c>
      <c r="E108" s="7" t="s">
        <v>99</v>
      </c>
      <c r="F108" s="7" t="s">
        <v>80</v>
      </c>
      <c r="G108" s="7" t="s">
        <v>101</v>
      </c>
      <c r="H108" s="22"/>
      <c r="I108" s="24">
        <f>2.5*100/4</f>
        <v>62.5</v>
      </c>
      <c r="J108" s="6">
        <f>3*100/4</f>
        <v>75</v>
      </c>
      <c r="K108" s="23"/>
      <c r="L108" s="22"/>
      <c r="M108" s="23"/>
      <c r="N108" s="6">
        <f>2.5*100/4</f>
        <v>62.5</v>
      </c>
      <c r="O108" s="6">
        <f>2.5*100/4</f>
        <v>62.5</v>
      </c>
      <c r="P108" s="23"/>
      <c r="Q108" s="22"/>
      <c r="R108" s="23"/>
      <c r="S108" s="6">
        <f>2.5*100/4</f>
        <v>62.5</v>
      </c>
      <c r="T108" s="6">
        <f>2.5*100/4</f>
        <v>62.5</v>
      </c>
      <c r="U108" s="23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</row>
    <row r="109" spans="1:42">
      <c r="A109" s="7" t="s">
        <v>69</v>
      </c>
      <c r="B109" s="7" t="s">
        <v>71</v>
      </c>
      <c r="C109" s="7" t="s">
        <v>125</v>
      </c>
      <c r="D109" s="4" t="s">
        <v>126</v>
      </c>
      <c r="E109" s="7" t="s">
        <v>99</v>
      </c>
      <c r="F109" s="7" t="s">
        <v>84</v>
      </c>
      <c r="G109" s="7" t="s">
        <v>102</v>
      </c>
      <c r="H109" s="22"/>
      <c r="I109" s="22"/>
      <c r="J109" s="22"/>
      <c r="K109" s="23"/>
      <c r="L109" s="22"/>
      <c r="M109" s="23"/>
      <c r="N109" s="22"/>
      <c r="O109" s="22"/>
      <c r="P109" s="23"/>
      <c r="Q109" s="22"/>
      <c r="R109" s="23"/>
      <c r="S109" s="22"/>
      <c r="T109" s="22"/>
      <c r="U109" s="23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</row>
    <row r="110" spans="1:42">
      <c r="A110" s="7" t="s">
        <v>69</v>
      </c>
      <c r="B110" s="7" t="s">
        <v>71</v>
      </c>
      <c r="C110" s="7" t="s">
        <v>125</v>
      </c>
      <c r="D110" s="4" t="s">
        <v>126</v>
      </c>
      <c r="E110" s="7" t="s">
        <v>99</v>
      </c>
      <c r="F110" s="7" t="s">
        <v>84</v>
      </c>
      <c r="G110" s="7" t="s">
        <v>104</v>
      </c>
      <c r="H110" s="22"/>
      <c r="I110" s="22" t="s">
        <v>130</v>
      </c>
      <c r="J110" s="22" t="s">
        <v>133</v>
      </c>
      <c r="K110" s="23"/>
      <c r="L110" s="22"/>
      <c r="M110" s="23"/>
      <c r="N110" s="22" t="s">
        <v>135</v>
      </c>
      <c r="O110" s="22" t="s">
        <v>134</v>
      </c>
      <c r="P110" s="23"/>
      <c r="Q110" s="22"/>
      <c r="R110" s="23"/>
      <c r="S110" s="22" t="s">
        <v>145</v>
      </c>
      <c r="T110" s="22" t="s">
        <v>149</v>
      </c>
      <c r="U110" s="23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</row>
    <row r="111" spans="1:42">
      <c r="A111" s="7" t="s">
        <v>69</v>
      </c>
      <c r="B111" s="7" t="s">
        <v>71</v>
      </c>
      <c r="C111" s="7" t="s">
        <v>125</v>
      </c>
      <c r="D111" s="4" t="s">
        <v>126</v>
      </c>
      <c r="E111" s="7" t="s">
        <v>99</v>
      </c>
      <c r="F111" s="7" t="s">
        <v>84</v>
      </c>
      <c r="G111" s="7" t="s">
        <v>105</v>
      </c>
      <c r="H111" s="22"/>
      <c r="I111" s="22" t="s">
        <v>130</v>
      </c>
      <c r="J111" s="22" t="s">
        <v>133</v>
      </c>
      <c r="K111" s="23"/>
      <c r="L111" s="22"/>
      <c r="M111" s="23"/>
      <c r="N111" s="22" t="s">
        <v>135</v>
      </c>
      <c r="O111" s="22" t="s">
        <v>134</v>
      </c>
      <c r="P111" s="23"/>
      <c r="Q111" s="22"/>
      <c r="R111" s="23"/>
      <c r="S111" s="22" t="s">
        <v>145</v>
      </c>
      <c r="T111" s="22" t="s">
        <v>149</v>
      </c>
      <c r="U111" s="23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</row>
    <row r="112" spans="1:42">
      <c r="A112" s="7" t="s">
        <v>69</v>
      </c>
      <c r="B112" s="7" t="s">
        <v>71</v>
      </c>
      <c r="C112" s="7" t="s">
        <v>125</v>
      </c>
      <c r="D112" s="4" t="s">
        <v>126</v>
      </c>
      <c r="E112" s="7" t="s">
        <v>99</v>
      </c>
      <c r="F112" s="7" t="s">
        <v>86</v>
      </c>
      <c r="G112" s="7" t="s">
        <v>106</v>
      </c>
      <c r="H112" s="22"/>
      <c r="I112" s="22">
        <f>3/4*100</f>
        <v>75</v>
      </c>
      <c r="J112" s="11">
        <f>2.5/4*100</f>
        <v>62.5</v>
      </c>
      <c r="K112" s="23"/>
      <c r="L112" s="22"/>
      <c r="M112" s="23"/>
      <c r="N112" s="22">
        <f>3/4*100</f>
        <v>75</v>
      </c>
      <c r="O112" s="22">
        <f>3/4*100</f>
        <v>75</v>
      </c>
      <c r="P112" s="23"/>
      <c r="Q112" s="22"/>
      <c r="R112" s="23"/>
      <c r="S112" s="11">
        <f>2.5/4*100</f>
        <v>62.5</v>
      </c>
      <c r="T112" s="22">
        <f>3/4*100</f>
        <v>75</v>
      </c>
      <c r="U112" s="23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</row>
    <row r="113" spans="1:42">
      <c r="A113" s="7" t="s">
        <v>69</v>
      </c>
      <c r="B113" s="7" t="s">
        <v>71</v>
      </c>
      <c r="C113" s="7" t="s">
        <v>125</v>
      </c>
      <c r="D113" s="4" t="s">
        <v>126</v>
      </c>
      <c r="E113" s="7" t="s">
        <v>99</v>
      </c>
      <c r="F113" s="7" t="s">
        <v>76</v>
      </c>
      <c r="G113" s="7" t="s">
        <v>107</v>
      </c>
      <c r="H113" s="22"/>
      <c r="I113" s="22"/>
      <c r="J113" s="22"/>
      <c r="K113" s="23"/>
      <c r="L113" s="22"/>
      <c r="M113" s="23"/>
      <c r="N113" s="22"/>
      <c r="O113" s="22"/>
      <c r="P113" s="23"/>
      <c r="Q113" s="22"/>
      <c r="R113" s="23"/>
      <c r="S113" s="22"/>
      <c r="T113" s="22"/>
      <c r="U113" s="23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</row>
    <row r="114" spans="1:42">
      <c r="A114" s="7" t="s">
        <v>69</v>
      </c>
      <c r="B114" s="7" t="s">
        <v>71</v>
      </c>
      <c r="C114" s="7" t="s">
        <v>125</v>
      </c>
      <c r="D114" s="4" t="s">
        <v>126</v>
      </c>
      <c r="E114" s="7" t="s">
        <v>99</v>
      </c>
      <c r="F114" s="7" t="s">
        <v>80</v>
      </c>
      <c r="G114" s="7" t="s">
        <v>108</v>
      </c>
      <c r="H114" s="22">
        <f>19/30*100</f>
        <v>63.333333333333329</v>
      </c>
      <c r="I114" s="22"/>
      <c r="J114" s="22"/>
      <c r="K114" s="23"/>
      <c r="L114" s="6">
        <f>19/30*100</f>
        <v>63.333333333333329</v>
      </c>
      <c r="M114" s="23"/>
      <c r="N114" s="22"/>
      <c r="O114" s="22"/>
      <c r="P114" s="23"/>
      <c r="Q114" s="22">
        <f>20/30*100</f>
        <v>66.666666666666657</v>
      </c>
      <c r="R114" s="23"/>
      <c r="S114" s="22"/>
      <c r="T114" s="22"/>
      <c r="U114" s="23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</row>
    <row r="115" spans="1:42">
      <c r="A115" s="7" t="s">
        <v>69</v>
      </c>
      <c r="B115" s="7" t="s">
        <v>71</v>
      </c>
      <c r="C115" s="7" t="s">
        <v>125</v>
      </c>
      <c r="D115" s="4" t="s">
        <v>126</v>
      </c>
      <c r="E115" s="7" t="s">
        <v>99</v>
      </c>
      <c r="F115" s="7" t="s">
        <v>86</v>
      </c>
      <c r="G115" s="7" t="s">
        <v>110</v>
      </c>
      <c r="H115" s="22"/>
      <c r="I115" s="22"/>
      <c r="J115" s="22"/>
      <c r="K115" s="23"/>
      <c r="L115" s="22"/>
      <c r="M115" s="23"/>
      <c r="N115" s="22"/>
      <c r="O115" s="22"/>
      <c r="P115" s="23"/>
      <c r="Q115" s="22"/>
      <c r="R115" s="23"/>
      <c r="S115" s="22"/>
      <c r="T115" s="22"/>
      <c r="U115" s="23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</row>
    <row r="116" spans="1:42">
      <c r="A116" s="7" t="s">
        <v>69</v>
      </c>
      <c r="B116" s="7" t="s">
        <v>71</v>
      </c>
      <c r="C116" s="7" t="s">
        <v>125</v>
      </c>
      <c r="D116" s="4" t="s">
        <v>126</v>
      </c>
      <c r="E116" s="7" t="s">
        <v>99</v>
      </c>
      <c r="F116" s="7" t="s">
        <v>84</v>
      </c>
      <c r="G116" s="7" t="s">
        <v>111</v>
      </c>
      <c r="H116" s="22"/>
      <c r="I116" s="22"/>
      <c r="J116" s="22"/>
      <c r="K116" s="23"/>
      <c r="L116" s="22"/>
      <c r="M116" s="23"/>
      <c r="N116" s="22"/>
      <c r="O116" s="22"/>
      <c r="P116" s="23"/>
      <c r="Q116" s="22"/>
      <c r="R116" s="23"/>
      <c r="S116" s="22"/>
      <c r="T116" s="22"/>
      <c r="U116" s="23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</row>
    <row r="117" spans="1:42">
      <c r="A117" s="7" t="s">
        <v>69</v>
      </c>
      <c r="B117" s="7" t="s">
        <v>71</v>
      </c>
      <c r="C117" s="7" t="s">
        <v>125</v>
      </c>
      <c r="D117" s="4" t="s">
        <v>126</v>
      </c>
      <c r="E117" s="7" t="s">
        <v>99</v>
      </c>
      <c r="F117" s="7" t="s">
        <v>84</v>
      </c>
      <c r="G117" s="7" t="s">
        <v>112</v>
      </c>
      <c r="H117" s="22"/>
      <c r="I117" s="22"/>
      <c r="J117" s="22"/>
      <c r="K117" s="23"/>
      <c r="L117" s="22"/>
      <c r="M117" s="23"/>
      <c r="N117" s="22"/>
      <c r="O117" s="22"/>
      <c r="P117" s="23"/>
      <c r="Q117" s="22"/>
      <c r="R117" s="23"/>
      <c r="S117" s="22"/>
      <c r="T117" s="22"/>
      <c r="U117" s="23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</row>
    <row r="118" spans="1:42">
      <c r="A118" s="7" t="s">
        <v>69</v>
      </c>
      <c r="B118" s="7" t="s">
        <v>71</v>
      </c>
      <c r="C118" s="7" t="s">
        <v>125</v>
      </c>
      <c r="D118" s="4" t="s">
        <v>126</v>
      </c>
      <c r="E118" s="7" t="s">
        <v>99</v>
      </c>
      <c r="F118" s="7" t="s">
        <v>84</v>
      </c>
      <c r="G118" s="7" t="s">
        <v>113</v>
      </c>
      <c r="H118" s="22"/>
      <c r="I118" s="22"/>
      <c r="J118" s="22"/>
      <c r="K118" s="23"/>
      <c r="L118" s="22"/>
      <c r="M118" s="23"/>
      <c r="N118" s="22"/>
      <c r="O118" s="22"/>
      <c r="P118" s="23"/>
      <c r="Q118" s="22"/>
      <c r="R118" s="23"/>
      <c r="S118" s="22"/>
      <c r="T118" s="22"/>
      <c r="U118" s="23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</row>
    <row r="119" spans="1:42">
      <c r="A119" s="7" t="s">
        <v>69</v>
      </c>
      <c r="B119" s="7" t="s">
        <v>71</v>
      </c>
      <c r="C119" s="7" t="s">
        <v>125</v>
      </c>
      <c r="D119" s="4" t="s">
        <v>126</v>
      </c>
      <c r="E119" s="7" t="s">
        <v>99</v>
      </c>
      <c r="F119" s="7" t="s">
        <v>84</v>
      </c>
      <c r="G119" s="7" t="s">
        <v>115</v>
      </c>
      <c r="H119" s="22"/>
      <c r="I119" s="22"/>
      <c r="J119" s="22"/>
      <c r="K119" s="23"/>
      <c r="L119" s="22" t="s">
        <v>133</v>
      </c>
      <c r="M119" s="23"/>
      <c r="N119" s="22"/>
      <c r="O119" s="22"/>
      <c r="P119" s="23"/>
      <c r="Q119" s="22" t="s">
        <v>141</v>
      </c>
      <c r="R119" s="23"/>
      <c r="S119" s="22"/>
      <c r="T119" s="22"/>
      <c r="U119" s="23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</row>
    <row r="120" spans="1:42">
      <c r="A120" s="7" t="s">
        <v>69</v>
      </c>
      <c r="B120" s="7" t="s">
        <v>71</v>
      </c>
      <c r="C120" s="7" t="s">
        <v>125</v>
      </c>
      <c r="D120" s="4" t="s">
        <v>126</v>
      </c>
      <c r="E120" s="7" t="s">
        <v>99</v>
      </c>
      <c r="F120" s="7" t="s">
        <v>84</v>
      </c>
      <c r="G120" s="7" t="s">
        <v>117</v>
      </c>
      <c r="H120" s="22"/>
      <c r="I120" s="22"/>
      <c r="J120" s="22"/>
      <c r="K120" s="23"/>
      <c r="L120" s="22"/>
      <c r="M120" s="23"/>
      <c r="N120" s="22"/>
      <c r="O120" s="22"/>
      <c r="P120" s="23"/>
      <c r="Q120" s="22"/>
      <c r="R120" s="23"/>
      <c r="S120" s="22"/>
      <c r="T120" s="22"/>
      <c r="U120" s="23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</row>
    <row r="121" spans="1:42">
      <c r="A121" s="7" t="s">
        <v>69</v>
      </c>
      <c r="B121" s="7" t="s">
        <v>71</v>
      </c>
      <c r="C121" s="7" t="s">
        <v>125</v>
      </c>
      <c r="D121" s="4" t="s">
        <v>126</v>
      </c>
      <c r="E121" s="7" t="s">
        <v>99</v>
      </c>
      <c r="F121" s="7" t="s">
        <v>84</v>
      </c>
      <c r="G121" s="7" t="s">
        <v>119</v>
      </c>
      <c r="H121" s="22"/>
      <c r="I121" s="22"/>
      <c r="J121" s="22"/>
      <c r="K121" s="23"/>
      <c r="L121" s="22"/>
      <c r="M121" s="23"/>
      <c r="N121" s="22"/>
      <c r="O121" s="22"/>
      <c r="P121" s="23"/>
      <c r="Q121" s="22"/>
      <c r="R121" s="23"/>
      <c r="S121" s="22"/>
      <c r="T121" s="22"/>
      <c r="U121" s="23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</row>
    <row r="122" spans="1:42">
      <c r="A122" s="7" t="s">
        <v>69</v>
      </c>
      <c r="B122" s="7" t="s">
        <v>71</v>
      </c>
      <c r="C122" s="7" t="s">
        <v>127</v>
      </c>
      <c r="D122" s="4" t="s">
        <v>128</v>
      </c>
      <c r="E122" s="7" t="s">
        <v>75</v>
      </c>
      <c r="F122" s="7" t="s">
        <v>76</v>
      </c>
      <c r="G122" s="7" t="s">
        <v>77</v>
      </c>
      <c r="H122" s="23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>
        <f>9/14*100</f>
        <v>64.285714285714292</v>
      </c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</row>
    <row r="123" spans="1:42">
      <c r="A123" s="7" t="s">
        <v>69</v>
      </c>
      <c r="B123" s="7" t="s">
        <v>71</v>
      </c>
      <c r="C123" s="7" t="s">
        <v>127</v>
      </c>
      <c r="D123" s="4" t="s">
        <v>128</v>
      </c>
      <c r="E123" s="7" t="s">
        <v>75</v>
      </c>
      <c r="F123" s="7" t="s">
        <v>76</v>
      </c>
      <c r="G123" s="7" t="s">
        <v>78</v>
      </c>
      <c r="H123" s="23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</row>
    <row r="124" spans="1:42">
      <c r="A124" s="7" t="s">
        <v>69</v>
      </c>
      <c r="B124" s="7" t="s">
        <v>71</v>
      </c>
      <c r="C124" s="7" t="s">
        <v>127</v>
      </c>
      <c r="D124" s="4" t="s">
        <v>128</v>
      </c>
      <c r="E124" s="7" t="s">
        <v>75</v>
      </c>
      <c r="F124" s="7" t="s">
        <v>80</v>
      </c>
      <c r="G124" s="7" t="s">
        <v>82</v>
      </c>
      <c r="H124" s="23"/>
      <c r="I124" s="22">
        <f>13/14*100</f>
        <v>92.857142857142861</v>
      </c>
      <c r="J124" s="22">
        <f>11/12*100</f>
        <v>91.666666666666657</v>
      </c>
      <c r="K124" s="22">
        <f>10/13*100</f>
        <v>76.923076923076934</v>
      </c>
      <c r="L124" s="22">
        <f>10/12*100</f>
        <v>83.333333333333343</v>
      </c>
      <c r="M124" s="22">
        <f>11/14*100</f>
        <v>78.571428571428569</v>
      </c>
      <c r="N124" s="22">
        <f>11/13*100</f>
        <v>84.615384615384613</v>
      </c>
      <c r="O124" s="22">
        <f>11/14*100</f>
        <v>78.571428571428569</v>
      </c>
      <c r="P124" s="22">
        <f>12/13*100</f>
        <v>92.307692307692307</v>
      </c>
      <c r="Q124" s="22">
        <f>9/12*100</f>
        <v>75</v>
      </c>
      <c r="R124" s="22">
        <f>12/13*100</f>
        <v>92.307692307692307</v>
      </c>
      <c r="S124" s="22"/>
      <c r="T124" s="6">
        <f>10/13*100</f>
        <v>76.923076923076934</v>
      </c>
      <c r="U124" s="22">
        <f>14/14*100</f>
        <v>100</v>
      </c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</row>
    <row r="125" spans="1:42">
      <c r="A125" s="7" t="s">
        <v>69</v>
      </c>
      <c r="B125" s="7" t="s">
        <v>71</v>
      </c>
      <c r="C125" s="7" t="s">
        <v>127</v>
      </c>
      <c r="D125" s="4" t="s">
        <v>128</v>
      </c>
      <c r="E125" s="7" t="s">
        <v>75</v>
      </c>
      <c r="F125" s="7" t="s">
        <v>80</v>
      </c>
      <c r="G125" s="7" t="s">
        <v>83</v>
      </c>
      <c r="H125" s="23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</row>
    <row r="126" spans="1:42">
      <c r="A126" s="7" t="s">
        <v>69</v>
      </c>
      <c r="B126" s="7" t="s">
        <v>71</v>
      </c>
      <c r="C126" s="7" t="s">
        <v>127</v>
      </c>
      <c r="D126" s="4" t="s">
        <v>128</v>
      </c>
      <c r="E126" s="7" t="s">
        <v>75</v>
      </c>
      <c r="F126" s="7" t="s">
        <v>84</v>
      </c>
      <c r="G126" s="7" t="s">
        <v>85</v>
      </c>
      <c r="H126" s="23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</row>
    <row r="127" spans="1:42">
      <c r="A127" s="7" t="s">
        <v>69</v>
      </c>
      <c r="B127" s="7" t="s">
        <v>71</v>
      </c>
      <c r="C127" s="7" t="s">
        <v>127</v>
      </c>
      <c r="D127" s="4" t="s">
        <v>128</v>
      </c>
      <c r="E127" s="7" t="s">
        <v>75</v>
      </c>
      <c r="F127" s="7" t="s">
        <v>86</v>
      </c>
      <c r="G127" s="7" t="s">
        <v>87</v>
      </c>
      <c r="H127" s="23"/>
      <c r="I127" s="22">
        <v>70</v>
      </c>
      <c r="J127" s="22">
        <v>90</v>
      </c>
      <c r="K127" s="22">
        <v>70</v>
      </c>
      <c r="L127" s="22">
        <v>90</v>
      </c>
      <c r="M127" s="22">
        <v>70</v>
      </c>
      <c r="N127" s="22">
        <v>90</v>
      </c>
      <c r="O127" s="22">
        <v>90</v>
      </c>
      <c r="P127" s="22">
        <v>90</v>
      </c>
      <c r="Q127" s="22">
        <v>70</v>
      </c>
      <c r="R127" s="22">
        <v>90</v>
      </c>
      <c r="S127" s="22">
        <v>50</v>
      </c>
      <c r="T127" s="22">
        <v>90</v>
      </c>
      <c r="U127" s="22">
        <v>70</v>
      </c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</row>
    <row r="128" spans="1:42">
      <c r="A128" s="7" t="s">
        <v>69</v>
      </c>
      <c r="B128" s="7" t="s">
        <v>71</v>
      </c>
      <c r="C128" s="7" t="s">
        <v>127</v>
      </c>
      <c r="D128" s="4" t="s">
        <v>128</v>
      </c>
      <c r="E128" s="7" t="s">
        <v>75</v>
      </c>
      <c r="F128" s="7" t="s">
        <v>80</v>
      </c>
      <c r="G128" s="7" t="s">
        <v>89</v>
      </c>
      <c r="H128" s="11">
        <f>17/28*100</f>
        <v>60.714285714285708</v>
      </c>
      <c r="I128" s="22">
        <f>13/40*100</f>
        <v>32.5</v>
      </c>
      <c r="J128" s="22">
        <f>28/40*100</f>
        <v>70</v>
      </c>
      <c r="K128" s="22">
        <f>39/40*100</f>
        <v>97.5</v>
      </c>
      <c r="L128" s="22">
        <f>29/40*100</f>
        <v>72.5</v>
      </c>
      <c r="M128" s="22">
        <f>31/40*100</f>
        <v>77.5</v>
      </c>
      <c r="N128" s="22">
        <f>22/40*100</f>
        <v>55.000000000000007</v>
      </c>
      <c r="O128" s="23" t="s">
        <v>136</v>
      </c>
      <c r="P128" s="22">
        <f>10/40*100</f>
        <v>25</v>
      </c>
      <c r="Q128" s="22">
        <f>31/40*100</f>
        <v>77.5</v>
      </c>
      <c r="R128" s="22">
        <f>37/40*100</f>
        <v>92.5</v>
      </c>
      <c r="S128" s="22">
        <f>9/14*100</f>
        <v>64.285714285714292</v>
      </c>
      <c r="T128" s="22">
        <f>4/20*100</f>
        <v>20</v>
      </c>
      <c r="U128" s="22">
        <f>38/40*100</f>
        <v>95</v>
      </c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</row>
    <row r="129" spans="1:42">
      <c r="A129" s="7" t="s">
        <v>69</v>
      </c>
      <c r="B129" s="7" t="s">
        <v>71</v>
      </c>
      <c r="C129" s="7" t="s">
        <v>127</v>
      </c>
      <c r="D129" s="4" t="s">
        <v>128</v>
      </c>
      <c r="E129" s="7" t="s">
        <v>90</v>
      </c>
      <c r="F129" s="7" t="s">
        <v>76</v>
      </c>
      <c r="G129" s="7" t="s">
        <v>77</v>
      </c>
      <c r="H129" s="23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>
        <f>9/11*100</f>
        <v>81.818181818181827</v>
      </c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</row>
    <row r="130" spans="1:42">
      <c r="A130" s="7" t="s">
        <v>69</v>
      </c>
      <c r="B130" s="7" t="s">
        <v>71</v>
      </c>
      <c r="C130" s="7" t="s">
        <v>127</v>
      </c>
      <c r="D130" s="4" t="s">
        <v>128</v>
      </c>
      <c r="E130" s="7" t="s">
        <v>90</v>
      </c>
      <c r="F130" s="7" t="s">
        <v>76</v>
      </c>
      <c r="G130" s="7" t="s">
        <v>91</v>
      </c>
      <c r="H130" s="23"/>
      <c r="I130" s="22">
        <f>5/6*100</f>
        <v>83.333333333333343</v>
      </c>
      <c r="J130" s="22">
        <f>5/5*100</f>
        <v>100</v>
      </c>
      <c r="K130" s="22">
        <f>6/6*100</f>
        <v>100</v>
      </c>
      <c r="L130" s="22">
        <f>5/6*100</f>
        <v>83.333333333333343</v>
      </c>
      <c r="M130" s="22">
        <f>5/5*100</f>
        <v>100</v>
      </c>
      <c r="N130" s="22">
        <f>3/6*100</f>
        <v>50</v>
      </c>
      <c r="O130" s="22">
        <f>5/6*100</f>
        <v>83.333333333333343</v>
      </c>
      <c r="P130" s="22">
        <f>3/5*100</f>
        <v>60</v>
      </c>
      <c r="Q130" s="22">
        <f>3/6*100</f>
        <v>50</v>
      </c>
      <c r="R130" s="22">
        <f>6/6*100</f>
        <v>100</v>
      </c>
      <c r="S130" s="22"/>
      <c r="T130" s="22">
        <f>3/6*100</f>
        <v>50</v>
      </c>
      <c r="U130" s="22">
        <f>3/6*100</f>
        <v>50</v>
      </c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</row>
    <row r="131" spans="1:42">
      <c r="A131" s="7" t="s">
        <v>69</v>
      </c>
      <c r="B131" s="7" t="s">
        <v>71</v>
      </c>
      <c r="C131" s="7" t="s">
        <v>127</v>
      </c>
      <c r="D131" s="4" t="s">
        <v>128</v>
      </c>
      <c r="E131" s="7" t="s">
        <v>90</v>
      </c>
      <c r="F131" s="7" t="s">
        <v>80</v>
      </c>
      <c r="G131" s="7" t="s">
        <v>92</v>
      </c>
      <c r="H131" s="23"/>
      <c r="I131" s="6">
        <f>5/5*100</f>
        <v>100</v>
      </c>
      <c r="J131" s="22">
        <f>4/6*100</f>
        <v>66.666666666666657</v>
      </c>
      <c r="K131" s="22">
        <f>4/6*100</f>
        <v>66.666666666666657</v>
      </c>
      <c r="L131" s="22">
        <f>4/5*100</f>
        <v>80</v>
      </c>
      <c r="M131" s="22">
        <f>5/6*100</f>
        <v>83.333333333333343</v>
      </c>
      <c r="N131" s="22">
        <f>1/6*100</f>
        <v>16.666666666666664</v>
      </c>
      <c r="O131" s="22">
        <f>4/5*100</f>
        <v>80</v>
      </c>
      <c r="P131" s="22">
        <f>4/5*100</f>
        <v>80</v>
      </c>
      <c r="Q131" s="22">
        <f>3/6*100</f>
        <v>50</v>
      </c>
      <c r="R131" s="22">
        <f>5/5*100</f>
        <v>100</v>
      </c>
      <c r="S131" s="22"/>
      <c r="T131" s="22">
        <f>5/6*100</f>
        <v>83.333333333333343</v>
      </c>
      <c r="U131" s="22">
        <f>5/5*100</f>
        <v>100</v>
      </c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</row>
    <row r="132" spans="1:42">
      <c r="A132" s="7" t="s">
        <v>69</v>
      </c>
      <c r="B132" s="7" t="s">
        <v>71</v>
      </c>
      <c r="C132" s="7" t="s">
        <v>127</v>
      </c>
      <c r="D132" s="4" t="s">
        <v>128</v>
      </c>
      <c r="E132" s="7" t="s">
        <v>90</v>
      </c>
      <c r="F132" s="7" t="s">
        <v>80</v>
      </c>
      <c r="G132" s="7" t="s">
        <v>93</v>
      </c>
      <c r="H132" s="23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</row>
    <row r="133" spans="1:42">
      <c r="A133" s="7" t="s">
        <v>69</v>
      </c>
      <c r="B133" s="7" t="s">
        <v>71</v>
      </c>
      <c r="C133" s="7" t="s">
        <v>127</v>
      </c>
      <c r="D133" s="4" t="s">
        <v>128</v>
      </c>
      <c r="E133" s="7" t="s">
        <v>90</v>
      </c>
      <c r="F133" s="7" t="s">
        <v>80</v>
      </c>
      <c r="G133" s="7" t="s">
        <v>94</v>
      </c>
      <c r="H133" s="23"/>
      <c r="I133" s="22">
        <f>5/10*100</f>
        <v>50</v>
      </c>
      <c r="J133" s="22">
        <f>6/10*100</f>
        <v>60</v>
      </c>
      <c r="K133" s="22">
        <f>7/10*100</f>
        <v>70</v>
      </c>
      <c r="L133" s="22">
        <f>5/8*100</f>
        <v>62.5</v>
      </c>
      <c r="M133" s="22">
        <f>6/10*100</f>
        <v>60</v>
      </c>
      <c r="N133" s="22">
        <f>9/10*100</f>
        <v>90</v>
      </c>
      <c r="O133" s="22">
        <f>4/6*100</f>
        <v>66.666666666666657</v>
      </c>
      <c r="P133" s="22">
        <f>6/10*100</f>
        <v>60</v>
      </c>
      <c r="Q133" s="22">
        <f>7/12*100</f>
        <v>58.333333333333336</v>
      </c>
      <c r="R133" s="22">
        <f>7/10*100</f>
        <v>70</v>
      </c>
      <c r="S133" s="22"/>
      <c r="T133" s="22">
        <f>5/12*100</f>
        <v>41.666666666666671</v>
      </c>
      <c r="U133" s="22">
        <f>6/8*100</f>
        <v>75</v>
      </c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</row>
    <row r="134" spans="1:42">
      <c r="A134" s="7" t="s">
        <v>69</v>
      </c>
      <c r="B134" s="7" t="s">
        <v>71</v>
      </c>
      <c r="C134" s="7" t="s">
        <v>127</v>
      </c>
      <c r="D134" s="4" t="s">
        <v>128</v>
      </c>
      <c r="E134" s="7" t="s">
        <v>90</v>
      </c>
      <c r="F134" s="7" t="s">
        <v>84</v>
      </c>
      <c r="G134" s="7" t="s">
        <v>96</v>
      </c>
      <c r="H134" s="23"/>
      <c r="I134" s="23"/>
      <c r="J134" s="22" t="s">
        <v>133</v>
      </c>
      <c r="K134" s="22" t="s">
        <v>132</v>
      </c>
      <c r="L134" s="22" t="s">
        <v>133</v>
      </c>
      <c r="M134" s="22" t="s">
        <v>137</v>
      </c>
      <c r="N134" s="22" t="s">
        <v>135</v>
      </c>
      <c r="O134" s="22" t="s">
        <v>135</v>
      </c>
      <c r="P134" s="22" t="s">
        <v>139</v>
      </c>
      <c r="Q134" s="22" t="s">
        <v>141</v>
      </c>
      <c r="R134" s="22" t="s">
        <v>148</v>
      </c>
      <c r="S134" s="22"/>
      <c r="T134" s="22" t="s">
        <v>150</v>
      </c>
      <c r="U134" s="22" t="s">
        <v>149</v>
      </c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</row>
    <row r="135" spans="1:42">
      <c r="A135" s="7" t="s">
        <v>69</v>
      </c>
      <c r="B135" s="7" t="s">
        <v>71</v>
      </c>
      <c r="C135" s="7" t="s">
        <v>127</v>
      </c>
      <c r="D135" s="4" t="s">
        <v>128</v>
      </c>
      <c r="E135" s="7" t="s">
        <v>90</v>
      </c>
      <c r="F135" s="7" t="s">
        <v>86</v>
      </c>
      <c r="G135" s="7" t="s">
        <v>87</v>
      </c>
      <c r="H135" s="23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</row>
    <row r="136" spans="1:42">
      <c r="A136" s="7" t="s">
        <v>69</v>
      </c>
      <c r="B136" s="7" t="s">
        <v>71</v>
      </c>
      <c r="C136" s="7" t="s">
        <v>127</v>
      </c>
      <c r="D136" s="4" t="s">
        <v>128</v>
      </c>
      <c r="E136" s="7" t="s">
        <v>90</v>
      </c>
      <c r="F136" s="7" t="s">
        <v>80</v>
      </c>
      <c r="G136" s="7" t="s">
        <v>98</v>
      </c>
      <c r="H136" s="11">
        <f>9/11*100</f>
        <v>81.818181818181827</v>
      </c>
      <c r="I136" s="26"/>
      <c r="J136" s="22">
        <f>9/10*100</f>
        <v>90</v>
      </c>
      <c r="K136" s="22">
        <f>6/10*100</f>
        <v>60</v>
      </c>
      <c r="L136" s="22">
        <f>3/10*100</f>
        <v>30</v>
      </c>
      <c r="M136" s="11">
        <f>8/10*100</f>
        <v>80</v>
      </c>
      <c r="N136" s="22">
        <f>8/10*100</f>
        <v>80</v>
      </c>
      <c r="O136" s="22">
        <f>7/10*100</f>
        <v>70</v>
      </c>
      <c r="P136" s="22">
        <f>6/10*100</f>
        <v>60</v>
      </c>
      <c r="Q136" s="22">
        <f>9/10*100</f>
        <v>90</v>
      </c>
      <c r="R136" s="22">
        <f>5/10*100</f>
        <v>50</v>
      </c>
      <c r="S136" s="22">
        <f>9/11*100</f>
        <v>81.818181818181827</v>
      </c>
      <c r="T136" s="22">
        <f>8/10*100</f>
        <v>80</v>
      </c>
      <c r="U136" s="22">
        <f>8/10*100</f>
        <v>80</v>
      </c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</row>
    <row r="137" spans="1:42">
      <c r="A137" s="7" t="s">
        <v>69</v>
      </c>
      <c r="B137" s="7" t="s">
        <v>71</v>
      </c>
      <c r="C137" s="7" t="s">
        <v>127</v>
      </c>
      <c r="D137" s="4" t="s">
        <v>128</v>
      </c>
      <c r="E137" s="7" t="s">
        <v>99</v>
      </c>
      <c r="F137" s="7" t="s">
        <v>76</v>
      </c>
      <c r="G137" s="7" t="s">
        <v>100</v>
      </c>
      <c r="H137" s="23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</row>
    <row r="138" spans="1:42">
      <c r="A138" s="7" t="s">
        <v>69</v>
      </c>
      <c r="B138" s="7" t="s">
        <v>71</v>
      </c>
      <c r="C138" s="7" t="s">
        <v>127</v>
      </c>
      <c r="D138" s="4" t="s">
        <v>128</v>
      </c>
      <c r="E138" s="7" t="s">
        <v>99</v>
      </c>
      <c r="F138" s="7" t="s">
        <v>80</v>
      </c>
      <c r="G138" s="7" t="s">
        <v>101</v>
      </c>
      <c r="H138" s="23"/>
      <c r="I138" s="24">
        <f>2.5*100/4</f>
        <v>62.5</v>
      </c>
      <c r="J138" s="6">
        <f>2.5*100/4</f>
        <v>62.5</v>
      </c>
      <c r="K138" s="6">
        <f>2.5*100/4</f>
        <v>62.5</v>
      </c>
      <c r="L138" s="22"/>
      <c r="M138" s="22"/>
      <c r="N138" s="6">
        <f>2.5*100/4</f>
        <v>62.5</v>
      </c>
      <c r="O138" s="6">
        <f>2.5*100/4</f>
        <v>62.5</v>
      </c>
      <c r="P138" s="6">
        <f>2.5*100/4</f>
        <v>62.5</v>
      </c>
      <c r="Q138" s="22"/>
      <c r="R138" s="22"/>
      <c r="S138" s="6">
        <f>2.5*100/4</f>
        <v>62.5</v>
      </c>
      <c r="T138" s="6">
        <f>2.5*100/4</f>
        <v>62.5</v>
      </c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</row>
    <row r="139" spans="1:42">
      <c r="A139" s="7" t="s">
        <v>69</v>
      </c>
      <c r="B139" s="7" t="s">
        <v>71</v>
      </c>
      <c r="C139" s="7" t="s">
        <v>127</v>
      </c>
      <c r="D139" s="4" t="s">
        <v>128</v>
      </c>
      <c r="E139" s="7" t="s">
        <v>99</v>
      </c>
      <c r="F139" s="7" t="s">
        <v>84</v>
      </c>
      <c r="G139" s="7" t="s">
        <v>102</v>
      </c>
      <c r="H139" s="23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</row>
    <row r="140" spans="1:42">
      <c r="A140" s="7" t="s">
        <v>69</v>
      </c>
      <c r="B140" s="7" t="s">
        <v>71</v>
      </c>
      <c r="C140" s="7" t="s">
        <v>127</v>
      </c>
      <c r="D140" s="4" t="s">
        <v>128</v>
      </c>
      <c r="E140" s="7" t="s">
        <v>99</v>
      </c>
      <c r="F140" s="7" t="s">
        <v>84</v>
      </c>
      <c r="G140" s="7" t="s">
        <v>104</v>
      </c>
      <c r="H140" s="23"/>
      <c r="I140" s="22" t="s">
        <v>129</v>
      </c>
      <c r="J140" s="22" t="s">
        <v>133</v>
      </c>
      <c r="K140" s="22" t="s">
        <v>133</v>
      </c>
      <c r="L140" s="22"/>
      <c r="M140" s="22"/>
      <c r="N140" s="22" t="s">
        <v>135</v>
      </c>
      <c r="O140" s="22" t="s">
        <v>135</v>
      </c>
      <c r="P140" s="22" t="s">
        <v>139</v>
      </c>
      <c r="Q140" s="22"/>
      <c r="R140" s="22"/>
      <c r="S140" s="22" t="s">
        <v>145</v>
      </c>
      <c r="T140" s="22" t="s">
        <v>149</v>
      </c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</row>
    <row r="141" spans="1:42">
      <c r="A141" s="7" t="s">
        <v>69</v>
      </c>
      <c r="B141" s="7" t="s">
        <v>71</v>
      </c>
      <c r="C141" s="7" t="s">
        <v>127</v>
      </c>
      <c r="D141" s="4" t="s">
        <v>128</v>
      </c>
      <c r="E141" s="7" t="s">
        <v>99</v>
      </c>
      <c r="F141" s="7" t="s">
        <v>84</v>
      </c>
      <c r="G141" s="7" t="s">
        <v>105</v>
      </c>
      <c r="H141" s="23"/>
      <c r="I141" s="22" t="s">
        <v>129</v>
      </c>
      <c r="J141" s="22" t="s">
        <v>133</v>
      </c>
      <c r="K141" s="22" t="s">
        <v>133</v>
      </c>
      <c r="L141" s="22"/>
      <c r="M141" s="22"/>
      <c r="N141" s="22" t="s">
        <v>134</v>
      </c>
      <c r="O141" s="22" t="s">
        <v>134</v>
      </c>
      <c r="P141" s="22" t="s">
        <v>139</v>
      </c>
      <c r="Q141" s="22"/>
      <c r="R141" s="22"/>
      <c r="S141" s="22" t="s">
        <v>145</v>
      </c>
      <c r="T141" s="22" t="s">
        <v>149</v>
      </c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</row>
    <row r="142" spans="1:42">
      <c r="A142" s="7" t="s">
        <v>69</v>
      </c>
      <c r="B142" s="7" t="s">
        <v>71</v>
      </c>
      <c r="C142" s="7" t="s">
        <v>127</v>
      </c>
      <c r="D142" s="4" t="s">
        <v>128</v>
      </c>
      <c r="E142" s="7" t="s">
        <v>99</v>
      </c>
      <c r="F142" s="7" t="s">
        <v>86</v>
      </c>
      <c r="G142" s="7" t="s">
        <v>106</v>
      </c>
      <c r="H142" s="23"/>
      <c r="I142" s="22">
        <f>2.5/4*100</f>
        <v>62.5</v>
      </c>
      <c r="J142" s="22">
        <f>2/4*100</f>
        <v>50</v>
      </c>
      <c r="K142" s="22">
        <f>2.5/4*100</f>
        <v>62.5</v>
      </c>
      <c r="L142" s="22"/>
      <c r="M142" s="22"/>
      <c r="N142" s="22">
        <f>2.5/4*100</f>
        <v>62.5</v>
      </c>
      <c r="O142" s="22">
        <f>2.5/4*100</f>
        <v>62.5</v>
      </c>
      <c r="P142" s="11">
        <f>2.5/4*100</f>
        <v>62.5</v>
      </c>
      <c r="Q142" s="22"/>
      <c r="R142" s="22"/>
      <c r="S142" s="23" t="s">
        <v>147</v>
      </c>
      <c r="T142" s="22">
        <f>2.5/4*100</f>
        <v>62.5</v>
      </c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</row>
    <row r="143" spans="1:42">
      <c r="A143" s="7" t="s">
        <v>69</v>
      </c>
      <c r="B143" s="7" t="s">
        <v>71</v>
      </c>
      <c r="C143" s="7" t="s">
        <v>127</v>
      </c>
      <c r="D143" s="4" t="s">
        <v>128</v>
      </c>
      <c r="E143" s="7" t="s">
        <v>99</v>
      </c>
      <c r="F143" s="7" t="s">
        <v>76</v>
      </c>
      <c r="G143" s="7" t="s">
        <v>107</v>
      </c>
      <c r="H143" s="23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</row>
    <row r="144" spans="1:42">
      <c r="A144" s="7" t="s">
        <v>69</v>
      </c>
      <c r="B144" s="7" t="s">
        <v>71</v>
      </c>
      <c r="C144" s="7" t="s">
        <v>127</v>
      </c>
      <c r="D144" s="4" t="s">
        <v>128</v>
      </c>
      <c r="E144" s="7" t="s">
        <v>99</v>
      </c>
      <c r="F144" s="7" t="s">
        <v>80</v>
      </c>
      <c r="G144" s="7" t="s">
        <v>108</v>
      </c>
      <c r="H144" s="23"/>
      <c r="I144" s="22"/>
      <c r="J144" s="22"/>
      <c r="K144" s="22"/>
      <c r="L144" s="6">
        <f>19/30*100</f>
        <v>63.333333333333329</v>
      </c>
      <c r="M144" s="22">
        <f>20/30*100</f>
        <v>66.666666666666657</v>
      </c>
      <c r="N144" s="22"/>
      <c r="O144" s="22"/>
      <c r="P144" s="22"/>
      <c r="Q144" s="22">
        <f>19/30*100</f>
        <v>63.333333333333329</v>
      </c>
      <c r="R144" s="22">
        <f>19/30*100</f>
        <v>63.333333333333329</v>
      </c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</row>
    <row r="145" spans="1:42">
      <c r="A145" s="7" t="s">
        <v>69</v>
      </c>
      <c r="B145" s="7" t="s">
        <v>71</v>
      </c>
      <c r="C145" s="7" t="s">
        <v>127</v>
      </c>
      <c r="D145" s="4" t="s">
        <v>128</v>
      </c>
      <c r="E145" s="7" t="s">
        <v>99</v>
      </c>
      <c r="F145" s="7" t="s">
        <v>86</v>
      </c>
      <c r="G145" s="7" t="s">
        <v>110</v>
      </c>
      <c r="H145" s="23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</row>
    <row r="146" spans="1:42">
      <c r="A146" s="7" t="s">
        <v>69</v>
      </c>
      <c r="B146" s="7" t="s">
        <v>71</v>
      </c>
      <c r="C146" s="7" t="s">
        <v>127</v>
      </c>
      <c r="D146" s="4" t="s">
        <v>128</v>
      </c>
      <c r="E146" s="7" t="s">
        <v>99</v>
      </c>
      <c r="F146" s="7" t="s">
        <v>84</v>
      </c>
      <c r="G146" s="7" t="s">
        <v>111</v>
      </c>
      <c r="H146" s="23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</row>
    <row r="147" spans="1:42">
      <c r="A147" s="7" t="s">
        <v>69</v>
      </c>
      <c r="B147" s="7" t="s">
        <v>71</v>
      </c>
      <c r="C147" s="7" t="s">
        <v>127</v>
      </c>
      <c r="D147" s="4" t="s">
        <v>128</v>
      </c>
      <c r="E147" s="7" t="s">
        <v>99</v>
      </c>
      <c r="F147" s="7" t="s">
        <v>84</v>
      </c>
      <c r="G147" s="7" t="s">
        <v>112</v>
      </c>
      <c r="H147" s="23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</row>
    <row r="148" spans="1:42">
      <c r="A148" s="7" t="s">
        <v>69</v>
      </c>
      <c r="B148" s="7" t="s">
        <v>71</v>
      </c>
      <c r="C148" s="7" t="s">
        <v>127</v>
      </c>
      <c r="D148" s="4" t="s">
        <v>128</v>
      </c>
      <c r="E148" s="7" t="s">
        <v>99</v>
      </c>
      <c r="F148" s="7" t="s">
        <v>84</v>
      </c>
      <c r="G148" s="7" t="s">
        <v>113</v>
      </c>
      <c r="H148" s="23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</row>
    <row r="149" spans="1:42">
      <c r="A149" s="7" t="s">
        <v>69</v>
      </c>
      <c r="B149" s="7" t="s">
        <v>71</v>
      </c>
      <c r="C149" s="7" t="s">
        <v>127</v>
      </c>
      <c r="D149" s="4" t="s">
        <v>128</v>
      </c>
      <c r="E149" s="7" t="s">
        <v>99</v>
      </c>
      <c r="F149" s="7" t="s">
        <v>84</v>
      </c>
      <c r="G149" s="7" t="s">
        <v>115</v>
      </c>
      <c r="H149" s="23"/>
      <c r="I149" s="22"/>
      <c r="J149" s="22"/>
      <c r="K149" s="22"/>
      <c r="L149" s="22" t="s">
        <v>133</v>
      </c>
      <c r="M149" s="22" t="s">
        <v>138</v>
      </c>
      <c r="N149" s="22"/>
      <c r="O149" s="22"/>
      <c r="P149" s="22"/>
      <c r="Q149" s="22" t="s">
        <v>141</v>
      </c>
      <c r="R149" s="22" t="s">
        <v>148</v>
      </c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</row>
    <row r="150" spans="1:42">
      <c r="A150" s="7" t="s">
        <v>69</v>
      </c>
      <c r="B150" s="7" t="s">
        <v>71</v>
      </c>
      <c r="C150" s="7" t="s">
        <v>127</v>
      </c>
      <c r="D150" s="4" t="s">
        <v>128</v>
      </c>
      <c r="E150" s="7" t="s">
        <v>99</v>
      </c>
      <c r="F150" s="7" t="s">
        <v>84</v>
      </c>
      <c r="G150" s="7" t="s">
        <v>117</v>
      </c>
      <c r="H150" s="23"/>
      <c r="I150" s="6"/>
      <c r="J150" s="6"/>
      <c r="K150" s="6"/>
      <c r="L150" s="6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</row>
    <row r="151" spans="1:42">
      <c r="A151" s="7" t="s">
        <v>69</v>
      </c>
      <c r="B151" s="7" t="s">
        <v>71</v>
      </c>
      <c r="C151" s="7" t="s">
        <v>127</v>
      </c>
      <c r="D151" s="4" t="s">
        <v>128</v>
      </c>
      <c r="E151" s="7" t="s">
        <v>99</v>
      </c>
      <c r="F151" s="7" t="s">
        <v>84</v>
      </c>
      <c r="G151" s="7" t="s">
        <v>119</v>
      </c>
      <c r="H151" s="23"/>
      <c r="I151" s="6"/>
      <c r="J151" s="6"/>
      <c r="K151" s="6"/>
      <c r="L151" s="6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</row>
    <row r="152" spans="1:42">
      <c r="A152" s="7" t="s">
        <v>69</v>
      </c>
      <c r="B152" s="7" t="s">
        <v>71</v>
      </c>
      <c r="C152" s="30" t="s">
        <v>143</v>
      </c>
      <c r="D152" s="4" t="s">
        <v>142</v>
      </c>
      <c r="E152" s="7" t="s">
        <v>75</v>
      </c>
      <c r="F152" s="7" t="s">
        <v>76</v>
      </c>
      <c r="G152" s="7" t="s">
        <v>77</v>
      </c>
      <c r="I152" s="4"/>
      <c r="J152" s="29"/>
      <c r="K152" s="4"/>
      <c r="L152" s="4"/>
    </row>
    <row r="153" spans="1:42">
      <c r="A153" s="7" t="s">
        <v>69</v>
      </c>
      <c r="B153" s="7" t="s">
        <v>71</v>
      </c>
      <c r="C153" s="30" t="s">
        <v>143</v>
      </c>
      <c r="D153" s="4" t="s">
        <v>142</v>
      </c>
      <c r="E153" s="7" t="s">
        <v>75</v>
      </c>
      <c r="F153" s="7" t="s">
        <v>76</v>
      </c>
      <c r="G153" s="7" t="s">
        <v>78</v>
      </c>
      <c r="I153" s="4"/>
      <c r="J153" s="4"/>
      <c r="K153" s="4"/>
      <c r="L153" s="4"/>
    </row>
    <row r="154" spans="1:42">
      <c r="A154" s="7" t="s">
        <v>69</v>
      </c>
      <c r="B154" s="7" t="s">
        <v>71</v>
      </c>
      <c r="C154" s="30" t="s">
        <v>144</v>
      </c>
      <c r="D154" s="4" t="s">
        <v>142</v>
      </c>
      <c r="E154" s="7" t="s">
        <v>75</v>
      </c>
      <c r="F154" s="7" t="s">
        <v>80</v>
      </c>
      <c r="G154" s="7" t="s">
        <v>82</v>
      </c>
      <c r="I154" s="4"/>
      <c r="J154" s="4"/>
      <c r="K154" s="4"/>
      <c r="L154" s="4"/>
    </row>
    <row r="155" spans="1:42">
      <c r="A155" s="7" t="s">
        <v>69</v>
      </c>
      <c r="B155" s="7" t="s">
        <v>71</v>
      </c>
      <c r="C155" s="30" t="s">
        <v>144</v>
      </c>
      <c r="D155" s="4" t="s">
        <v>142</v>
      </c>
      <c r="E155" s="7" t="s">
        <v>75</v>
      </c>
      <c r="F155" s="7" t="s">
        <v>80</v>
      </c>
      <c r="G155" s="7" t="s">
        <v>83</v>
      </c>
      <c r="I155" s="4"/>
      <c r="J155" s="4"/>
      <c r="K155" s="4"/>
      <c r="L155" s="4"/>
    </row>
    <row r="156" spans="1:42">
      <c r="A156" s="7" t="s">
        <v>69</v>
      </c>
      <c r="B156" s="7" t="s">
        <v>71</v>
      </c>
      <c r="C156" s="30" t="s">
        <v>144</v>
      </c>
      <c r="D156" s="4" t="s">
        <v>142</v>
      </c>
      <c r="E156" s="7" t="s">
        <v>75</v>
      </c>
      <c r="F156" s="7" t="s">
        <v>84</v>
      </c>
      <c r="G156" s="7" t="s">
        <v>85</v>
      </c>
      <c r="I156" s="4"/>
      <c r="J156" s="4"/>
      <c r="K156" s="4"/>
      <c r="L156" s="4"/>
    </row>
    <row r="157" spans="1:42">
      <c r="A157" s="7" t="s">
        <v>69</v>
      </c>
      <c r="B157" s="7" t="s">
        <v>71</v>
      </c>
      <c r="C157" s="30" t="s">
        <v>144</v>
      </c>
      <c r="D157" s="4" t="s">
        <v>142</v>
      </c>
      <c r="E157" s="7" t="s">
        <v>75</v>
      </c>
      <c r="F157" s="7" t="s">
        <v>86</v>
      </c>
      <c r="G157" s="7" t="s">
        <v>87</v>
      </c>
      <c r="I157" s="4"/>
      <c r="J157" s="4"/>
      <c r="K157" s="4"/>
      <c r="L157" s="4"/>
    </row>
    <row r="158" spans="1:42">
      <c r="A158" s="7" t="s">
        <v>69</v>
      </c>
      <c r="B158" s="7" t="s">
        <v>71</v>
      </c>
      <c r="C158" s="30" t="s">
        <v>144</v>
      </c>
      <c r="D158" s="4" t="s">
        <v>142</v>
      </c>
      <c r="E158" s="7" t="s">
        <v>75</v>
      </c>
      <c r="F158" s="7" t="s">
        <v>80</v>
      </c>
      <c r="G158" s="7" t="s">
        <v>89</v>
      </c>
    </row>
    <row r="159" spans="1:42">
      <c r="A159" s="7" t="s">
        <v>69</v>
      </c>
      <c r="B159" s="7" t="s">
        <v>71</v>
      </c>
      <c r="C159" s="30" t="s">
        <v>144</v>
      </c>
      <c r="D159" s="4" t="s">
        <v>142</v>
      </c>
      <c r="E159" s="7" t="s">
        <v>90</v>
      </c>
      <c r="F159" s="7" t="s">
        <v>76</v>
      </c>
      <c r="G159" s="7" t="s">
        <v>77</v>
      </c>
    </row>
    <row r="160" spans="1:42">
      <c r="A160" s="7" t="s">
        <v>69</v>
      </c>
      <c r="B160" s="7" t="s">
        <v>71</v>
      </c>
      <c r="C160" s="30" t="s">
        <v>144</v>
      </c>
      <c r="D160" s="4" t="s">
        <v>142</v>
      </c>
      <c r="E160" s="7" t="s">
        <v>90</v>
      </c>
      <c r="F160" s="7" t="s">
        <v>76</v>
      </c>
      <c r="G160" s="7" t="s">
        <v>91</v>
      </c>
    </row>
    <row r="161" spans="1:7">
      <c r="A161" s="7" t="s">
        <v>69</v>
      </c>
      <c r="B161" s="7" t="s">
        <v>71</v>
      </c>
      <c r="C161" s="30" t="s">
        <v>144</v>
      </c>
      <c r="D161" s="4" t="s">
        <v>142</v>
      </c>
      <c r="E161" s="7" t="s">
        <v>90</v>
      </c>
      <c r="F161" s="7" t="s">
        <v>80</v>
      </c>
      <c r="G161" s="7" t="s">
        <v>92</v>
      </c>
    </row>
    <row r="162" spans="1:7">
      <c r="A162" s="7" t="s">
        <v>69</v>
      </c>
      <c r="B162" s="7" t="s">
        <v>71</v>
      </c>
      <c r="C162" s="30" t="s">
        <v>144</v>
      </c>
      <c r="D162" s="4" t="s">
        <v>142</v>
      </c>
      <c r="E162" s="7" t="s">
        <v>90</v>
      </c>
      <c r="F162" s="7" t="s">
        <v>80</v>
      </c>
      <c r="G162" s="7" t="s">
        <v>93</v>
      </c>
    </row>
    <row r="163" spans="1:7">
      <c r="A163" s="7" t="s">
        <v>69</v>
      </c>
      <c r="B163" s="7" t="s">
        <v>71</v>
      </c>
      <c r="C163" s="30" t="s">
        <v>144</v>
      </c>
      <c r="D163" s="4" t="s">
        <v>142</v>
      </c>
      <c r="E163" s="7" t="s">
        <v>90</v>
      </c>
      <c r="F163" s="7" t="s">
        <v>80</v>
      </c>
      <c r="G163" s="7" t="s">
        <v>94</v>
      </c>
    </row>
    <row r="164" spans="1:7">
      <c r="A164" s="7" t="s">
        <v>69</v>
      </c>
      <c r="B164" s="7" t="s">
        <v>71</v>
      </c>
      <c r="C164" s="30" t="s">
        <v>144</v>
      </c>
      <c r="D164" s="4" t="s">
        <v>142</v>
      </c>
      <c r="E164" s="7" t="s">
        <v>90</v>
      </c>
      <c r="F164" s="7" t="s">
        <v>84</v>
      </c>
      <c r="G164" s="7" t="s">
        <v>96</v>
      </c>
    </row>
    <row r="165" spans="1:7">
      <c r="A165" s="7" t="s">
        <v>69</v>
      </c>
      <c r="B165" s="7" t="s">
        <v>71</v>
      </c>
      <c r="C165" s="30" t="s">
        <v>144</v>
      </c>
      <c r="D165" s="4" t="s">
        <v>142</v>
      </c>
      <c r="E165" s="7" t="s">
        <v>90</v>
      </c>
      <c r="F165" s="7" t="s">
        <v>86</v>
      </c>
      <c r="G165" s="7" t="s">
        <v>87</v>
      </c>
    </row>
    <row r="166" spans="1:7">
      <c r="A166" s="7" t="s">
        <v>69</v>
      </c>
      <c r="B166" s="7" t="s">
        <v>71</v>
      </c>
      <c r="C166" s="30" t="s">
        <v>144</v>
      </c>
      <c r="D166" s="4" t="s">
        <v>142</v>
      </c>
      <c r="E166" s="7" t="s">
        <v>90</v>
      </c>
      <c r="F166" s="7" t="s">
        <v>80</v>
      </c>
      <c r="G166" s="7" t="s">
        <v>98</v>
      </c>
    </row>
    <row r="167" spans="1:7">
      <c r="A167" s="7" t="s">
        <v>69</v>
      </c>
      <c r="B167" s="7" t="s">
        <v>71</v>
      </c>
      <c r="C167" s="30" t="s">
        <v>144</v>
      </c>
      <c r="D167" s="4" t="s">
        <v>142</v>
      </c>
      <c r="E167" s="7" t="s">
        <v>99</v>
      </c>
      <c r="F167" s="7" t="s">
        <v>76</v>
      </c>
      <c r="G167" s="7" t="s">
        <v>100</v>
      </c>
    </row>
    <row r="168" spans="1:7">
      <c r="A168" s="7" t="s">
        <v>69</v>
      </c>
      <c r="B168" s="7" t="s">
        <v>71</v>
      </c>
      <c r="C168" s="30" t="s">
        <v>144</v>
      </c>
      <c r="D168" s="4" t="s">
        <v>142</v>
      </c>
      <c r="E168" s="7" t="s">
        <v>99</v>
      </c>
      <c r="F168" s="7" t="s">
        <v>80</v>
      </c>
      <c r="G168" s="7" t="s">
        <v>101</v>
      </c>
    </row>
    <row r="169" spans="1:7">
      <c r="A169" s="7" t="s">
        <v>69</v>
      </c>
      <c r="B169" s="7" t="s">
        <v>71</v>
      </c>
      <c r="C169" s="30" t="s">
        <v>144</v>
      </c>
      <c r="D169" s="4" t="s">
        <v>142</v>
      </c>
      <c r="E169" s="7" t="s">
        <v>99</v>
      </c>
      <c r="F169" s="7" t="s">
        <v>84</v>
      </c>
      <c r="G169" s="7" t="s">
        <v>102</v>
      </c>
    </row>
    <row r="170" spans="1:7">
      <c r="A170" s="7" t="s">
        <v>69</v>
      </c>
      <c r="B170" s="7" t="s">
        <v>71</v>
      </c>
      <c r="C170" s="30" t="s">
        <v>144</v>
      </c>
      <c r="D170" s="4" t="s">
        <v>142</v>
      </c>
      <c r="E170" s="7" t="s">
        <v>99</v>
      </c>
      <c r="F170" s="7" t="s">
        <v>84</v>
      </c>
      <c r="G170" s="7" t="s">
        <v>104</v>
      </c>
    </row>
    <row r="171" spans="1:7">
      <c r="A171" s="7" t="s">
        <v>69</v>
      </c>
      <c r="B171" s="7" t="s">
        <v>71</v>
      </c>
      <c r="C171" s="30" t="s">
        <v>144</v>
      </c>
      <c r="D171" s="4" t="s">
        <v>142</v>
      </c>
      <c r="E171" s="7" t="s">
        <v>99</v>
      </c>
      <c r="F171" s="7" t="s">
        <v>84</v>
      </c>
      <c r="G171" s="7" t="s">
        <v>105</v>
      </c>
    </row>
    <row r="172" spans="1:7">
      <c r="A172" s="7" t="s">
        <v>69</v>
      </c>
      <c r="B172" s="7" t="s">
        <v>71</v>
      </c>
      <c r="C172" s="30" t="s">
        <v>144</v>
      </c>
      <c r="D172" s="4" t="s">
        <v>142</v>
      </c>
      <c r="E172" s="7" t="s">
        <v>99</v>
      </c>
      <c r="F172" s="7" t="s">
        <v>86</v>
      </c>
      <c r="G172" s="7" t="s">
        <v>106</v>
      </c>
    </row>
    <row r="173" spans="1:7">
      <c r="A173" s="7" t="s">
        <v>69</v>
      </c>
      <c r="B173" s="7" t="s">
        <v>71</v>
      </c>
      <c r="C173" s="30" t="s">
        <v>144</v>
      </c>
      <c r="D173" s="4" t="s">
        <v>142</v>
      </c>
      <c r="E173" s="7" t="s">
        <v>99</v>
      </c>
      <c r="F173" s="7" t="s">
        <v>76</v>
      </c>
      <c r="G173" s="7" t="s">
        <v>107</v>
      </c>
    </row>
    <row r="174" spans="1:7">
      <c r="A174" s="7" t="s">
        <v>69</v>
      </c>
      <c r="B174" s="7" t="s">
        <v>71</v>
      </c>
      <c r="C174" s="30" t="s">
        <v>144</v>
      </c>
      <c r="D174" s="4" t="s">
        <v>142</v>
      </c>
      <c r="E174" s="7" t="s">
        <v>99</v>
      </c>
      <c r="F174" s="7" t="s">
        <v>80</v>
      </c>
      <c r="G174" s="7" t="s">
        <v>108</v>
      </c>
    </row>
    <row r="175" spans="1:7">
      <c r="A175" s="7" t="s">
        <v>69</v>
      </c>
      <c r="B175" s="7" t="s">
        <v>71</v>
      </c>
      <c r="C175" s="30" t="s">
        <v>144</v>
      </c>
      <c r="D175" s="4" t="s">
        <v>142</v>
      </c>
      <c r="E175" s="7" t="s">
        <v>99</v>
      </c>
      <c r="F175" s="7" t="s">
        <v>86</v>
      </c>
      <c r="G175" s="7" t="s">
        <v>110</v>
      </c>
    </row>
    <row r="176" spans="1:7">
      <c r="A176" s="7" t="s">
        <v>69</v>
      </c>
      <c r="B176" s="7" t="s">
        <v>71</v>
      </c>
      <c r="C176" s="30" t="s">
        <v>144</v>
      </c>
      <c r="D176" s="4" t="s">
        <v>142</v>
      </c>
      <c r="E176" s="7" t="s">
        <v>99</v>
      </c>
      <c r="F176" s="7" t="s">
        <v>84</v>
      </c>
      <c r="G176" s="7" t="s">
        <v>111</v>
      </c>
    </row>
    <row r="177" spans="1:7">
      <c r="A177" s="7" t="s">
        <v>69</v>
      </c>
      <c r="B177" s="7" t="s">
        <v>71</v>
      </c>
      <c r="C177" s="30" t="s">
        <v>144</v>
      </c>
      <c r="D177" s="4" t="s">
        <v>142</v>
      </c>
      <c r="E177" s="7" t="s">
        <v>99</v>
      </c>
      <c r="F177" s="7" t="s">
        <v>84</v>
      </c>
      <c r="G177" s="7" t="s">
        <v>112</v>
      </c>
    </row>
    <row r="178" spans="1:7">
      <c r="A178" s="7" t="s">
        <v>69</v>
      </c>
      <c r="B178" s="7" t="s">
        <v>71</v>
      </c>
      <c r="C178" s="30" t="s">
        <v>144</v>
      </c>
      <c r="D178" s="4" t="s">
        <v>142</v>
      </c>
      <c r="E178" s="7" t="s">
        <v>99</v>
      </c>
      <c r="F178" s="7" t="s">
        <v>84</v>
      </c>
      <c r="G178" s="7" t="s">
        <v>113</v>
      </c>
    </row>
    <row r="179" spans="1:7">
      <c r="A179" s="7" t="s">
        <v>69</v>
      </c>
      <c r="B179" s="7" t="s">
        <v>71</v>
      </c>
      <c r="C179" s="30" t="s">
        <v>144</v>
      </c>
      <c r="D179" s="4" t="s">
        <v>142</v>
      </c>
      <c r="E179" s="7" t="s">
        <v>99</v>
      </c>
      <c r="F179" s="7" t="s">
        <v>84</v>
      </c>
      <c r="G179" s="7" t="s">
        <v>115</v>
      </c>
    </row>
    <row r="180" spans="1:7">
      <c r="A180" s="7" t="s">
        <v>69</v>
      </c>
      <c r="B180" s="7" t="s">
        <v>71</v>
      </c>
      <c r="C180" s="30" t="s">
        <v>144</v>
      </c>
      <c r="D180" s="4" t="s">
        <v>142</v>
      </c>
      <c r="E180" s="7" t="s">
        <v>99</v>
      </c>
      <c r="F180" s="7" t="s">
        <v>84</v>
      </c>
      <c r="G180" s="7" t="s">
        <v>117</v>
      </c>
    </row>
    <row r="181" spans="1:7">
      <c r="A181" s="7" t="s">
        <v>69</v>
      </c>
      <c r="B181" s="7" t="s">
        <v>71</v>
      </c>
      <c r="C181" s="30" t="s">
        <v>144</v>
      </c>
      <c r="D181" s="4" t="s">
        <v>142</v>
      </c>
      <c r="E181" s="7" t="s">
        <v>99</v>
      </c>
      <c r="F181" s="7" t="s">
        <v>84</v>
      </c>
      <c r="G181" s="7" t="s">
        <v>119</v>
      </c>
    </row>
  </sheetData>
  <sheetProtection password="CC3D" sheet="1" objects="1" scenarios="1"/>
  <phoneticPr fontId="3" type="noConversion"/>
  <pageMargins left="0" right="0" top="0" bottom="0" header="0.31496062992125984" footer="0.31496062992125984"/>
  <pageSetup paperSize="9" scale="30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PoweribtA</vt:lpstr>
      <vt:lpstr>PoweribtA!Print_Area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home</cp:lastModifiedBy>
  <dcterms:created xsi:type="dcterms:W3CDTF">2015-12-31T11:16:22Z</dcterms:created>
  <dcterms:modified xsi:type="dcterms:W3CDTF">2016-01-21T03:53:48Z</dcterms:modified>
</cp:coreProperties>
</file>