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45" windowWidth="15480" windowHeight="10530"/>
  </bookViews>
  <sheets>
    <sheet name="Step6A" sheetId="5" r:id="rId1"/>
  </sheets>
  <definedNames>
    <definedName name="_xlnm._FilterDatabase" localSheetId="0" hidden="1">Step6A!$A$1:$AP$33</definedName>
    <definedName name="_xlnm.Print_Area" localSheetId="0">Step6A!$A$1:$AP$33</definedName>
  </definedNames>
  <calcPr calcId="124519"/>
</workbook>
</file>

<file path=xl/calcChain.xml><?xml version="1.0" encoding="utf-8"?>
<calcChain xmlns="http://schemas.openxmlformats.org/spreadsheetml/2006/main">
  <c r="T314" i="5"/>
  <c r="T299"/>
  <c r="T298"/>
  <c r="T297"/>
  <c r="T294"/>
  <c r="T291"/>
  <c r="T282"/>
  <c r="T267"/>
  <c r="T266"/>
  <c r="T265"/>
  <c r="T262"/>
  <c r="T250"/>
  <c r="T235"/>
  <c r="T234"/>
  <c r="T233"/>
  <c r="T230"/>
  <c r="T227"/>
  <c r="T218"/>
  <c r="T203"/>
  <c r="T202"/>
  <c r="T201"/>
  <c r="T198"/>
  <c r="T195"/>
  <c r="T186"/>
  <c r="T171"/>
  <c r="T170"/>
  <c r="T169"/>
  <c r="T166"/>
  <c r="T163"/>
  <c r="T154"/>
  <c r="T139"/>
  <c r="T138"/>
  <c r="T137"/>
  <c r="T134"/>
  <c r="T131"/>
  <c r="T122"/>
  <c r="T102"/>
  <c r="T90"/>
  <c r="T73"/>
  <c r="T69"/>
  <c r="T58"/>
  <c r="T43"/>
  <c r="T42"/>
  <c r="T41"/>
  <c r="T38"/>
  <c r="T35"/>
  <c r="T26"/>
  <c r="T11"/>
  <c r="T10"/>
  <c r="T9"/>
  <c r="T6"/>
  <c r="T3"/>
  <c r="R314"/>
  <c r="R307"/>
  <c r="R301"/>
  <c r="R294"/>
  <c r="R291"/>
  <c r="R282"/>
  <c r="R275"/>
  <c r="R269"/>
  <c r="R262"/>
  <c r="R259"/>
  <c r="R250"/>
  <c r="R243"/>
  <c r="R237"/>
  <c r="R230"/>
  <c r="R227"/>
  <c r="R218"/>
  <c r="R211"/>
  <c r="R205"/>
  <c r="R198"/>
  <c r="R186"/>
  <c r="R166"/>
  <c r="R163"/>
  <c r="R154"/>
  <c r="R147"/>
  <c r="R141"/>
  <c r="R134"/>
  <c r="R131"/>
  <c r="R122"/>
  <c r="R115"/>
  <c r="R109"/>
  <c r="R102"/>
  <c r="R90"/>
  <c r="R83"/>
  <c r="R77"/>
  <c r="R58"/>
  <c r="R51"/>
  <c r="R45"/>
  <c r="R38"/>
  <c r="R35"/>
  <c r="R26"/>
  <c r="R19"/>
  <c r="R13"/>
  <c r="R6"/>
  <c r="R3"/>
  <c r="Q299"/>
  <c r="Q298"/>
  <c r="Q297"/>
  <c r="Q267"/>
  <c r="Q266"/>
  <c r="Q265"/>
  <c r="Q262"/>
  <c r="Q259"/>
  <c r="Q235"/>
  <c r="Q234"/>
  <c r="Q233"/>
  <c r="Q230"/>
  <c r="Q227"/>
  <c r="Q203"/>
  <c r="Q202"/>
  <c r="Q201"/>
  <c r="Q198"/>
  <c r="Q195"/>
  <c r="Q171"/>
  <c r="Q170"/>
  <c r="Q169"/>
  <c r="Q166"/>
  <c r="Q163"/>
  <c r="Q139"/>
  <c r="Q138"/>
  <c r="Q137"/>
  <c r="Q134"/>
  <c r="Q131"/>
  <c r="Q107"/>
  <c r="Q106"/>
  <c r="Q105"/>
  <c r="Q102"/>
  <c r="Q75"/>
  <c r="Q74"/>
  <c r="Q73"/>
  <c r="Q70"/>
  <c r="Q67"/>
  <c r="Q43"/>
  <c r="Q42"/>
  <c r="Q41"/>
  <c r="Q38"/>
  <c r="Q35"/>
  <c r="Q11"/>
  <c r="Q10"/>
  <c r="Q9"/>
  <c r="Q6"/>
  <c r="Q3"/>
  <c r="P316"/>
  <c r="L316"/>
  <c r="P314"/>
  <c r="O314"/>
  <c r="N314"/>
  <c r="M314"/>
  <c r="L314"/>
  <c r="K314"/>
  <c r="P307"/>
  <c r="N307"/>
  <c r="L307"/>
  <c r="P301"/>
  <c r="N301"/>
  <c r="L301"/>
  <c r="O299"/>
  <c r="M299"/>
  <c r="K299"/>
  <c r="O298"/>
  <c r="M298"/>
  <c r="K298"/>
  <c r="O297"/>
  <c r="M297"/>
  <c r="K297"/>
  <c r="P294"/>
  <c r="O294"/>
  <c r="N294"/>
  <c r="M294"/>
  <c r="L294"/>
  <c r="K294"/>
  <c r="P291"/>
  <c r="O291"/>
  <c r="N291"/>
  <c r="M291"/>
  <c r="L291"/>
  <c r="K291"/>
  <c r="P284"/>
  <c r="L284"/>
  <c r="P282"/>
  <c r="O282"/>
  <c r="N282"/>
  <c r="M282"/>
  <c r="L282"/>
  <c r="K282"/>
  <c r="P275"/>
  <c r="N275"/>
  <c r="L275"/>
  <c r="P269"/>
  <c r="N269"/>
  <c r="L269"/>
  <c r="O267"/>
  <c r="M267"/>
  <c r="O266"/>
  <c r="M266"/>
  <c r="O265"/>
  <c r="M265"/>
  <c r="K265"/>
  <c r="P262"/>
  <c r="O262"/>
  <c r="N262"/>
  <c r="M262"/>
  <c r="L262"/>
  <c r="K262"/>
  <c r="P259"/>
  <c r="N259"/>
  <c r="M259"/>
  <c r="L259"/>
  <c r="K259"/>
  <c r="L252"/>
  <c r="O250"/>
  <c r="N250"/>
  <c r="M250"/>
  <c r="L250"/>
  <c r="N243"/>
  <c r="L243"/>
  <c r="N237"/>
  <c r="L237"/>
  <c r="O235"/>
  <c r="M235"/>
  <c r="M234"/>
  <c r="M233"/>
  <c r="O230"/>
  <c r="N230"/>
  <c r="M230"/>
  <c r="L230"/>
  <c r="O227"/>
  <c r="N227"/>
  <c r="M227"/>
  <c r="L227"/>
  <c r="L220"/>
  <c r="O218"/>
  <c r="N218"/>
  <c r="M218"/>
  <c r="L218"/>
  <c r="N211"/>
  <c r="L211"/>
  <c r="N205"/>
  <c r="L205"/>
  <c r="M203"/>
  <c r="M202"/>
  <c r="O201"/>
  <c r="M201"/>
  <c r="O198"/>
  <c r="N198"/>
  <c r="M198"/>
  <c r="L198"/>
  <c r="O195"/>
  <c r="N195"/>
  <c r="M195"/>
  <c r="L195"/>
  <c r="P188"/>
  <c r="L188"/>
  <c r="P186"/>
  <c r="O186"/>
  <c r="N186"/>
  <c r="M186"/>
  <c r="L186"/>
  <c r="K186"/>
  <c r="N179"/>
  <c r="L179"/>
  <c r="N173"/>
  <c r="L173"/>
  <c r="O171"/>
  <c r="M171"/>
  <c r="K171"/>
  <c r="O170"/>
  <c r="M170"/>
  <c r="K170"/>
  <c r="O169"/>
  <c r="M169"/>
  <c r="K169"/>
  <c r="P166"/>
  <c r="O166"/>
  <c r="N166"/>
  <c r="M166"/>
  <c r="L166"/>
  <c r="K166"/>
  <c r="P163"/>
  <c r="O163"/>
  <c r="N163"/>
  <c r="M163"/>
  <c r="L163"/>
  <c r="K163"/>
  <c r="P156"/>
  <c r="L156"/>
  <c r="P154"/>
  <c r="O154"/>
  <c r="N154"/>
  <c r="M154"/>
  <c r="L154"/>
  <c r="K154"/>
  <c r="P147"/>
  <c r="N147"/>
  <c r="L147"/>
  <c r="P141"/>
  <c r="N141"/>
  <c r="L141"/>
  <c r="M139"/>
  <c r="O138"/>
  <c r="M138"/>
  <c r="M137"/>
  <c r="K137"/>
  <c r="P134"/>
  <c r="O134"/>
  <c r="N134"/>
  <c r="M134"/>
  <c r="L134"/>
  <c r="K134"/>
  <c r="P131"/>
  <c r="N131"/>
  <c r="M131"/>
  <c r="L131"/>
  <c r="K131"/>
  <c r="L124"/>
  <c r="O122"/>
  <c r="N122"/>
  <c r="L122"/>
  <c r="N115"/>
  <c r="L115"/>
  <c r="N109"/>
  <c r="O107"/>
  <c r="O106"/>
  <c r="O105"/>
  <c r="O102"/>
  <c r="N102"/>
  <c r="L102"/>
  <c r="O99"/>
  <c r="P92"/>
  <c r="L92"/>
  <c r="P90"/>
  <c r="O90"/>
  <c r="N90"/>
  <c r="M90"/>
  <c r="L90"/>
  <c r="K90"/>
  <c r="P83"/>
  <c r="N83"/>
  <c r="L83"/>
  <c r="P77"/>
  <c r="N77"/>
  <c r="L77"/>
  <c r="M75"/>
  <c r="O73"/>
  <c r="M73"/>
  <c r="K73"/>
  <c r="P70"/>
  <c r="O70"/>
  <c r="N70"/>
  <c r="M70"/>
  <c r="L70"/>
  <c r="K70"/>
  <c r="P67"/>
  <c r="O67"/>
  <c r="N67"/>
  <c r="M67"/>
  <c r="L67"/>
  <c r="K67"/>
  <c r="P60"/>
  <c r="L60"/>
  <c r="P58"/>
  <c r="N58"/>
  <c r="L58"/>
  <c r="K58"/>
  <c r="P51"/>
  <c r="N51"/>
  <c r="L51"/>
  <c r="P45"/>
  <c r="N45"/>
  <c r="L45"/>
  <c r="M43"/>
  <c r="K43"/>
  <c r="M42"/>
  <c r="K42"/>
  <c r="M41"/>
  <c r="K41"/>
  <c r="P38"/>
  <c r="N38"/>
  <c r="M38"/>
  <c r="L38"/>
  <c r="K38"/>
  <c r="P35"/>
  <c r="N35"/>
  <c r="M35"/>
  <c r="L35"/>
  <c r="K35"/>
  <c r="P28"/>
  <c r="L28"/>
  <c r="P26"/>
  <c r="O26"/>
  <c r="N26"/>
  <c r="M26"/>
  <c r="L26"/>
  <c r="K26"/>
  <c r="P19"/>
  <c r="N19"/>
  <c r="L19"/>
  <c r="P13"/>
  <c r="N13"/>
  <c r="L13"/>
  <c r="M11"/>
  <c r="K11"/>
  <c r="M10"/>
  <c r="K10"/>
  <c r="O9"/>
  <c r="M9"/>
  <c r="K9"/>
  <c r="P6"/>
  <c r="O6"/>
  <c r="N6"/>
  <c r="M6"/>
  <c r="L6"/>
  <c r="K6"/>
  <c r="P3"/>
  <c r="O3"/>
  <c r="N3"/>
  <c r="M3"/>
  <c r="L3"/>
  <c r="K3"/>
  <c r="J314"/>
  <c r="J307"/>
  <c r="J301"/>
  <c r="J294"/>
  <c r="J291"/>
  <c r="J282"/>
  <c r="J275"/>
  <c r="J269"/>
  <c r="J262"/>
  <c r="J259"/>
  <c r="J250"/>
  <c r="J243"/>
  <c r="J237"/>
  <c r="J230"/>
  <c r="J227"/>
  <c r="J218"/>
  <c r="J211"/>
  <c r="J205"/>
  <c r="J198"/>
  <c r="J195"/>
  <c r="J186"/>
  <c r="J179"/>
  <c r="J173"/>
  <c r="J166"/>
  <c r="J163"/>
  <c r="J154"/>
  <c r="J147"/>
  <c r="J141"/>
  <c r="J134"/>
  <c r="J131"/>
  <c r="J122"/>
  <c r="J115"/>
  <c r="J109"/>
  <c r="J102"/>
  <c r="J99"/>
  <c r="J90"/>
  <c r="J83"/>
  <c r="J77"/>
  <c r="J70"/>
  <c r="J58"/>
  <c r="J51"/>
  <c r="J45"/>
  <c r="J38"/>
  <c r="J35"/>
  <c r="J26"/>
  <c r="J19"/>
  <c r="J13"/>
  <c r="J6"/>
  <c r="J3"/>
  <c r="I346"/>
  <c r="I331"/>
  <c r="I330"/>
  <c r="I329"/>
  <c r="I326"/>
  <c r="I323"/>
  <c r="I282"/>
  <c r="I267"/>
  <c r="I266"/>
  <c r="I265"/>
  <c r="I262"/>
  <c r="I259"/>
  <c r="I250"/>
  <c r="I235"/>
  <c r="I234"/>
  <c r="I233"/>
  <c r="I230"/>
  <c r="I227"/>
  <c r="I186"/>
  <c r="I171"/>
  <c r="I170"/>
  <c r="I169"/>
  <c r="I166"/>
  <c r="I163"/>
  <c r="I154"/>
  <c r="I139"/>
  <c r="I138"/>
  <c r="I137"/>
  <c r="I134"/>
  <c r="I131"/>
  <c r="I122"/>
  <c r="I107"/>
  <c r="I106"/>
  <c r="I105"/>
  <c r="I102"/>
  <c r="I99"/>
  <c r="I90"/>
  <c r="I75"/>
  <c r="I73"/>
  <c r="I70"/>
  <c r="I67"/>
  <c r="I58"/>
  <c r="I43"/>
  <c r="I42"/>
  <c r="I41"/>
  <c r="I38"/>
  <c r="I35"/>
  <c r="I26"/>
  <c r="I11"/>
  <c r="I10"/>
  <c r="I9"/>
  <c r="I6"/>
  <c r="I3"/>
  <c r="H348"/>
  <c r="H346"/>
  <c r="H316"/>
  <c r="H314"/>
  <c r="H284"/>
  <c r="H282"/>
  <c r="H252"/>
  <c r="H250"/>
  <c r="H220"/>
  <c r="H218"/>
  <c r="H188"/>
  <c r="H186"/>
  <c r="H156"/>
  <c r="H154"/>
  <c r="H124"/>
  <c r="H122"/>
  <c r="H92"/>
  <c r="H90"/>
  <c r="H60"/>
  <c r="H58"/>
  <c r="H28"/>
  <c r="H26"/>
</calcChain>
</file>

<file path=xl/comments1.xml><?xml version="1.0" encoding="utf-8"?>
<comments xmlns="http://schemas.openxmlformats.org/spreadsheetml/2006/main">
  <authors>
    <author>home</author>
  </authors>
  <commentList>
    <comment ref="K74" authorId="0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돋움"/>
            <family val="3"/>
            <charset val="129"/>
          </rPr>
          <t xml:space="preserve">교재안가져옴
</t>
        </r>
      </text>
    </comment>
    <comment ref="Q101" authorId="0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돋움"/>
            <family val="3"/>
            <charset val="129"/>
          </rPr>
          <t>책을 안 읽어옴.</t>
        </r>
      </text>
    </comment>
    <comment ref="R101" authorId="0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돋움"/>
            <family val="3"/>
            <charset val="129"/>
          </rPr>
          <t>책을 안 읽어옴.</t>
        </r>
      </text>
    </comment>
    <comment ref="T101" authorId="0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돋움"/>
            <family val="3"/>
            <charset val="129"/>
          </rPr>
          <t>책을 안 읽어옴.</t>
        </r>
      </text>
    </comment>
    <comment ref="O133" authorId="0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돋움"/>
            <family val="3"/>
            <charset val="129"/>
          </rPr>
          <t>안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읽어옴.</t>
        </r>
      </text>
    </comment>
    <comment ref="K138" authorId="0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돋움"/>
            <family val="3"/>
            <charset val="129"/>
          </rPr>
          <t>다른 unit 공부해옴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K266" authorId="0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돋움"/>
            <family val="3"/>
            <charset val="129"/>
          </rPr>
          <t>다른</t>
        </r>
        <r>
          <rPr>
            <sz val="11"/>
            <color indexed="81"/>
            <rFont val="Tahoma"/>
            <family val="2"/>
          </rPr>
          <t xml:space="preserve"> unit </t>
        </r>
        <r>
          <rPr>
            <sz val="11"/>
            <color indexed="81"/>
            <rFont val="돋움"/>
            <family val="3"/>
            <charset val="129"/>
          </rPr>
          <t>공부해옴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<sst xmlns="http://schemas.openxmlformats.org/spreadsheetml/2006/main" count="2539" uniqueCount="161">
  <si>
    <t>Level</t>
    <phoneticPr fontId="4" type="noConversion"/>
  </si>
  <si>
    <t>반</t>
    <phoneticPr fontId="4" type="noConversion"/>
  </si>
  <si>
    <t>학생코드</t>
    <phoneticPr fontId="4" type="noConversion"/>
  </si>
  <si>
    <t>이름</t>
    <phoneticPr fontId="4" type="noConversion"/>
  </si>
  <si>
    <t>과목명</t>
    <phoneticPr fontId="4" type="noConversion"/>
  </si>
  <si>
    <t>평가항목</t>
    <phoneticPr fontId="4" type="noConversion"/>
  </si>
  <si>
    <t>세부평가항목</t>
    <phoneticPr fontId="4" type="noConversion"/>
  </si>
  <si>
    <t>day1</t>
    <phoneticPr fontId="4" type="noConversion"/>
  </si>
  <si>
    <t>day2</t>
    <phoneticPr fontId="4" type="noConversion"/>
  </si>
  <si>
    <t>day3</t>
    <phoneticPr fontId="4" type="noConversion"/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</si>
  <si>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</si>
  <si>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</si>
  <si>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</si>
  <si>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</si>
  <si>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</si>
  <si>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</si>
  <si>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</si>
  <si>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</si>
  <si>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</si>
  <si>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</si>
  <si>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</si>
  <si>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</si>
  <si>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</si>
  <si>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</si>
  <si>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</si>
  <si>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</si>
  <si>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</si>
  <si>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</si>
  <si>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</si>
  <si>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</si>
  <si>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</si>
  <si>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</si>
  <si>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</si>
  <si>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</si>
  <si>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</si>
  <si>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</si>
  <si>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</si>
  <si>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day31</t>
  </si>
  <si>
    <t>day32</t>
  </si>
  <si>
    <t>day33</t>
  </si>
  <si>
    <t>day34</t>
  </si>
  <si>
    <t>day35</t>
  </si>
  <si>
    <t>Step6A</t>
  </si>
  <si>
    <t>Extensive</t>
    <phoneticPr fontId="4" type="noConversion"/>
  </si>
  <si>
    <t>성취도</t>
    <phoneticPr fontId="4" type="noConversion"/>
  </si>
  <si>
    <t>읽고 해석하기 2(수업내용 이해?)</t>
    <phoneticPr fontId="4" type="noConversion"/>
  </si>
  <si>
    <t>Key Vocabulary(/20)</t>
    <phoneticPr fontId="4" type="noConversion"/>
  </si>
  <si>
    <t>Grammar Point Review Test</t>
    <phoneticPr fontId="4" type="noConversion"/>
  </si>
  <si>
    <t>Recording</t>
    <phoneticPr fontId="4" type="noConversion"/>
  </si>
  <si>
    <t>Story Summary (Listening Content)</t>
    <phoneticPr fontId="4" type="noConversion"/>
  </si>
  <si>
    <t>Dictation Test</t>
    <phoneticPr fontId="4" type="noConversion"/>
  </si>
  <si>
    <t>Step6</t>
  </si>
  <si>
    <t>Step6</t>
    <phoneticPr fontId="4" type="noConversion"/>
  </si>
  <si>
    <t>Step6A</t>
    <phoneticPr fontId="3" type="noConversion"/>
  </si>
  <si>
    <t>S-180</t>
  </si>
  <si>
    <t>정연주</t>
  </si>
  <si>
    <t>Extensive</t>
  </si>
  <si>
    <t>특기사항</t>
  </si>
  <si>
    <t>특기사항</t>
    <phoneticPr fontId="4" type="noConversion"/>
  </si>
  <si>
    <t>교재숙제확인(중요사건메모-P/F)</t>
  </si>
  <si>
    <t>교재숙제확인(중요사건메모-P/F)</t>
    <phoneticPr fontId="4" type="noConversion"/>
  </si>
  <si>
    <t>수행평가</t>
  </si>
  <si>
    <t>수행평가</t>
    <phoneticPr fontId="4" type="noConversion"/>
  </si>
  <si>
    <t>Comprehension(m/n)</t>
  </si>
  <si>
    <t>Comprehension(m/n)</t>
    <phoneticPr fontId="4" type="noConversion"/>
  </si>
  <si>
    <t>이해도</t>
  </si>
  <si>
    <t>이해도</t>
    <phoneticPr fontId="4" type="noConversion"/>
  </si>
  <si>
    <t>Summary and Thought(북리포트)</t>
  </si>
  <si>
    <t>Summary and Thought(북리포트)</t>
    <phoneticPr fontId="4" type="noConversion"/>
  </si>
  <si>
    <t>이해도</t>
    <phoneticPr fontId="4" type="noConversion"/>
  </si>
  <si>
    <t>동화책함께읽기</t>
  </si>
  <si>
    <t>동화책함께읽기</t>
    <phoneticPr fontId="4" type="noConversion"/>
  </si>
  <si>
    <t>수행평가</t>
    <phoneticPr fontId="4" type="noConversion"/>
  </si>
  <si>
    <t>Voca. Test</t>
  </si>
  <si>
    <t>Voca. Test</t>
    <phoneticPr fontId="4" type="noConversion"/>
  </si>
  <si>
    <t>Time for Grammar</t>
  </si>
  <si>
    <t>Time for Grammar</t>
    <phoneticPr fontId="4" type="noConversion"/>
  </si>
  <si>
    <t>성취도</t>
  </si>
  <si>
    <t>Extensive Reading Skills</t>
  </si>
  <si>
    <t>Extensive Reading Skills</t>
    <phoneticPr fontId="4" type="noConversion"/>
  </si>
  <si>
    <t>Intensive</t>
  </si>
  <si>
    <t>Intensive</t>
    <phoneticPr fontId="4" type="noConversion"/>
  </si>
  <si>
    <t>Context Clues(M/2)</t>
  </si>
  <si>
    <t>Context Clues(M/2)</t>
    <phoneticPr fontId="4" type="noConversion"/>
  </si>
  <si>
    <t>교재Comprehension문제 전반(M/N)</t>
  </si>
  <si>
    <t>교재Comprehension문제 전반(M/N)</t>
    <phoneticPr fontId="4" type="noConversion"/>
  </si>
  <si>
    <t>Vocabulary in Context</t>
  </si>
  <si>
    <t>Vocabulary in Context</t>
    <phoneticPr fontId="4" type="noConversion"/>
  </si>
  <si>
    <t>Main Idea</t>
  </si>
  <si>
    <t>Main Idea</t>
    <phoneticPr fontId="4" type="noConversion"/>
  </si>
  <si>
    <t>교재Comprehension 후반(M/N)</t>
  </si>
  <si>
    <t>교재Comprehension 후반(M/N)</t>
    <phoneticPr fontId="4" type="noConversion"/>
  </si>
  <si>
    <t>Grammar Practice개념</t>
  </si>
  <si>
    <t>Grammar Practice개념</t>
    <phoneticPr fontId="4" type="noConversion"/>
  </si>
  <si>
    <t>성취도</t>
    <phoneticPr fontId="4" type="noConversion"/>
  </si>
  <si>
    <t>Intensive Reading Skills(I.R.S)-숙제</t>
  </si>
  <si>
    <t>Intensive Reading Skills(I.R.S)-숙제</t>
    <phoneticPr fontId="4" type="noConversion"/>
  </si>
  <si>
    <t>읽고 해석하기 1(수업내용 이해?)</t>
  </si>
  <si>
    <t>읽고 해석하기 1(수업내용 이해?)</t>
    <phoneticPr fontId="4" type="noConversion"/>
  </si>
  <si>
    <t>Grammar Point 1</t>
  </si>
  <si>
    <t>Grammar Point 1</t>
    <phoneticPr fontId="4" type="noConversion"/>
  </si>
  <si>
    <t>읽고 해석하기 2(수업내용 이해?)</t>
  </si>
  <si>
    <t>Key Vocabulary(/20)</t>
  </si>
  <si>
    <t>Grammar Point 2</t>
  </si>
  <si>
    <t>Grammar Point 2</t>
    <phoneticPr fontId="4" type="noConversion"/>
  </si>
  <si>
    <t>Grammar Practice(Test)</t>
  </si>
  <si>
    <t>Grammar Practice(Test)</t>
    <phoneticPr fontId="4" type="noConversion"/>
  </si>
  <si>
    <t>Intensive Reading Skills(I.R.S)-Test</t>
  </si>
  <si>
    <t>Intensive Reading Skills(I.R.S)-Test</t>
    <phoneticPr fontId="4" type="noConversion"/>
  </si>
  <si>
    <t>Grammar Point Review Test</t>
  </si>
  <si>
    <t>Spoken</t>
  </si>
  <si>
    <t>Spoken</t>
    <phoneticPr fontId="4" type="noConversion"/>
  </si>
  <si>
    <t>Recording</t>
  </si>
  <si>
    <t>Listening Notetaking안되는학생(P/F)</t>
  </si>
  <si>
    <t>Listening Notetaking안되는학생(P/F)</t>
    <phoneticPr fontId="4" type="noConversion"/>
  </si>
  <si>
    <t>Listening Comp. Score(M/4)</t>
  </si>
  <si>
    <t>Listening Comp. Score(M/4)</t>
    <phoneticPr fontId="4" type="noConversion"/>
  </si>
  <si>
    <t>Story Summary (Listening Content)</t>
  </si>
  <si>
    <t>Dictation Test</t>
  </si>
  <si>
    <t>Shadow Speaking-Sentence Creation</t>
  </si>
  <si>
    <t>Shadow Speaking-Sentence Creation</t>
    <phoneticPr fontId="4" type="noConversion"/>
  </si>
  <si>
    <t>Picture Description-Questioner</t>
  </si>
  <si>
    <t>Picture Description-Questioner</t>
    <phoneticPr fontId="4" type="noConversion"/>
  </si>
  <si>
    <t>Picture Description-Speaker</t>
  </si>
  <si>
    <t>Picture Description-Speaker</t>
    <phoneticPr fontId="4" type="noConversion"/>
  </si>
  <si>
    <t>Topic Presentation-Questioner</t>
  </si>
  <si>
    <t>Topic Presentation-Questioner</t>
    <phoneticPr fontId="4" type="noConversion"/>
  </si>
  <si>
    <t>Topic Pressentation-Speaker</t>
  </si>
  <si>
    <t>Topic Pressentation-Speaker</t>
    <phoneticPr fontId="4" type="noConversion"/>
  </si>
  <si>
    <t>S-181</t>
  </si>
  <si>
    <t>조현지</t>
  </si>
  <si>
    <t>S-182</t>
  </si>
  <si>
    <t>강은빈</t>
  </si>
  <si>
    <t>S-183</t>
  </si>
  <si>
    <t>박건혁</t>
  </si>
  <si>
    <t>S-184</t>
  </si>
  <si>
    <t>박근태</t>
  </si>
  <si>
    <t>S-185</t>
  </si>
  <si>
    <t>박단비</t>
  </si>
  <si>
    <t>S-186</t>
  </si>
  <si>
    <t>조유진</t>
  </si>
  <si>
    <t>S-187</t>
  </si>
  <si>
    <t>김정현</t>
  </si>
  <si>
    <t>S-188</t>
  </si>
  <si>
    <t>김현빈</t>
  </si>
  <si>
    <t>S-189</t>
  </si>
  <si>
    <t>이유진</t>
  </si>
  <si>
    <t>S-203</t>
    <phoneticPr fontId="3" type="noConversion"/>
  </si>
  <si>
    <t>허현욱</t>
    <phoneticPr fontId="3" type="noConversion"/>
  </si>
  <si>
    <t>F</t>
    <phoneticPr fontId="3" type="noConversion"/>
  </si>
  <si>
    <t>아픔</t>
    <phoneticPr fontId="3" type="noConversion"/>
  </si>
  <si>
    <t>레이첼면담</t>
    <phoneticPr fontId="3" type="noConversion"/>
  </si>
  <si>
    <t>1월쉼</t>
    <phoneticPr fontId="3" type="noConversion"/>
  </si>
  <si>
    <t>지각</t>
    <phoneticPr fontId="3" type="noConversion"/>
  </si>
  <si>
    <t>F</t>
    <phoneticPr fontId="3" type="noConversion"/>
  </si>
  <si>
    <t>레이첼상담</t>
    <phoneticPr fontId="3" type="noConversion"/>
  </si>
  <si>
    <t>F</t>
    <phoneticPr fontId="3" type="noConversion"/>
  </si>
  <si>
    <t>원장님</t>
    <phoneticPr fontId="3" type="noConversion"/>
  </si>
  <si>
    <t>지각</t>
    <phoneticPr fontId="3" type="noConversion"/>
  </si>
  <si>
    <t>멀티</t>
    <phoneticPr fontId="3" type="noConversion"/>
  </si>
  <si>
    <t>F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</si>
</sst>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0_);[Red]\(0\)"/>
  </numFmts>
  <fonts count="1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4">
    <xf numFmtId="0" fontId="0" fillId="0" borderId="0" xfId="0">
      <alignment vertical="center"/>
    </xf>
    <xf numFmtId="176" fontId="2" fillId="0" borderId="1" xfId="1" applyNumberFormat="1" applyFont="1" applyBorder="1" applyAlignment="1">
      <alignment horizontal="center" vertical="center"/>
    </xf>
    <xf numFmtId="176" fontId="2" fillId="0" borderId="1" xfId="1" applyNumberFormat="1" applyFont="1" applyFill="1" applyBorder="1" applyAlignment="1">
      <alignment horizontal="center" vertical="center"/>
    </xf>
    <xf numFmtId="176" fontId="1" fillId="0" borderId="0" xfId="1" applyNumberFormat="1" applyFill="1" applyBorder="1" applyAlignment="1">
      <alignment horizontal="center" vertical="center"/>
    </xf>
    <xf numFmtId="176" fontId="1" fillId="0" borderId="0" xfId="1" applyNumberFormat="1" applyBorder="1" applyAlignment="1">
      <alignment horizontal="center" vertical="center"/>
    </xf>
    <xf numFmtId="176" fontId="1" fillId="0" borderId="2" xfId="1" applyNumberFormat="1" applyFill="1" applyBorder="1" applyAlignment="1">
      <alignment horizontal="center" vertical="center"/>
    </xf>
    <xf numFmtId="176" fontId="1" fillId="0" borderId="2" xfId="1" applyNumberFormat="1" applyBorder="1" applyAlignment="1">
      <alignment horizontal="center" vertical="center"/>
    </xf>
    <xf numFmtId="176" fontId="1" fillId="0" borderId="0" xfId="1" applyNumberFormat="1" applyFill="1" applyAlignment="1">
      <alignment horizontal="center" vertical="center"/>
    </xf>
    <xf numFmtId="176" fontId="1" fillId="0" borderId="0" xfId="1" applyNumberFormat="1" applyAlignment="1">
      <alignment horizontal="center" vertical="center"/>
    </xf>
    <xf numFmtId="176" fontId="5" fillId="0" borderId="0" xfId="1" applyNumberFormat="1" applyFont="1" applyFill="1" applyBorder="1" applyAlignment="1">
      <alignment horizontal="center" vertical="center" wrapText="1"/>
    </xf>
    <xf numFmtId="176" fontId="5" fillId="0" borderId="0" xfId="1" applyNumberFormat="1" applyFont="1" applyFill="1" applyBorder="1" applyAlignment="1">
      <alignment horizontal="center" vertical="center"/>
    </xf>
    <xf numFmtId="176" fontId="5" fillId="0" borderId="2" xfId="1" applyNumberFormat="1" applyFont="1" applyFill="1" applyBorder="1" applyAlignment="1">
      <alignment horizontal="center" vertical="center"/>
    </xf>
    <xf numFmtId="176" fontId="5" fillId="0" borderId="0" xfId="1" applyNumberFormat="1" applyFont="1" applyFill="1" applyAlignment="1">
      <alignment horizontal="center" vertical="center"/>
    </xf>
    <xf numFmtId="176" fontId="1" fillId="0" borderId="0" xfId="1" applyNumberFormat="1" applyFill="1" applyBorder="1" applyAlignment="1" applyProtection="1">
      <alignment horizontal="center" vertical="center"/>
      <protection locked="0"/>
    </xf>
    <xf numFmtId="176" fontId="1" fillId="0" borderId="2" xfId="1" applyNumberFormat="1" applyFill="1" applyBorder="1" applyAlignment="1" applyProtection="1">
      <alignment horizontal="center" vertical="center"/>
      <protection locked="0"/>
    </xf>
    <xf numFmtId="176" fontId="1" fillId="0" borderId="0" xfId="1" applyNumberFormat="1" applyFill="1" applyAlignment="1" applyProtection="1">
      <alignment horizontal="center" vertical="center"/>
      <protection locked="0"/>
    </xf>
    <xf numFmtId="176" fontId="1" fillId="0" borderId="0" xfId="1" applyNumberFormat="1" applyAlignment="1" applyProtection="1">
      <alignment horizontal="center" vertical="center"/>
      <protection locked="0"/>
    </xf>
    <xf numFmtId="176" fontId="1" fillId="2" borderId="0" xfId="1" applyNumberFormat="1" applyFill="1" applyAlignment="1" applyProtection="1">
      <alignment horizontal="center" vertical="center"/>
      <protection locked="0"/>
    </xf>
    <xf numFmtId="176" fontId="1" fillId="3" borderId="0" xfId="1" applyNumberFormat="1" applyFill="1" applyAlignment="1" applyProtection="1">
      <alignment horizontal="center" vertical="center"/>
      <protection locked="0"/>
    </xf>
    <xf numFmtId="176" fontId="1" fillId="4" borderId="0" xfId="1" applyNumberFormat="1" applyFill="1" applyAlignment="1" applyProtection="1">
      <alignment horizontal="center" vertical="center"/>
      <protection locked="0"/>
    </xf>
    <xf numFmtId="176" fontId="1" fillId="4" borderId="0" xfId="1" applyNumberFormat="1" applyFill="1" applyBorder="1" applyAlignment="1" applyProtection="1">
      <alignment horizontal="center" vertical="center"/>
      <protection locked="0"/>
    </xf>
    <xf numFmtId="176" fontId="1" fillId="5" borderId="0" xfId="1" applyNumberFormat="1" applyFill="1" applyBorder="1" applyAlignment="1" applyProtection="1">
      <alignment horizontal="center" vertical="center"/>
      <protection locked="0"/>
    </xf>
    <xf numFmtId="176" fontId="1" fillId="5" borderId="2" xfId="1" applyNumberFormat="1" applyFill="1" applyBorder="1" applyAlignment="1" applyProtection="1">
      <alignment horizontal="center" vertical="center"/>
      <protection locked="0"/>
    </xf>
    <xf numFmtId="176" fontId="1" fillId="5" borderId="0" xfId="1" applyNumberFormat="1" applyFill="1" applyAlignment="1" applyProtection="1">
      <alignment horizontal="center" vertical="center"/>
      <protection locked="0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P353"/>
  <sheetViews>
    <sheetView tabSelected="1" zoomScale="80" zoomScaleNormal="80" workbookViewId="0">
      <pane xSplit="5" ySplit="1" topLeftCell="H2" activePane="bottomRight" state="frozen"/>
      <selection pane="topRight" activeCell="F1" sqref="F1"/>
      <selection pane="bottomLeft" activeCell="A2" sqref="A2"/>
      <selection pane="bottomRight" activeCell="T29" sqref="T29"/>
    </sheetView>
  </sheetViews>
  <sheetFormatPr defaultRowHeight="16.5"/>
  <cols>
    <col min="1" max="3" width="9" style="8"/>
    <col min="4" max="4" width="10" style="8" customWidth="1"/>
    <col min="5" max="5" width="9" style="8"/>
    <col min="6" max="6" width="12.625" style="8" customWidth="1"/>
    <col min="7" max="7" width="33.75" style="7" customWidth="1"/>
    <col min="8" max="34" width="9" style="8"/>
    <col min="35" max="35" width="9" style="7"/>
    <col min="36" max="16384" width="9" style="8"/>
  </cols>
  <sheetData>
    <row r="1" spans="1:42" s="1" customFormat="1" ht="17.25" customHeight="1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2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spans="1:42" s="4" customFormat="1" ht="18" customHeight="1">
      <c r="A2" s="3" t="s">
        <v>52</v>
      </c>
      <c r="B2" s="3" t="s">
        <v>53</v>
      </c>
      <c r="C2" s="3" t="s">
        <v>54</v>
      </c>
      <c r="D2" s="9" t="s">
        <v>55</v>
      </c>
      <c r="E2" s="3" t="s">
        <v>43</v>
      </c>
      <c r="F2" s="4" t="s">
        <v>58</v>
      </c>
      <c r="G2" s="3" t="s">
        <v>60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21" t="s">
        <v>159</v>
      </c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</row>
    <row r="3" spans="1:42" s="4" customFormat="1" ht="16.5" customHeight="1">
      <c r="A3" s="3" t="s">
        <v>51</v>
      </c>
      <c r="B3" s="3" t="s">
        <v>42</v>
      </c>
      <c r="C3" s="3" t="s">
        <v>54</v>
      </c>
      <c r="D3" s="10" t="s">
        <v>55</v>
      </c>
      <c r="E3" s="3" t="s">
        <v>56</v>
      </c>
      <c r="F3" s="4" t="s">
        <v>62</v>
      </c>
      <c r="G3" s="3" t="s">
        <v>64</v>
      </c>
      <c r="H3" s="13"/>
      <c r="I3" s="13">
        <f>9/9*100</f>
        <v>100</v>
      </c>
      <c r="J3" s="13">
        <f>11/11*100</f>
        <v>100</v>
      </c>
      <c r="K3" s="13">
        <f>9.5/11*100</f>
        <v>86.36363636363636</v>
      </c>
      <c r="L3" s="13">
        <f>8/8*100</f>
        <v>100</v>
      </c>
      <c r="M3" s="13">
        <f>7/7*100</f>
        <v>100</v>
      </c>
      <c r="N3" s="13">
        <f>11/12*100</f>
        <v>91.666666666666657</v>
      </c>
      <c r="O3" s="13">
        <f>9/9*100</f>
        <v>100</v>
      </c>
      <c r="P3" s="13">
        <f>8/8*100</f>
        <v>100</v>
      </c>
      <c r="Q3" s="13">
        <f>7/8*100</f>
        <v>87.5</v>
      </c>
      <c r="R3" s="13">
        <f>9/9*100</f>
        <v>100</v>
      </c>
      <c r="S3" s="21"/>
      <c r="T3" s="13">
        <f>10/10*100</f>
        <v>100</v>
      </c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</row>
    <row r="4" spans="1:42" s="4" customFormat="1" ht="16.5" customHeight="1">
      <c r="A4" s="3" t="s">
        <v>51</v>
      </c>
      <c r="B4" s="3" t="s">
        <v>42</v>
      </c>
      <c r="C4" s="3" t="s">
        <v>54</v>
      </c>
      <c r="D4" s="10" t="s">
        <v>55</v>
      </c>
      <c r="E4" s="3" t="s">
        <v>56</v>
      </c>
      <c r="F4" s="4" t="s">
        <v>66</v>
      </c>
      <c r="G4" s="3" t="s">
        <v>68</v>
      </c>
      <c r="H4" s="13"/>
      <c r="I4" s="13"/>
      <c r="J4" s="13"/>
      <c r="K4" s="13"/>
      <c r="L4" s="13"/>
      <c r="M4" s="13"/>
      <c r="N4" s="13">
        <v>50</v>
      </c>
      <c r="O4" s="13"/>
      <c r="P4" s="13"/>
      <c r="Q4" s="13"/>
      <c r="R4" s="13"/>
      <c r="S4" s="21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</row>
    <row r="5" spans="1:42" s="4" customFormat="1" ht="16.5" customHeight="1">
      <c r="A5" s="3" t="s">
        <v>51</v>
      </c>
      <c r="B5" s="3" t="s">
        <v>42</v>
      </c>
      <c r="C5" s="3" t="s">
        <v>54</v>
      </c>
      <c r="D5" s="10" t="s">
        <v>55</v>
      </c>
      <c r="E5" s="3" t="s">
        <v>56</v>
      </c>
      <c r="F5" s="4" t="s">
        <v>69</v>
      </c>
      <c r="G5" s="3" t="s">
        <v>71</v>
      </c>
      <c r="H5" s="13"/>
      <c r="I5" s="13">
        <v>90</v>
      </c>
      <c r="J5" s="13">
        <v>90</v>
      </c>
      <c r="K5" s="13">
        <v>90</v>
      </c>
      <c r="L5" s="13">
        <v>90</v>
      </c>
      <c r="M5" s="13">
        <v>90</v>
      </c>
      <c r="N5" s="13">
        <v>90</v>
      </c>
      <c r="O5" s="13">
        <v>90</v>
      </c>
      <c r="P5" s="13">
        <v>90</v>
      </c>
      <c r="Q5" s="13">
        <v>90</v>
      </c>
      <c r="R5" s="13">
        <v>90</v>
      </c>
      <c r="S5" s="21"/>
      <c r="T5" s="13">
        <v>90</v>
      </c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</row>
    <row r="6" spans="1:42" s="4" customFormat="1" ht="16.5" customHeight="1">
      <c r="A6" s="3" t="s">
        <v>51</v>
      </c>
      <c r="B6" s="3" t="s">
        <v>42</v>
      </c>
      <c r="C6" s="3" t="s">
        <v>54</v>
      </c>
      <c r="D6" s="10" t="s">
        <v>55</v>
      </c>
      <c r="E6" s="3" t="s">
        <v>56</v>
      </c>
      <c r="F6" s="4" t="s">
        <v>72</v>
      </c>
      <c r="G6" s="3" t="s">
        <v>74</v>
      </c>
      <c r="H6" s="13"/>
      <c r="I6" s="13">
        <f>20/20*100</f>
        <v>100</v>
      </c>
      <c r="J6" s="13">
        <f>19/20*100</f>
        <v>95</v>
      </c>
      <c r="K6" s="13">
        <f>20/20*100</f>
        <v>100</v>
      </c>
      <c r="L6" s="13">
        <f>20/20*100</f>
        <v>100</v>
      </c>
      <c r="M6" s="13">
        <f>19/20*100</f>
        <v>95</v>
      </c>
      <c r="N6" s="13">
        <f>20/20*100</f>
        <v>100</v>
      </c>
      <c r="O6" s="13">
        <f>20/20*100</f>
        <v>100</v>
      </c>
      <c r="P6" s="13">
        <f>20/20*100</f>
        <v>100</v>
      </c>
      <c r="Q6" s="13">
        <f>20/20*100</f>
        <v>100</v>
      </c>
      <c r="R6" s="13">
        <f>20/20*100</f>
        <v>100</v>
      </c>
      <c r="S6" s="21"/>
      <c r="T6" s="13">
        <f>20/20*100</f>
        <v>100</v>
      </c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</row>
    <row r="7" spans="1:42" s="4" customFormat="1" ht="16.5" customHeight="1">
      <c r="A7" s="3" t="s">
        <v>51</v>
      </c>
      <c r="B7" s="3" t="s">
        <v>42</v>
      </c>
      <c r="C7" s="3" t="s">
        <v>54</v>
      </c>
      <c r="D7" s="10" t="s">
        <v>55</v>
      </c>
      <c r="E7" s="3" t="s">
        <v>56</v>
      </c>
      <c r="F7" s="4" t="s">
        <v>72</v>
      </c>
      <c r="G7" s="3" t="s">
        <v>76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21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</row>
    <row r="8" spans="1:42" s="6" customFormat="1" ht="16.5" customHeight="1">
      <c r="A8" s="5" t="s">
        <v>51</v>
      </c>
      <c r="B8" s="5" t="s">
        <v>42</v>
      </c>
      <c r="C8" s="5" t="s">
        <v>54</v>
      </c>
      <c r="D8" s="11" t="s">
        <v>55</v>
      </c>
      <c r="E8" s="5" t="s">
        <v>56</v>
      </c>
      <c r="F8" s="6" t="s">
        <v>44</v>
      </c>
      <c r="G8" s="5" t="s">
        <v>79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22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</row>
    <row r="9" spans="1:42" ht="16.5" customHeight="1">
      <c r="A9" s="7" t="s">
        <v>51</v>
      </c>
      <c r="B9" s="3" t="s">
        <v>42</v>
      </c>
      <c r="C9" s="3" t="s">
        <v>54</v>
      </c>
      <c r="D9" s="12" t="s">
        <v>55</v>
      </c>
      <c r="E9" s="3" t="s">
        <v>81</v>
      </c>
      <c r="F9" s="4" t="s">
        <v>72</v>
      </c>
      <c r="G9" s="3" t="s">
        <v>83</v>
      </c>
      <c r="H9" s="15"/>
      <c r="I9" s="15">
        <f>2/2*100</f>
        <v>100</v>
      </c>
      <c r="J9" s="15"/>
      <c r="K9" s="15">
        <f>2/2*100</f>
        <v>100</v>
      </c>
      <c r="L9" s="15"/>
      <c r="M9" s="15">
        <f>2/2*100</f>
        <v>100</v>
      </c>
      <c r="N9" s="15"/>
      <c r="O9" s="15">
        <f>2/2*100</f>
        <v>100</v>
      </c>
      <c r="P9" s="15"/>
      <c r="Q9" s="15">
        <f>2/2*100</f>
        <v>100</v>
      </c>
      <c r="R9" s="15"/>
      <c r="S9" s="23"/>
      <c r="T9" s="15">
        <f>2/2*100</f>
        <v>100</v>
      </c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</row>
    <row r="10" spans="1:42" ht="16.5" customHeight="1">
      <c r="A10" s="7" t="s">
        <v>51</v>
      </c>
      <c r="B10" s="3" t="s">
        <v>42</v>
      </c>
      <c r="C10" s="3" t="s">
        <v>54</v>
      </c>
      <c r="D10" s="12" t="s">
        <v>55</v>
      </c>
      <c r="E10" s="3" t="s">
        <v>80</v>
      </c>
      <c r="F10" s="4" t="s">
        <v>72</v>
      </c>
      <c r="G10" s="3" t="s">
        <v>85</v>
      </c>
      <c r="H10" s="15"/>
      <c r="I10" s="15">
        <f>4/5*100</f>
        <v>80</v>
      </c>
      <c r="J10" s="15"/>
      <c r="K10" s="15">
        <f>2/3*100</f>
        <v>66.666666666666657</v>
      </c>
      <c r="L10" s="15"/>
      <c r="M10" s="15">
        <f>2/4*100</f>
        <v>50</v>
      </c>
      <c r="N10" s="15"/>
      <c r="O10" s="15">
        <v>0</v>
      </c>
      <c r="P10" s="15"/>
      <c r="Q10" s="15">
        <f>3/6*100</f>
        <v>50</v>
      </c>
      <c r="R10" s="15"/>
      <c r="S10" s="23"/>
      <c r="T10" s="15">
        <f>4/5*100</f>
        <v>80</v>
      </c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</row>
    <row r="11" spans="1:42" ht="16.5" customHeight="1">
      <c r="A11" s="7" t="s">
        <v>51</v>
      </c>
      <c r="B11" s="3" t="s">
        <v>42</v>
      </c>
      <c r="C11" s="3" t="s">
        <v>54</v>
      </c>
      <c r="D11" s="12" t="s">
        <v>55</v>
      </c>
      <c r="E11" s="3" t="s">
        <v>80</v>
      </c>
      <c r="F11" s="4" t="s">
        <v>72</v>
      </c>
      <c r="G11" s="3" t="s">
        <v>87</v>
      </c>
      <c r="H11" s="15"/>
      <c r="I11" s="15">
        <f>12/12*100</f>
        <v>100</v>
      </c>
      <c r="J11" s="15"/>
      <c r="K11" s="15">
        <f>12/20*100</f>
        <v>60</v>
      </c>
      <c r="L11" s="15"/>
      <c r="M11" s="15">
        <f>11/11*100</f>
        <v>100</v>
      </c>
      <c r="N11" s="15"/>
      <c r="O11" s="15">
        <v>0</v>
      </c>
      <c r="P11" s="15"/>
      <c r="Q11" s="15">
        <f>12/12*100</f>
        <v>100</v>
      </c>
      <c r="R11" s="15"/>
      <c r="S11" s="23"/>
      <c r="T11" s="15">
        <f>10/20*100</f>
        <v>50</v>
      </c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</row>
    <row r="12" spans="1:42" ht="16.5" customHeight="1">
      <c r="A12" s="7" t="s">
        <v>51</v>
      </c>
      <c r="B12" s="3" t="s">
        <v>42</v>
      </c>
      <c r="C12" s="3" t="s">
        <v>54</v>
      </c>
      <c r="D12" s="12" t="s">
        <v>55</v>
      </c>
      <c r="E12" s="3" t="s">
        <v>80</v>
      </c>
      <c r="F12" s="4" t="s">
        <v>69</v>
      </c>
      <c r="G12" s="3" t="s">
        <v>89</v>
      </c>
      <c r="H12" s="15"/>
      <c r="I12" s="15"/>
      <c r="J12" s="15">
        <v>70</v>
      </c>
      <c r="K12" s="15"/>
      <c r="L12" s="15">
        <v>70</v>
      </c>
      <c r="M12" s="15"/>
      <c r="N12" s="15">
        <v>70</v>
      </c>
      <c r="O12" s="15"/>
      <c r="P12" s="15">
        <v>70</v>
      </c>
      <c r="Q12" s="15"/>
      <c r="R12" s="15">
        <v>70</v>
      </c>
      <c r="S12" s="23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</row>
    <row r="13" spans="1:42" ht="16.5" customHeight="1">
      <c r="A13" s="7" t="s">
        <v>51</v>
      </c>
      <c r="B13" s="3" t="s">
        <v>42</v>
      </c>
      <c r="C13" s="3" t="s">
        <v>54</v>
      </c>
      <c r="D13" s="12" t="s">
        <v>55</v>
      </c>
      <c r="E13" s="3" t="s">
        <v>80</v>
      </c>
      <c r="F13" s="4" t="s">
        <v>72</v>
      </c>
      <c r="G13" s="3" t="s">
        <v>91</v>
      </c>
      <c r="H13" s="15"/>
      <c r="I13" s="15"/>
      <c r="J13" s="15">
        <f>4/5*100</f>
        <v>80</v>
      </c>
      <c r="K13" s="15"/>
      <c r="L13" s="15">
        <f>5/5*100</f>
        <v>100</v>
      </c>
      <c r="M13" s="15"/>
      <c r="N13" s="15">
        <f>5/6*100</f>
        <v>83.333333333333343</v>
      </c>
      <c r="O13" s="15"/>
      <c r="P13" s="15">
        <f>3/4*100</f>
        <v>75</v>
      </c>
      <c r="Q13" s="15"/>
      <c r="R13" s="15">
        <f>2/2*100</f>
        <v>100</v>
      </c>
      <c r="S13" s="23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</row>
    <row r="14" spans="1:42" ht="16.5" customHeight="1">
      <c r="A14" s="7" t="s">
        <v>51</v>
      </c>
      <c r="B14" s="3" t="s">
        <v>42</v>
      </c>
      <c r="C14" s="3" t="s">
        <v>54</v>
      </c>
      <c r="D14" s="12" t="s">
        <v>55</v>
      </c>
      <c r="E14" s="3" t="s">
        <v>80</v>
      </c>
      <c r="F14" s="4" t="s">
        <v>44</v>
      </c>
      <c r="G14" s="3" t="s">
        <v>93</v>
      </c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23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</row>
    <row r="15" spans="1:42" ht="16.5" customHeight="1">
      <c r="A15" s="7" t="s">
        <v>51</v>
      </c>
      <c r="B15" s="3" t="s">
        <v>42</v>
      </c>
      <c r="C15" s="3" t="s">
        <v>54</v>
      </c>
      <c r="D15" s="12" t="s">
        <v>55</v>
      </c>
      <c r="E15" s="3" t="s">
        <v>80</v>
      </c>
      <c r="F15" s="4" t="s">
        <v>94</v>
      </c>
      <c r="G15" s="3" t="s">
        <v>96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23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</row>
    <row r="16" spans="1:42" ht="16.5" customHeight="1">
      <c r="A16" s="7" t="s">
        <v>51</v>
      </c>
      <c r="B16" s="3" t="s">
        <v>42</v>
      </c>
      <c r="C16" s="3" t="s">
        <v>54</v>
      </c>
      <c r="D16" s="12" t="s">
        <v>55</v>
      </c>
      <c r="E16" s="3" t="s">
        <v>80</v>
      </c>
      <c r="F16" s="4" t="s">
        <v>69</v>
      </c>
      <c r="G16" s="3" t="s">
        <v>98</v>
      </c>
      <c r="H16" s="15"/>
      <c r="I16" s="15">
        <v>70</v>
      </c>
      <c r="J16" s="15"/>
      <c r="K16" s="15">
        <v>70</v>
      </c>
      <c r="L16" s="15"/>
      <c r="M16" s="15">
        <v>70</v>
      </c>
      <c r="N16" s="15"/>
      <c r="O16" s="15">
        <v>70</v>
      </c>
      <c r="P16" s="15"/>
      <c r="Q16" s="15">
        <v>70</v>
      </c>
      <c r="R16" s="15"/>
      <c r="S16" s="23"/>
      <c r="T16" s="15">
        <v>70</v>
      </c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</row>
    <row r="17" spans="1:42" ht="16.5" customHeight="1">
      <c r="A17" s="7" t="s">
        <v>51</v>
      </c>
      <c r="B17" s="3" t="s">
        <v>42</v>
      </c>
      <c r="C17" s="3" t="s">
        <v>54</v>
      </c>
      <c r="D17" s="12" t="s">
        <v>55</v>
      </c>
      <c r="E17" s="3" t="s">
        <v>80</v>
      </c>
      <c r="F17" s="4" t="s">
        <v>69</v>
      </c>
      <c r="G17" s="3" t="s">
        <v>100</v>
      </c>
      <c r="H17" s="15"/>
      <c r="I17" s="15">
        <v>70</v>
      </c>
      <c r="J17" s="15"/>
      <c r="K17" s="15">
        <v>70</v>
      </c>
      <c r="L17" s="15"/>
      <c r="M17" s="15">
        <v>70</v>
      </c>
      <c r="N17" s="15"/>
      <c r="O17" s="15">
        <v>70</v>
      </c>
      <c r="P17" s="15"/>
      <c r="Q17" s="15">
        <v>70</v>
      </c>
      <c r="R17" s="15"/>
      <c r="S17" s="23"/>
      <c r="T17" s="15">
        <v>70</v>
      </c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</row>
    <row r="18" spans="1:42" ht="16.5" customHeight="1">
      <c r="A18" s="7" t="s">
        <v>51</v>
      </c>
      <c r="B18" s="3" t="s">
        <v>42</v>
      </c>
      <c r="C18" s="3" t="s">
        <v>54</v>
      </c>
      <c r="D18" s="12" t="s">
        <v>55</v>
      </c>
      <c r="E18" s="3" t="s">
        <v>80</v>
      </c>
      <c r="F18" s="4" t="s">
        <v>69</v>
      </c>
      <c r="G18" s="3" t="s">
        <v>45</v>
      </c>
      <c r="H18" s="15"/>
      <c r="I18" s="15"/>
      <c r="J18" s="15">
        <v>70</v>
      </c>
      <c r="K18" s="15"/>
      <c r="L18" s="15">
        <v>70</v>
      </c>
      <c r="M18" s="15"/>
      <c r="N18" s="15">
        <v>70</v>
      </c>
      <c r="O18" s="15"/>
      <c r="P18" s="15">
        <v>70</v>
      </c>
      <c r="Q18" s="15"/>
      <c r="R18" s="15">
        <v>70</v>
      </c>
      <c r="S18" s="23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</row>
    <row r="19" spans="1:42" ht="16.5" customHeight="1">
      <c r="A19" s="7" t="s">
        <v>51</v>
      </c>
      <c r="B19" s="3" t="s">
        <v>42</v>
      </c>
      <c r="C19" s="3" t="s">
        <v>54</v>
      </c>
      <c r="D19" s="12" t="s">
        <v>55</v>
      </c>
      <c r="E19" s="3" t="s">
        <v>80</v>
      </c>
      <c r="F19" s="4" t="s">
        <v>72</v>
      </c>
      <c r="G19" s="3" t="s">
        <v>46</v>
      </c>
      <c r="H19" s="15"/>
      <c r="I19" s="15"/>
      <c r="J19" s="15">
        <f>20/20*100</f>
        <v>100</v>
      </c>
      <c r="K19" s="15"/>
      <c r="L19" s="15">
        <f>20/20*100</f>
        <v>100</v>
      </c>
      <c r="M19" s="15"/>
      <c r="N19" s="15">
        <f>20/20*100</f>
        <v>100</v>
      </c>
      <c r="O19" s="15"/>
      <c r="P19" s="15">
        <f>19/20*100</f>
        <v>95</v>
      </c>
      <c r="Q19" s="15"/>
      <c r="R19" s="15">
        <f>20/20*100</f>
        <v>100</v>
      </c>
      <c r="S19" s="23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</row>
    <row r="20" spans="1:42" ht="16.5" customHeight="1">
      <c r="A20" s="7" t="s">
        <v>51</v>
      </c>
      <c r="B20" s="3" t="s">
        <v>42</v>
      </c>
      <c r="C20" s="3" t="s">
        <v>54</v>
      </c>
      <c r="D20" s="12" t="s">
        <v>55</v>
      </c>
      <c r="E20" s="3" t="s">
        <v>80</v>
      </c>
      <c r="F20" s="4" t="s">
        <v>69</v>
      </c>
      <c r="G20" s="3" t="s">
        <v>104</v>
      </c>
      <c r="H20" s="15"/>
      <c r="I20" s="15"/>
      <c r="J20" s="15">
        <v>70</v>
      </c>
      <c r="K20" s="15"/>
      <c r="L20" s="15">
        <v>70</v>
      </c>
      <c r="M20" s="15"/>
      <c r="N20" s="15">
        <v>70</v>
      </c>
      <c r="O20" s="15"/>
      <c r="P20" s="15">
        <v>70</v>
      </c>
      <c r="Q20" s="15"/>
      <c r="R20" s="15">
        <v>70</v>
      </c>
      <c r="S20" s="23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</row>
    <row r="21" spans="1:42" ht="16.5" customHeight="1">
      <c r="A21" s="7" t="s">
        <v>51</v>
      </c>
      <c r="B21" s="3" t="s">
        <v>42</v>
      </c>
      <c r="C21" s="3" t="s">
        <v>54</v>
      </c>
      <c r="D21" s="12" t="s">
        <v>55</v>
      </c>
      <c r="E21" s="3" t="s">
        <v>80</v>
      </c>
      <c r="F21" s="4" t="s">
        <v>72</v>
      </c>
      <c r="G21" s="3" t="s">
        <v>106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23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</row>
    <row r="22" spans="1:42" ht="16.5" customHeight="1">
      <c r="A22" s="7" t="s">
        <v>51</v>
      </c>
      <c r="B22" s="3" t="s">
        <v>42</v>
      </c>
      <c r="C22" s="3" t="s">
        <v>54</v>
      </c>
      <c r="D22" s="12" t="s">
        <v>55</v>
      </c>
      <c r="E22" s="3" t="s">
        <v>80</v>
      </c>
      <c r="F22" s="4" t="s">
        <v>44</v>
      </c>
      <c r="G22" s="3" t="s">
        <v>108</v>
      </c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23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</row>
    <row r="23" spans="1:42" s="6" customFormat="1" ht="16.5" customHeight="1">
      <c r="A23" s="5" t="s">
        <v>51</v>
      </c>
      <c r="B23" s="5" t="s">
        <v>42</v>
      </c>
      <c r="C23" s="5" t="s">
        <v>54</v>
      </c>
      <c r="D23" s="11" t="s">
        <v>55</v>
      </c>
      <c r="E23" s="5" t="s">
        <v>80</v>
      </c>
      <c r="F23" s="6" t="s">
        <v>72</v>
      </c>
      <c r="G23" s="5" t="s">
        <v>47</v>
      </c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22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</row>
    <row r="24" spans="1:42" s="4" customFormat="1" ht="16.5" customHeight="1">
      <c r="A24" s="3" t="s">
        <v>51</v>
      </c>
      <c r="B24" s="3" t="s">
        <v>42</v>
      </c>
      <c r="C24" s="3" t="s">
        <v>54</v>
      </c>
      <c r="D24" s="10" t="s">
        <v>55</v>
      </c>
      <c r="E24" s="3" t="s">
        <v>111</v>
      </c>
      <c r="F24" s="4" t="s">
        <v>72</v>
      </c>
      <c r="G24" s="3" t="s">
        <v>48</v>
      </c>
      <c r="H24" s="13">
        <v>90</v>
      </c>
      <c r="I24" s="13">
        <v>90</v>
      </c>
      <c r="J24" s="13">
        <v>90</v>
      </c>
      <c r="K24" s="20"/>
      <c r="L24" s="13">
        <v>70</v>
      </c>
      <c r="M24" s="20"/>
      <c r="N24" s="13">
        <v>70</v>
      </c>
      <c r="O24" s="13">
        <v>90</v>
      </c>
      <c r="P24" s="20"/>
      <c r="Q24" s="13"/>
      <c r="R24" s="13"/>
      <c r="S24" s="21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</row>
    <row r="25" spans="1:42" s="4" customFormat="1" ht="16.5" customHeight="1">
      <c r="A25" s="3" t="s">
        <v>51</v>
      </c>
      <c r="B25" s="3" t="s">
        <v>42</v>
      </c>
      <c r="C25" s="3" t="s">
        <v>54</v>
      </c>
      <c r="D25" s="10" t="s">
        <v>55</v>
      </c>
      <c r="E25" s="3" t="s">
        <v>110</v>
      </c>
      <c r="F25" s="4" t="s">
        <v>58</v>
      </c>
      <c r="G25" s="3" t="s">
        <v>114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21"/>
      <c r="T25" s="13" t="s">
        <v>160</v>
      </c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</row>
    <row r="26" spans="1:42" s="4" customFormat="1" ht="16.5" customHeight="1">
      <c r="A26" s="3" t="s">
        <v>51</v>
      </c>
      <c r="B26" s="3" t="s">
        <v>42</v>
      </c>
      <c r="C26" s="3" t="s">
        <v>54</v>
      </c>
      <c r="D26" s="10" t="s">
        <v>55</v>
      </c>
      <c r="E26" s="3" t="s">
        <v>110</v>
      </c>
      <c r="F26" s="4" t="s">
        <v>72</v>
      </c>
      <c r="G26" s="3" t="s">
        <v>116</v>
      </c>
      <c r="H26" s="13">
        <f>4/4*100</f>
        <v>100</v>
      </c>
      <c r="I26" s="13">
        <f>4/4*100</f>
        <v>100</v>
      </c>
      <c r="J26" s="13">
        <f>4/4*100</f>
        <v>100</v>
      </c>
      <c r="K26" s="13">
        <f>1/4*100</f>
        <v>25</v>
      </c>
      <c r="L26" s="13">
        <f>4/4*100</f>
        <v>100</v>
      </c>
      <c r="M26" s="13">
        <f>3/4*100</f>
        <v>75</v>
      </c>
      <c r="N26" s="13">
        <f>4/4*100</f>
        <v>100</v>
      </c>
      <c r="O26" s="13">
        <f>3/4*100</f>
        <v>75</v>
      </c>
      <c r="P26" s="13">
        <f>4/4*100</f>
        <v>100</v>
      </c>
      <c r="Q26" s="13"/>
      <c r="R26" s="13">
        <f>4/4*100</f>
        <v>100</v>
      </c>
      <c r="S26" s="21"/>
      <c r="T26" s="13">
        <f>4/4*100</f>
        <v>100</v>
      </c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</row>
    <row r="27" spans="1:42" s="4" customFormat="1" ht="16.5" customHeight="1">
      <c r="A27" s="3" t="s">
        <v>51</v>
      </c>
      <c r="B27" s="3" t="s">
        <v>42</v>
      </c>
      <c r="C27" s="3" t="s">
        <v>54</v>
      </c>
      <c r="D27" s="10" t="s">
        <v>55</v>
      </c>
      <c r="E27" s="3" t="s">
        <v>110</v>
      </c>
      <c r="F27" s="4" t="s">
        <v>69</v>
      </c>
      <c r="G27" s="3" t="s">
        <v>49</v>
      </c>
      <c r="H27" s="13"/>
      <c r="I27" s="13"/>
      <c r="J27" s="13"/>
      <c r="K27" s="13"/>
      <c r="L27" s="13">
        <v>90</v>
      </c>
      <c r="M27" s="13">
        <v>90</v>
      </c>
      <c r="N27" s="13">
        <v>100</v>
      </c>
      <c r="O27" s="13"/>
      <c r="P27" s="13"/>
      <c r="Q27" s="13"/>
      <c r="R27" s="13"/>
      <c r="S27" s="21"/>
      <c r="T27" s="13">
        <v>70</v>
      </c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</row>
    <row r="28" spans="1:42" s="4" customFormat="1" ht="16.5" customHeight="1">
      <c r="A28" s="3" t="s">
        <v>51</v>
      </c>
      <c r="B28" s="3" t="s">
        <v>42</v>
      </c>
      <c r="C28" s="3" t="s">
        <v>54</v>
      </c>
      <c r="D28" s="10" t="s">
        <v>55</v>
      </c>
      <c r="E28" s="3" t="s">
        <v>110</v>
      </c>
      <c r="F28" s="4" t="s">
        <v>72</v>
      </c>
      <c r="G28" s="3" t="s">
        <v>50</v>
      </c>
      <c r="H28" s="13">
        <f>100/100*100</f>
        <v>100</v>
      </c>
      <c r="I28" s="13"/>
      <c r="J28" s="13"/>
      <c r="K28" s="13"/>
      <c r="L28" s="13">
        <f>90/100*100</f>
        <v>90</v>
      </c>
      <c r="M28" s="13"/>
      <c r="N28" s="13"/>
      <c r="O28" s="13"/>
      <c r="P28" s="13">
        <f>100/100*100</f>
        <v>100</v>
      </c>
      <c r="Q28" s="13"/>
      <c r="R28" s="13"/>
      <c r="S28" s="21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</row>
    <row r="29" spans="1:42" s="4" customFormat="1" ht="16.5" customHeight="1">
      <c r="A29" s="3" t="s">
        <v>51</v>
      </c>
      <c r="B29" s="3" t="s">
        <v>42</v>
      </c>
      <c r="C29" s="3" t="s">
        <v>54</v>
      </c>
      <c r="D29" s="10" t="s">
        <v>55</v>
      </c>
      <c r="E29" s="3" t="s">
        <v>110</v>
      </c>
      <c r="F29" s="4" t="s">
        <v>69</v>
      </c>
      <c r="G29" s="3" t="s">
        <v>120</v>
      </c>
      <c r="H29" s="13"/>
      <c r="I29" s="13"/>
      <c r="J29" s="13"/>
      <c r="K29" s="13"/>
      <c r="L29" s="13"/>
      <c r="M29" s="13"/>
      <c r="N29" s="13"/>
      <c r="O29" s="13"/>
      <c r="P29" s="13">
        <v>100</v>
      </c>
      <c r="Q29" s="13"/>
      <c r="R29" s="13"/>
      <c r="S29" s="21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</row>
    <row r="30" spans="1:42" s="4" customFormat="1" ht="16.5" customHeight="1">
      <c r="A30" s="3" t="s">
        <v>51</v>
      </c>
      <c r="B30" s="3" t="s">
        <v>42</v>
      </c>
      <c r="C30" s="3" t="s">
        <v>54</v>
      </c>
      <c r="D30" s="10" t="s">
        <v>55</v>
      </c>
      <c r="E30" s="3" t="s">
        <v>110</v>
      </c>
      <c r="F30" s="4" t="s">
        <v>69</v>
      </c>
      <c r="G30" s="3" t="s">
        <v>122</v>
      </c>
      <c r="H30" s="13"/>
      <c r="I30" s="13"/>
      <c r="J30" s="13"/>
      <c r="K30" s="13"/>
      <c r="L30" s="13"/>
      <c r="M30" s="13"/>
      <c r="N30" s="13"/>
      <c r="O30" s="13"/>
      <c r="P30" s="13"/>
      <c r="Q30" s="13">
        <v>100</v>
      </c>
      <c r="R30" s="13"/>
      <c r="S30" s="21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</row>
    <row r="31" spans="1:42" s="4" customFormat="1" ht="16.5" customHeight="1">
      <c r="A31" s="3" t="s">
        <v>51</v>
      </c>
      <c r="B31" s="3" t="s">
        <v>42</v>
      </c>
      <c r="C31" s="3" t="s">
        <v>54</v>
      </c>
      <c r="D31" s="10" t="s">
        <v>55</v>
      </c>
      <c r="E31" s="3" t="s">
        <v>110</v>
      </c>
      <c r="F31" s="4" t="s">
        <v>72</v>
      </c>
      <c r="G31" s="3" t="s">
        <v>124</v>
      </c>
      <c r="H31" s="13"/>
      <c r="I31" s="13">
        <v>80</v>
      </c>
      <c r="J31" s="13"/>
      <c r="K31" s="13">
        <v>90</v>
      </c>
      <c r="L31" s="13"/>
      <c r="M31" s="13"/>
      <c r="N31" s="13"/>
      <c r="O31" s="13"/>
      <c r="P31" s="13"/>
      <c r="Q31" s="13">
        <v>90</v>
      </c>
      <c r="R31" s="13"/>
      <c r="S31" s="21"/>
      <c r="T31" s="13">
        <v>90</v>
      </c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</row>
    <row r="32" spans="1:42" s="4" customFormat="1" ht="16.5" customHeight="1">
      <c r="A32" s="3" t="s">
        <v>51</v>
      </c>
      <c r="B32" s="3" t="s">
        <v>42</v>
      </c>
      <c r="C32" s="3" t="s">
        <v>54</v>
      </c>
      <c r="D32" s="10" t="s">
        <v>55</v>
      </c>
      <c r="E32" s="3" t="s">
        <v>110</v>
      </c>
      <c r="F32" s="4" t="s">
        <v>69</v>
      </c>
      <c r="G32" s="3" t="s">
        <v>126</v>
      </c>
      <c r="H32" s="13"/>
      <c r="I32" s="13"/>
      <c r="J32" s="13"/>
      <c r="K32" s="13"/>
      <c r="L32" s="13"/>
      <c r="M32" s="13"/>
      <c r="N32" s="13"/>
      <c r="O32" s="13">
        <v>90</v>
      </c>
      <c r="P32" s="13"/>
      <c r="Q32" s="13"/>
      <c r="R32" s="13">
        <v>90</v>
      </c>
      <c r="S32" s="21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</row>
    <row r="33" spans="1:42" s="6" customFormat="1" ht="16.5" customHeight="1">
      <c r="A33" s="5" t="s">
        <v>51</v>
      </c>
      <c r="B33" s="5" t="s">
        <v>42</v>
      </c>
      <c r="C33" s="5" t="s">
        <v>54</v>
      </c>
      <c r="D33" s="11" t="s">
        <v>55</v>
      </c>
      <c r="E33" s="5" t="s">
        <v>110</v>
      </c>
      <c r="F33" s="6" t="s">
        <v>72</v>
      </c>
      <c r="G33" s="5" t="s">
        <v>128</v>
      </c>
      <c r="H33" s="14"/>
      <c r="I33" s="14"/>
      <c r="J33" s="14"/>
      <c r="K33" s="14"/>
      <c r="L33" s="14"/>
      <c r="M33" s="14">
        <v>90</v>
      </c>
      <c r="N33" s="14"/>
      <c r="O33" s="14"/>
      <c r="P33" s="14"/>
      <c r="Q33" s="14"/>
      <c r="R33" s="14"/>
      <c r="S33" s="22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</row>
    <row r="34" spans="1:42">
      <c r="A34" s="8" t="s">
        <v>51</v>
      </c>
      <c r="B34" s="8" t="s">
        <v>42</v>
      </c>
      <c r="C34" s="8" t="s">
        <v>129</v>
      </c>
      <c r="D34" s="8" t="s">
        <v>130</v>
      </c>
      <c r="E34" s="8" t="s">
        <v>56</v>
      </c>
      <c r="F34" s="8" t="s">
        <v>57</v>
      </c>
      <c r="G34" s="7" t="s">
        <v>59</v>
      </c>
      <c r="H34" s="15"/>
      <c r="I34" s="15"/>
      <c r="J34" s="15"/>
      <c r="K34" s="15"/>
      <c r="L34" s="15"/>
      <c r="M34" s="15"/>
      <c r="N34" s="15"/>
      <c r="O34" s="17"/>
      <c r="P34" s="15"/>
      <c r="Q34" s="15"/>
      <c r="R34" s="15"/>
      <c r="S34" s="23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</row>
    <row r="35" spans="1:42">
      <c r="A35" s="8" t="s">
        <v>51</v>
      </c>
      <c r="B35" s="8" t="s">
        <v>42</v>
      </c>
      <c r="C35" s="8" t="s">
        <v>129</v>
      </c>
      <c r="D35" s="8" t="s">
        <v>130</v>
      </c>
      <c r="E35" s="8" t="s">
        <v>56</v>
      </c>
      <c r="F35" s="8" t="s">
        <v>61</v>
      </c>
      <c r="G35" s="7" t="s">
        <v>63</v>
      </c>
      <c r="H35" s="15"/>
      <c r="I35" s="15">
        <f>7/9*100</f>
        <v>77.777777777777786</v>
      </c>
      <c r="J35" s="15">
        <f>10.5/11*100</f>
        <v>95.454545454545453</v>
      </c>
      <c r="K35" s="15">
        <f>9/11*100</f>
        <v>81.818181818181827</v>
      </c>
      <c r="L35" s="15">
        <f>6/8*100</f>
        <v>75</v>
      </c>
      <c r="M35" s="15">
        <f>7/7*100</f>
        <v>100</v>
      </c>
      <c r="N35" s="15">
        <f>10/12*100</f>
        <v>83.333333333333343</v>
      </c>
      <c r="O35" s="17"/>
      <c r="P35" s="15">
        <f>8/8*100</f>
        <v>100</v>
      </c>
      <c r="Q35" s="15">
        <f>8/8*100</f>
        <v>100</v>
      </c>
      <c r="R35" s="15">
        <f>7/9*100</f>
        <v>77.777777777777786</v>
      </c>
      <c r="S35" s="23"/>
      <c r="T35" s="15">
        <f>10/10*100</f>
        <v>100</v>
      </c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</row>
    <row r="36" spans="1:42">
      <c r="A36" s="8" t="s">
        <v>51</v>
      </c>
      <c r="B36" s="8" t="s">
        <v>42</v>
      </c>
      <c r="C36" s="8" t="s">
        <v>129</v>
      </c>
      <c r="D36" s="8" t="s">
        <v>130</v>
      </c>
      <c r="E36" s="8" t="s">
        <v>56</v>
      </c>
      <c r="F36" s="8" t="s">
        <v>65</v>
      </c>
      <c r="G36" s="7" t="s">
        <v>67</v>
      </c>
      <c r="H36" s="15"/>
      <c r="I36" s="15"/>
      <c r="J36" s="15"/>
      <c r="K36" s="15"/>
      <c r="L36" s="15"/>
      <c r="M36" s="15"/>
      <c r="N36" s="15">
        <v>50</v>
      </c>
      <c r="O36" s="17"/>
      <c r="P36" s="15"/>
      <c r="Q36" s="15"/>
      <c r="R36" s="15"/>
      <c r="S36" s="23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</row>
    <row r="37" spans="1:42">
      <c r="A37" s="8" t="s">
        <v>51</v>
      </c>
      <c r="B37" s="8" t="s">
        <v>42</v>
      </c>
      <c r="C37" s="8" t="s">
        <v>129</v>
      </c>
      <c r="D37" s="8" t="s">
        <v>130</v>
      </c>
      <c r="E37" s="8" t="s">
        <v>56</v>
      </c>
      <c r="F37" s="8" t="s">
        <v>65</v>
      </c>
      <c r="G37" s="7" t="s">
        <v>70</v>
      </c>
      <c r="H37" s="15"/>
      <c r="I37" s="15">
        <v>70</v>
      </c>
      <c r="J37" s="15">
        <v>70</v>
      </c>
      <c r="K37" s="15">
        <v>70</v>
      </c>
      <c r="L37" s="15">
        <v>70</v>
      </c>
      <c r="M37" s="15">
        <v>90</v>
      </c>
      <c r="N37" s="15">
        <v>70</v>
      </c>
      <c r="O37" s="17"/>
      <c r="P37" s="15">
        <v>70</v>
      </c>
      <c r="Q37" s="15">
        <v>50</v>
      </c>
      <c r="R37" s="15">
        <v>50</v>
      </c>
      <c r="S37" s="23"/>
      <c r="T37" s="15">
        <v>90</v>
      </c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</row>
    <row r="38" spans="1:42">
      <c r="A38" s="8" t="s">
        <v>51</v>
      </c>
      <c r="B38" s="8" t="s">
        <v>42</v>
      </c>
      <c r="C38" s="8" t="s">
        <v>129</v>
      </c>
      <c r="D38" s="8" t="s">
        <v>130</v>
      </c>
      <c r="E38" s="8" t="s">
        <v>56</v>
      </c>
      <c r="F38" s="8" t="s">
        <v>61</v>
      </c>
      <c r="G38" s="7" t="s">
        <v>73</v>
      </c>
      <c r="H38" s="15"/>
      <c r="I38" s="15">
        <f>19/20*100</f>
        <v>95</v>
      </c>
      <c r="J38" s="15">
        <f>18/20*100</f>
        <v>90</v>
      </c>
      <c r="K38" s="15">
        <f>19/20*100</f>
        <v>95</v>
      </c>
      <c r="L38" s="15">
        <f>18/20*100</f>
        <v>90</v>
      </c>
      <c r="M38" s="15">
        <f>20/20*100</f>
        <v>100</v>
      </c>
      <c r="N38" s="15">
        <f>20/20*100</f>
        <v>100</v>
      </c>
      <c r="O38" s="17"/>
      <c r="P38" s="15">
        <f>19/20*100</f>
        <v>95</v>
      </c>
      <c r="Q38" s="15">
        <f>19/20*100</f>
        <v>95</v>
      </c>
      <c r="R38" s="15">
        <f>20/20*100</f>
        <v>100</v>
      </c>
      <c r="S38" s="23"/>
      <c r="T38" s="15">
        <f>20/20*100</f>
        <v>100</v>
      </c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</row>
    <row r="39" spans="1:42">
      <c r="A39" s="8" t="s">
        <v>51</v>
      </c>
      <c r="B39" s="8" t="s">
        <v>42</v>
      </c>
      <c r="C39" s="8" t="s">
        <v>129</v>
      </c>
      <c r="D39" s="8" t="s">
        <v>130</v>
      </c>
      <c r="E39" s="8" t="s">
        <v>56</v>
      </c>
      <c r="F39" s="8" t="s">
        <v>61</v>
      </c>
      <c r="G39" s="7" t="s">
        <v>75</v>
      </c>
      <c r="H39" s="15"/>
      <c r="I39" s="15"/>
      <c r="J39" s="15"/>
      <c r="K39" s="15"/>
      <c r="L39" s="15"/>
      <c r="M39" s="15"/>
      <c r="N39" s="15"/>
      <c r="O39" s="17"/>
      <c r="P39" s="15"/>
      <c r="Q39" s="15"/>
      <c r="R39" s="15"/>
      <c r="S39" s="23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</row>
    <row r="40" spans="1:42">
      <c r="A40" s="8" t="s">
        <v>51</v>
      </c>
      <c r="B40" s="8" t="s">
        <v>42</v>
      </c>
      <c r="C40" s="8" t="s">
        <v>129</v>
      </c>
      <c r="D40" s="8" t="s">
        <v>130</v>
      </c>
      <c r="E40" s="8" t="s">
        <v>56</v>
      </c>
      <c r="F40" s="8" t="s">
        <v>77</v>
      </c>
      <c r="G40" s="7" t="s">
        <v>78</v>
      </c>
      <c r="H40" s="15"/>
      <c r="I40" s="15"/>
      <c r="J40" s="15"/>
      <c r="K40" s="15"/>
      <c r="L40" s="15"/>
      <c r="M40" s="15"/>
      <c r="N40" s="15"/>
      <c r="O40" s="17"/>
      <c r="P40" s="15"/>
      <c r="Q40" s="15"/>
      <c r="R40" s="15"/>
      <c r="S40" s="23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</row>
    <row r="41" spans="1:42">
      <c r="A41" s="8" t="s">
        <v>51</v>
      </c>
      <c r="B41" s="8" t="s">
        <v>42</v>
      </c>
      <c r="C41" s="8" t="s">
        <v>129</v>
      </c>
      <c r="D41" s="8" t="s">
        <v>130</v>
      </c>
      <c r="E41" s="8" t="s">
        <v>80</v>
      </c>
      <c r="F41" s="8" t="s">
        <v>61</v>
      </c>
      <c r="G41" s="7" t="s">
        <v>82</v>
      </c>
      <c r="H41" s="15"/>
      <c r="I41" s="15">
        <f>2/2*100</f>
        <v>100</v>
      </c>
      <c r="J41" s="15"/>
      <c r="K41" s="15">
        <f>2/2*100</f>
        <v>100</v>
      </c>
      <c r="L41" s="15"/>
      <c r="M41" s="15">
        <f>2/2*100</f>
        <v>100</v>
      </c>
      <c r="N41" s="15"/>
      <c r="O41" s="17"/>
      <c r="P41" s="15"/>
      <c r="Q41" s="15">
        <f>2/2*100</f>
        <v>100</v>
      </c>
      <c r="R41" s="15"/>
      <c r="S41" s="23"/>
      <c r="T41" s="15">
        <f>2/2*100</f>
        <v>100</v>
      </c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</row>
    <row r="42" spans="1:42">
      <c r="A42" s="8" t="s">
        <v>51</v>
      </c>
      <c r="B42" s="8" t="s">
        <v>42</v>
      </c>
      <c r="C42" s="8" t="s">
        <v>129</v>
      </c>
      <c r="D42" s="8" t="s">
        <v>130</v>
      </c>
      <c r="E42" s="8" t="s">
        <v>80</v>
      </c>
      <c r="F42" s="8" t="s">
        <v>61</v>
      </c>
      <c r="G42" s="7" t="s">
        <v>84</v>
      </c>
      <c r="H42" s="15"/>
      <c r="I42" s="15">
        <f>3/5*100</f>
        <v>60</v>
      </c>
      <c r="J42" s="15"/>
      <c r="K42" s="15">
        <f>2/3*100</f>
        <v>66.666666666666657</v>
      </c>
      <c r="L42" s="15"/>
      <c r="M42" s="15">
        <f>1/4*100</f>
        <v>25</v>
      </c>
      <c r="N42" s="15"/>
      <c r="O42" s="17"/>
      <c r="P42" s="15"/>
      <c r="Q42" s="15">
        <f>2/6*100</f>
        <v>33.333333333333329</v>
      </c>
      <c r="R42" s="15"/>
      <c r="S42" s="23"/>
      <c r="T42" s="15">
        <f>4/5*100</f>
        <v>80</v>
      </c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</row>
    <row r="43" spans="1:42">
      <c r="A43" s="8" t="s">
        <v>51</v>
      </c>
      <c r="B43" s="8" t="s">
        <v>42</v>
      </c>
      <c r="C43" s="8" t="s">
        <v>129</v>
      </c>
      <c r="D43" s="8" t="s">
        <v>130</v>
      </c>
      <c r="E43" s="8" t="s">
        <v>80</v>
      </c>
      <c r="F43" s="8" t="s">
        <v>61</v>
      </c>
      <c r="G43" s="7" t="s">
        <v>86</v>
      </c>
      <c r="H43" s="15"/>
      <c r="I43" s="15">
        <f>8/12*100</f>
        <v>66.666666666666657</v>
      </c>
      <c r="J43" s="15"/>
      <c r="K43" s="15">
        <f>10/20*100</f>
        <v>50</v>
      </c>
      <c r="L43" s="15"/>
      <c r="M43" s="15">
        <f>10/11*100</f>
        <v>90.909090909090907</v>
      </c>
      <c r="N43" s="15"/>
      <c r="O43" s="17"/>
      <c r="P43" s="15"/>
      <c r="Q43" s="15">
        <f>12/12*100</f>
        <v>100</v>
      </c>
      <c r="R43" s="15"/>
      <c r="S43" s="23"/>
      <c r="T43" s="15">
        <f>9/20*100</f>
        <v>45</v>
      </c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</row>
    <row r="44" spans="1:42">
      <c r="A44" s="8" t="s">
        <v>51</v>
      </c>
      <c r="B44" s="8" t="s">
        <v>42</v>
      </c>
      <c r="C44" s="8" t="s">
        <v>129</v>
      </c>
      <c r="D44" s="8" t="s">
        <v>130</v>
      </c>
      <c r="E44" s="8" t="s">
        <v>80</v>
      </c>
      <c r="F44" s="8" t="s">
        <v>65</v>
      </c>
      <c r="G44" s="7" t="s">
        <v>88</v>
      </c>
      <c r="H44" s="15"/>
      <c r="I44" s="15"/>
      <c r="J44" s="15">
        <v>70</v>
      </c>
      <c r="K44" s="15"/>
      <c r="L44" s="15">
        <v>70</v>
      </c>
      <c r="M44" s="15"/>
      <c r="N44" s="15">
        <v>50</v>
      </c>
      <c r="O44" s="17"/>
      <c r="P44" s="15">
        <v>70</v>
      </c>
      <c r="Q44" s="15"/>
      <c r="R44" s="15">
        <v>50</v>
      </c>
      <c r="S44" s="23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</row>
    <row r="45" spans="1:42">
      <c r="A45" s="8" t="s">
        <v>51</v>
      </c>
      <c r="B45" s="8" t="s">
        <v>42</v>
      </c>
      <c r="C45" s="8" t="s">
        <v>129</v>
      </c>
      <c r="D45" s="8" t="s">
        <v>130</v>
      </c>
      <c r="E45" s="8" t="s">
        <v>80</v>
      </c>
      <c r="F45" s="8" t="s">
        <v>61</v>
      </c>
      <c r="G45" s="7" t="s">
        <v>90</v>
      </c>
      <c r="H45" s="15"/>
      <c r="I45" s="15"/>
      <c r="J45" s="15">
        <f>3/5*100</f>
        <v>60</v>
      </c>
      <c r="K45" s="15"/>
      <c r="L45" s="15">
        <f>4/5*100</f>
        <v>80</v>
      </c>
      <c r="M45" s="15"/>
      <c r="N45" s="15">
        <f>5/6*100</f>
        <v>83.333333333333343</v>
      </c>
      <c r="O45" s="17"/>
      <c r="P45" s="15">
        <f>3/4*100</f>
        <v>75</v>
      </c>
      <c r="Q45" s="15"/>
      <c r="R45" s="15">
        <f>1/2*100</f>
        <v>50</v>
      </c>
      <c r="S45" s="23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</row>
    <row r="46" spans="1:42">
      <c r="A46" s="8" t="s">
        <v>51</v>
      </c>
      <c r="B46" s="8" t="s">
        <v>42</v>
      </c>
      <c r="C46" s="8" t="s">
        <v>129</v>
      </c>
      <c r="D46" s="8" t="s">
        <v>130</v>
      </c>
      <c r="E46" s="8" t="s">
        <v>80</v>
      </c>
      <c r="F46" s="8" t="s">
        <v>77</v>
      </c>
      <c r="G46" s="7" t="s">
        <v>92</v>
      </c>
      <c r="H46" s="15"/>
      <c r="I46" s="15"/>
      <c r="J46" s="15"/>
      <c r="K46" s="15"/>
      <c r="L46" s="15"/>
      <c r="M46" s="15"/>
      <c r="N46" s="15"/>
      <c r="O46" s="17"/>
      <c r="P46" s="15"/>
      <c r="Q46" s="15"/>
      <c r="R46" s="15"/>
      <c r="S46" s="23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</row>
    <row r="47" spans="1:42">
      <c r="A47" s="8" t="s">
        <v>51</v>
      </c>
      <c r="B47" s="8" t="s">
        <v>42</v>
      </c>
      <c r="C47" s="8" t="s">
        <v>129</v>
      </c>
      <c r="D47" s="8" t="s">
        <v>130</v>
      </c>
      <c r="E47" s="8" t="s">
        <v>80</v>
      </c>
      <c r="F47" s="8" t="s">
        <v>77</v>
      </c>
      <c r="G47" s="7" t="s">
        <v>95</v>
      </c>
      <c r="H47" s="15"/>
      <c r="I47" s="15"/>
      <c r="J47" s="15"/>
      <c r="K47" s="15"/>
      <c r="L47" s="15"/>
      <c r="M47" s="15"/>
      <c r="N47" s="15"/>
      <c r="O47" s="17"/>
      <c r="P47" s="15"/>
      <c r="Q47" s="15"/>
      <c r="R47" s="15"/>
      <c r="S47" s="23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</row>
    <row r="48" spans="1:42">
      <c r="A48" s="8" t="s">
        <v>51</v>
      </c>
      <c r="B48" s="8" t="s">
        <v>42</v>
      </c>
      <c r="C48" s="8" t="s">
        <v>129</v>
      </c>
      <c r="D48" s="8" t="s">
        <v>130</v>
      </c>
      <c r="E48" s="8" t="s">
        <v>80</v>
      </c>
      <c r="F48" s="8" t="s">
        <v>65</v>
      </c>
      <c r="G48" s="7" t="s">
        <v>97</v>
      </c>
      <c r="H48" s="15"/>
      <c r="I48" s="15">
        <v>70</v>
      </c>
      <c r="J48" s="15"/>
      <c r="K48" s="15">
        <v>90</v>
      </c>
      <c r="L48" s="15"/>
      <c r="M48" s="15">
        <v>70</v>
      </c>
      <c r="N48" s="15"/>
      <c r="O48" s="17"/>
      <c r="P48" s="15"/>
      <c r="Q48" s="15">
        <v>70</v>
      </c>
      <c r="R48" s="15"/>
      <c r="S48" s="23"/>
      <c r="T48" s="15">
        <v>70</v>
      </c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</row>
    <row r="49" spans="1:42">
      <c r="A49" s="8" t="s">
        <v>51</v>
      </c>
      <c r="B49" s="8" t="s">
        <v>42</v>
      </c>
      <c r="C49" s="8" t="s">
        <v>129</v>
      </c>
      <c r="D49" s="8" t="s">
        <v>130</v>
      </c>
      <c r="E49" s="8" t="s">
        <v>80</v>
      </c>
      <c r="F49" s="8" t="s">
        <v>65</v>
      </c>
      <c r="G49" s="7" t="s">
        <v>99</v>
      </c>
      <c r="H49" s="15"/>
      <c r="I49" s="15">
        <v>70</v>
      </c>
      <c r="J49" s="15"/>
      <c r="K49" s="15">
        <v>70</v>
      </c>
      <c r="L49" s="15"/>
      <c r="M49" s="15">
        <v>70</v>
      </c>
      <c r="N49" s="15"/>
      <c r="O49" s="17"/>
      <c r="P49" s="15"/>
      <c r="Q49" s="15">
        <v>70</v>
      </c>
      <c r="R49" s="15"/>
      <c r="S49" s="23"/>
      <c r="T49" s="15">
        <v>70</v>
      </c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</row>
    <row r="50" spans="1:42">
      <c r="A50" s="8" t="s">
        <v>51</v>
      </c>
      <c r="B50" s="8" t="s">
        <v>42</v>
      </c>
      <c r="C50" s="8" t="s">
        <v>129</v>
      </c>
      <c r="D50" s="8" t="s">
        <v>130</v>
      </c>
      <c r="E50" s="8" t="s">
        <v>80</v>
      </c>
      <c r="F50" s="8" t="s">
        <v>65</v>
      </c>
      <c r="G50" s="7" t="s">
        <v>101</v>
      </c>
      <c r="H50" s="15"/>
      <c r="I50" s="15"/>
      <c r="J50" s="15">
        <v>70</v>
      </c>
      <c r="K50" s="15"/>
      <c r="L50" s="15">
        <v>70</v>
      </c>
      <c r="M50" s="15"/>
      <c r="N50" s="15">
        <v>70</v>
      </c>
      <c r="O50" s="17"/>
      <c r="P50" s="15">
        <v>50</v>
      </c>
      <c r="Q50" s="15"/>
      <c r="R50" s="15">
        <v>70</v>
      </c>
      <c r="S50" s="23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</row>
    <row r="51" spans="1:42">
      <c r="A51" s="8" t="s">
        <v>51</v>
      </c>
      <c r="B51" s="8" t="s">
        <v>42</v>
      </c>
      <c r="C51" s="8" t="s">
        <v>129</v>
      </c>
      <c r="D51" s="8" t="s">
        <v>130</v>
      </c>
      <c r="E51" s="8" t="s">
        <v>80</v>
      </c>
      <c r="F51" s="8" t="s">
        <v>61</v>
      </c>
      <c r="G51" s="7" t="s">
        <v>102</v>
      </c>
      <c r="H51" s="15"/>
      <c r="I51" s="15"/>
      <c r="J51" s="15">
        <f>19/20*100</f>
        <v>95</v>
      </c>
      <c r="K51" s="15"/>
      <c r="L51" s="15">
        <f>20/20*100</f>
        <v>100</v>
      </c>
      <c r="M51" s="15"/>
      <c r="N51" s="15">
        <f>18/20*100</f>
        <v>90</v>
      </c>
      <c r="O51" s="17"/>
      <c r="P51" s="15">
        <f>16/20*100</f>
        <v>80</v>
      </c>
      <c r="Q51" s="15"/>
      <c r="R51" s="15">
        <f>18/20*100</f>
        <v>90</v>
      </c>
      <c r="S51" s="23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</row>
    <row r="52" spans="1:42">
      <c r="A52" s="8" t="s">
        <v>51</v>
      </c>
      <c r="B52" s="8" t="s">
        <v>42</v>
      </c>
      <c r="C52" s="8" t="s">
        <v>129</v>
      </c>
      <c r="D52" s="8" t="s">
        <v>130</v>
      </c>
      <c r="E52" s="8" t="s">
        <v>80</v>
      </c>
      <c r="F52" s="8" t="s">
        <v>65</v>
      </c>
      <c r="G52" s="7" t="s">
        <v>103</v>
      </c>
      <c r="H52" s="15"/>
      <c r="I52" s="15"/>
      <c r="J52" s="15">
        <v>70</v>
      </c>
      <c r="K52" s="15"/>
      <c r="L52" s="15">
        <v>70</v>
      </c>
      <c r="M52" s="15"/>
      <c r="N52" s="15">
        <v>70</v>
      </c>
      <c r="O52" s="17"/>
      <c r="P52" s="15">
        <v>70</v>
      </c>
      <c r="Q52" s="15"/>
      <c r="R52" s="15">
        <v>70</v>
      </c>
      <c r="S52" s="23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</row>
    <row r="53" spans="1:42">
      <c r="A53" s="8" t="s">
        <v>51</v>
      </c>
      <c r="B53" s="8" t="s">
        <v>42</v>
      </c>
      <c r="C53" s="8" t="s">
        <v>129</v>
      </c>
      <c r="D53" s="8" t="s">
        <v>130</v>
      </c>
      <c r="E53" s="8" t="s">
        <v>80</v>
      </c>
      <c r="F53" s="8" t="s">
        <v>61</v>
      </c>
      <c r="G53" s="7" t="s">
        <v>105</v>
      </c>
      <c r="H53" s="15"/>
      <c r="I53" s="15"/>
      <c r="J53" s="15"/>
      <c r="K53" s="15"/>
      <c r="L53" s="15"/>
      <c r="M53" s="15"/>
      <c r="N53" s="15"/>
      <c r="O53" s="17"/>
      <c r="P53" s="15"/>
      <c r="Q53" s="15"/>
      <c r="R53" s="15"/>
      <c r="S53" s="23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</row>
    <row r="54" spans="1:42">
      <c r="A54" s="8" t="s">
        <v>51</v>
      </c>
      <c r="B54" s="8" t="s">
        <v>42</v>
      </c>
      <c r="C54" s="8" t="s">
        <v>129</v>
      </c>
      <c r="D54" s="8" t="s">
        <v>130</v>
      </c>
      <c r="E54" s="8" t="s">
        <v>80</v>
      </c>
      <c r="F54" s="8" t="s">
        <v>77</v>
      </c>
      <c r="G54" s="7" t="s">
        <v>107</v>
      </c>
      <c r="H54" s="15"/>
      <c r="I54" s="15"/>
      <c r="J54" s="15"/>
      <c r="K54" s="15"/>
      <c r="L54" s="15"/>
      <c r="M54" s="15"/>
      <c r="N54" s="15"/>
      <c r="O54" s="17"/>
      <c r="P54" s="15"/>
      <c r="Q54" s="15"/>
      <c r="R54" s="15"/>
      <c r="S54" s="23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</row>
    <row r="55" spans="1:42">
      <c r="A55" s="8" t="s">
        <v>51</v>
      </c>
      <c r="B55" s="8" t="s">
        <v>42</v>
      </c>
      <c r="C55" s="8" t="s">
        <v>129</v>
      </c>
      <c r="D55" s="8" t="s">
        <v>130</v>
      </c>
      <c r="E55" s="8" t="s">
        <v>80</v>
      </c>
      <c r="F55" s="8" t="s">
        <v>61</v>
      </c>
      <c r="G55" s="7" t="s">
        <v>109</v>
      </c>
      <c r="H55" s="15"/>
      <c r="I55" s="15"/>
      <c r="J55" s="15"/>
      <c r="K55" s="15"/>
      <c r="L55" s="15"/>
      <c r="M55" s="15"/>
      <c r="N55" s="15"/>
      <c r="O55" s="17"/>
      <c r="P55" s="15"/>
      <c r="Q55" s="15"/>
      <c r="R55" s="15"/>
      <c r="S55" s="23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</row>
    <row r="56" spans="1:42">
      <c r="A56" s="8" t="s">
        <v>51</v>
      </c>
      <c r="B56" s="8" t="s">
        <v>42</v>
      </c>
      <c r="C56" s="8" t="s">
        <v>129</v>
      </c>
      <c r="D56" s="8" t="s">
        <v>130</v>
      </c>
      <c r="E56" s="8" t="s">
        <v>110</v>
      </c>
      <c r="F56" s="8" t="s">
        <v>61</v>
      </c>
      <c r="G56" s="7" t="s">
        <v>112</v>
      </c>
      <c r="H56" s="15">
        <v>70</v>
      </c>
      <c r="I56" s="15">
        <v>90</v>
      </c>
      <c r="J56" s="15">
        <v>0</v>
      </c>
      <c r="K56" s="19"/>
      <c r="L56" s="15">
        <v>0</v>
      </c>
      <c r="M56" s="19"/>
      <c r="N56" s="15">
        <v>90</v>
      </c>
      <c r="O56" s="17"/>
      <c r="P56" s="19"/>
      <c r="Q56" s="15"/>
      <c r="R56" s="15"/>
      <c r="S56" s="23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</row>
    <row r="57" spans="1:42">
      <c r="A57" s="8" t="s">
        <v>51</v>
      </c>
      <c r="B57" s="8" t="s">
        <v>42</v>
      </c>
      <c r="C57" s="8" t="s">
        <v>129</v>
      </c>
      <c r="D57" s="8" t="s">
        <v>130</v>
      </c>
      <c r="E57" s="8" t="s">
        <v>110</v>
      </c>
      <c r="F57" s="8" t="s">
        <v>57</v>
      </c>
      <c r="G57" s="7" t="s">
        <v>113</v>
      </c>
      <c r="H57" s="15"/>
      <c r="I57" s="15"/>
      <c r="J57" s="15"/>
      <c r="K57" s="15"/>
      <c r="L57" s="15"/>
      <c r="M57" s="15"/>
      <c r="N57" s="15"/>
      <c r="O57" s="17"/>
      <c r="P57" s="15"/>
      <c r="Q57" s="15"/>
      <c r="R57" s="15"/>
      <c r="S57" s="23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</row>
    <row r="58" spans="1:42">
      <c r="A58" s="8" t="s">
        <v>51</v>
      </c>
      <c r="B58" s="8" t="s">
        <v>42</v>
      </c>
      <c r="C58" s="8" t="s">
        <v>129</v>
      </c>
      <c r="D58" s="8" t="s">
        <v>130</v>
      </c>
      <c r="E58" s="8" t="s">
        <v>110</v>
      </c>
      <c r="F58" s="8" t="s">
        <v>61</v>
      </c>
      <c r="G58" s="7" t="s">
        <v>115</v>
      </c>
      <c r="H58" s="15">
        <f>4/4*100</f>
        <v>100</v>
      </c>
      <c r="I58" s="15">
        <f>4/4*100</f>
        <v>100</v>
      </c>
      <c r="J58" s="15">
        <f>4/4*100</f>
        <v>100</v>
      </c>
      <c r="K58" s="15">
        <f>1/4*100</f>
        <v>25</v>
      </c>
      <c r="L58" s="15">
        <f>3/4*100</f>
        <v>75</v>
      </c>
      <c r="M58" s="19" t="s">
        <v>151</v>
      </c>
      <c r="N58" s="15">
        <f>4/4*100</f>
        <v>100</v>
      </c>
      <c r="O58" s="17"/>
      <c r="P58" s="15">
        <f>4/4*100</f>
        <v>100</v>
      </c>
      <c r="Q58" s="15"/>
      <c r="R58" s="15">
        <f>4/4*100</f>
        <v>100</v>
      </c>
      <c r="S58" s="23"/>
      <c r="T58" s="15">
        <f>4/4*100</f>
        <v>100</v>
      </c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</row>
    <row r="59" spans="1:42">
      <c r="A59" s="8" t="s">
        <v>51</v>
      </c>
      <c r="B59" s="8" t="s">
        <v>42</v>
      </c>
      <c r="C59" s="8" t="s">
        <v>129</v>
      </c>
      <c r="D59" s="8" t="s">
        <v>130</v>
      </c>
      <c r="E59" s="8" t="s">
        <v>110</v>
      </c>
      <c r="F59" s="8" t="s">
        <v>65</v>
      </c>
      <c r="G59" s="7" t="s">
        <v>117</v>
      </c>
      <c r="H59" s="15"/>
      <c r="I59" s="15"/>
      <c r="J59" s="15"/>
      <c r="K59" s="15">
        <v>70</v>
      </c>
      <c r="L59" s="15"/>
      <c r="M59" s="15"/>
      <c r="N59" s="15"/>
      <c r="O59" s="17"/>
      <c r="P59" s="15"/>
      <c r="Q59" s="15"/>
      <c r="R59" s="15"/>
      <c r="S59" s="23"/>
      <c r="T59" s="15">
        <v>100</v>
      </c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</row>
    <row r="60" spans="1:42">
      <c r="A60" s="8" t="s">
        <v>51</v>
      </c>
      <c r="B60" s="8" t="s">
        <v>42</v>
      </c>
      <c r="C60" s="8" t="s">
        <v>129</v>
      </c>
      <c r="D60" s="8" t="s">
        <v>130</v>
      </c>
      <c r="E60" s="8" t="s">
        <v>110</v>
      </c>
      <c r="F60" s="8" t="s">
        <v>61</v>
      </c>
      <c r="G60" s="7" t="s">
        <v>118</v>
      </c>
      <c r="H60" s="15">
        <f>100/100*100</f>
        <v>100</v>
      </c>
      <c r="I60" s="15"/>
      <c r="J60" s="15"/>
      <c r="K60" s="15"/>
      <c r="L60" s="15">
        <f>100/100*100</f>
        <v>100</v>
      </c>
      <c r="M60" s="15"/>
      <c r="N60" s="15"/>
      <c r="O60" s="17"/>
      <c r="P60" s="15">
        <f>100/100*100</f>
        <v>100</v>
      </c>
      <c r="Q60" s="15"/>
      <c r="R60" s="15"/>
      <c r="S60" s="23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</row>
    <row r="61" spans="1:42">
      <c r="A61" s="8" t="s">
        <v>51</v>
      </c>
      <c r="B61" s="8" t="s">
        <v>42</v>
      </c>
      <c r="C61" s="8" t="s">
        <v>129</v>
      </c>
      <c r="D61" s="8" t="s">
        <v>130</v>
      </c>
      <c r="E61" s="8" t="s">
        <v>110</v>
      </c>
      <c r="F61" s="8" t="s">
        <v>65</v>
      </c>
      <c r="G61" s="7" t="s">
        <v>119</v>
      </c>
      <c r="H61" s="16"/>
      <c r="I61" s="16"/>
      <c r="J61" s="16"/>
      <c r="K61" s="16"/>
      <c r="L61" s="16"/>
      <c r="M61" s="16"/>
      <c r="N61" s="16"/>
      <c r="O61" s="17"/>
      <c r="P61" s="16">
        <v>100</v>
      </c>
      <c r="Q61" s="16"/>
      <c r="R61" s="16"/>
      <c r="S61" s="23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5"/>
      <c r="AJ61" s="16"/>
      <c r="AK61" s="16"/>
      <c r="AL61" s="16"/>
      <c r="AM61" s="16"/>
      <c r="AN61" s="16"/>
      <c r="AO61" s="16"/>
      <c r="AP61" s="16"/>
    </row>
    <row r="62" spans="1:42">
      <c r="A62" s="8" t="s">
        <v>51</v>
      </c>
      <c r="B62" s="8" t="s">
        <v>42</v>
      </c>
      <c r="C62" s="8" t="s">
        <v>129</v>
      </c>
      <c r="D62" s="8" t="s">
        <v>130</v>
      </c>
      <c r="E62" s="8" t="s">
        <v>110</v>
      </c>
      <c r="F62" s="8" t="s">
        <v>65</v>
      </c>
      <c r="G62" s="7" t="s">
        <v>121</v>
      </c>
      <c r="H62" s="16"/>
      <c r="I62" s="16"/>
      <c r="J62" s="16"/>
      <c r="K62" s="16">
        <v>80</v>
      </c>
      <c r="L62" s="16"/>
      <c r="M62" s="16"/>
      <c r="N62" s="16">
        <v>80</v>
      </c>
      <c r="O62" s="17"/>
      <c r="P62" s="16"/>
      <c r="Q62" s="16">
        <v>90</v>
      </c>
      <c r="R62" s="16"/>
      <c r="S62" s="23"/>
      <c r="T62" s="16">
        <v>90</v>
      </c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5"/>
      <c r="AJ62" s="16"/>
      <c r="AK62" s="16"/>
      <c r="AL62" s="16"/>
      <c r="AM62" s="16"/>
      <c r="AN62" s="16"/>
      <c r="AO62" s="16"/>
      <c r="AP62" s="16"/>
    </row>
    <row r="63" spans="1:42">
      <c r="A63" s="8" t="s">
        <v>51</v>
      </c>
      <c r="B63" s="8" t="s">
        <v>42</v>
      </c>
      <c r="C63" s="8" t="s">
        <v>129</v>
      </c>
      <c r="D63" s="8" t="s">
        <v>130</v>
      </c>
      <c r="E63" s="8" t="s">
        <v>110</v>
      </c>
      <c r="F63" s="8" t="s">
        <v>61</v>
      </c>
      <c r="G63" s="7" t="s">
        <v>123</v>
      </c>
      <c r="H63" s="16"/>
      <c r="I63" s="16">
        <v>80</v>
      </c>
      <c r="J63" s="16"/>
      <c r="K63" s="16">
        <v>90</v>
      </c>
      <c r="L63" s="16"/>
      <c r="M63" s="16"/>
      <c r="N63" s="16"/>
      <c r="O63" s="17"/>
      <c r="P63" s="16"/>
      <c r="Q63" s="16">
        <v>100</v>
      </c>
      <c r="R63" s="16"/>
      <c r="S63" s="23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5"/>
      <c r="AJ63" s="16"/>
      <c r="AK63" s="16"/>
      <c r="AL63" s="16"/>
      <c r="AM63" s="16"/>
      <c r="AN63" s="16"/>
      <c r="AO63" s="16"/>
      <c r="AP63" s="16"/>
    </row>
    <row r="64" spans="1:42">
      <c r="A64" s="8" t="s">
        <v>51</v>
      </c>
      <c r="B64" s="8" t="s">
        <v>42</v>
      </c>
      <c r="C64" s="8" t="s">
        <v>129</v>
      </c>
      <c r="D64" s="8" t="s">
        <v>130</v>
      </c>
      <c r="E64" s="8" t="s">
        <v>110</v>
      </c>
      <c r="F64" s="8" t="s">
        <v>65</v>
      </c>
      <c r="G64" s="7" t="s">
        <v>125</v>
      </c>
      <c r="H64" s="16"/>
      <c r="I64" s="16"/>
      <c r="J64" s="16">
        <v>80</v>
      </c>
      <c r="K64" s="16"/>
      <c r="L64" s="16"/>
      <c r="M64" s="16"/>
      <c r="N64" s="16"/>
      <c r="O64" s="17"/>
      <c r="P64" s="16"/>
      <c r="Q64" s="16"/>
      <c r="R64" s="16">
        <v>100</v>
      </c>
      <c r="S64" s="23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5"/>
      <c r="AJ64" s="16"/>
      <c r="AK64" s="16"/>
      <c r="AL64" s="16"/>
      <c r="AM64" s="16"/>
      <c r="AN64" s="16"/>
      <c r="AO64" s="16"/>
      <c r="AP64" s="16"/>
    </row>
    <row r="65" spans="1:42">
      <c r="A65" s="8" t="s">
        <v>51</v>
      </c>
      <c r="B65" s="8" t="s">
        <v>42</v>
      </c>
      <c r="C65" s="8" t="s">
        <v>129</v>
      </c>
      <c r="D65" s="8" t="s">
        <v>130</v>
      </c>
      <c r="E65" s="8" t="s">
        <v>110</v>
      </c>
      <c r="F65" s="8" t="s">
        <v>61</v>
      </c>
      <c r="G65" s="7" t="s">
        <v>127</v>
      </c>
      <c r="H65" s="16"/>
      <c r="I65" s="16"/>
      <c r="J65" s="16"/>
      <c r="K65" s="16"/>
      <c r="L65" s="16"/>
      <c r="M65" s="16"/>
      <c r="N65" s="16"/>
      <c r="O65" s="17"/>
      <c r="P65" s="16"/>
      <c r="Q65" s="16"/>
      <c r="R65" s="16">
        <v>90</v>
      </c>
      <c r="S65" s="23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5"/>
      <c r="AJ65" s="16"/>
      <c r="AK65" s="16"/>
      <c r="AL65" s="16"/>
      <c r="AM65" s="16"/>
      <c r="AN65" s="16"/>
      <c r="AO65" s="16"/>
      <c r="AP65" s="16"/>
    </row>
    <row r="66" spans="1:42">
      <c r="A66" s="8" t="s">
        <v>51</v>
      </c>
      <c r="B66" s="8" t="s">
        <v>42</v>
      </c>
      <c r="C66" s="8" t="s">
        <v>131</v>
      </c>
      <c r="D66" s="8" t="s">
        <v>132</v>
      </c>
      <c r="E66" s="8" t="s">
        <v>56</v>
      </c>
      <c r="F66" s="8" t="s">
        <v>57</v>
      </c>
      <c r="G66" s="7" t="s">
        <v>59</v>
      </c>
      <c r="H66" s="16"/>
      <c r="I66" s="16"/>
      <c r="J66" s="16"/>
      <c r="K66" s="16" t="s">
        <v>149</v>
      </c>
      <c r="L66" s="16"/>
      <c r="M66" s="16"/>
      <c r="N66" s="16"/>
      <c r="O66" s="16" t="s">
        <v>149</v>
      </c>
      <c r="P66" s="16" t="s">
        <v>149</v>
      </c>
      <c r="Q66" s="16"/>
      <c r="R66" s="16" t="s">
        <v>156</v>
      </c>
      <c r="S66" s="23"/>
      <c r="T66" s="16" t="s">
        <v>160</v>
      </c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5"/>
      <c r="AJ66" s="16"/>
      <c r="AK66" s="16"/>
      <c r="AL66" s="16"/>
      <c r="AM66" s="16"/>
      <c r="AN66" s="16"/>
      <c r="AO66" s="16"/>
      <c r="AP66" s="16"/>
    </row>
    <row r="67" spans="1:42">
      <c r="A67" s="8" t="s">
        <v>51</v>
      </c>
      <c r="B67" s="8" t="s">
        <v>42</v>
      </c>
      <c r="C67" s="8" t="s">
        <v>131</v>
      </c>
      <c r="D67" s="8" t="s">
        <v>132</v>
      </c>
      <c r="E67" s="8" t="s">
        <v>56</v>
      </c>
      <c r="F67" s="8" t="s">
        <v>61</v>
      </c>
      <c r="G67" s="7" t="s">
        <v>63</v>
      </c>
      <c r="H67" s="16"/>
      <c r="I67" s="16">
        <f>7/9*100</f>
        <v>77.777777777777786</v>
      </c>
      <c r="J67" s="16">
        <v>0</v>
      </c>
      <c r="K67" s="16">
        <f>5/11*100</f>
        <v>45.454545454545453</v>
      </c>
      <c r="L67" s="16">
        <f>7/8*100</f>
        <v>87.5</v>
      </c>
      <c r="M67" s="16">
        <f>5/7*100</f>
        <v>71.428571428571431</v>
      </c>
      <c r="N67" s="16">
        <f>9/12*100</f>
        <v>75</v>
      </c>
      <c r="O67" s="16">
        <f>6/9*100</f>
        <v>66.666666666666657</v>
      </c>
      <c r="P67" s="16">
        <f>6/8*100</f>
        <v>75</v>
      </c>
      <c r="Q67" s="16">
        <f>3/8*100</f>
        <v>37.5</v>
      </c>
      <c r="R67" s="19" t="s">
        <v>157</v>
      </c>
      <c r="S67" s="23"/>
      <c r="T67" s="16">
        <v>0</v>
      </c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5"/>
      <c r="AJ67" s="16"/>
      <c r="AK67" s="16"/>
      <c r="AL67" s="16"/>
      <c r="AM67" s="16"/>
      <c r="AN67" s="16"/>
      <c r="AO67" s="16"/>
      <c r="AP67" s="16"/>
    </row>
    <row r="68" spans="1:42">
      <c r="A68" s="8" t="s">
        <v>51</v>
      </c>
      <c r="B68" s="8" t="s">
        <v>42</v>
      </c>
      <c r="C68" s="8" t="s">
        <v>131</v>
      </c>
      <c r="D68" s="8" t="s">
        <v>132</v>
      </c>
      <c r="E68" s="8" t="s">
        <v>56</v>
      </c>
      <c r="F68" s="8" t="s">
        <v>65</v>
      </c>
      <c r="G68" s="7" t="s">
        <v>67</v>
      </c>
      <c r="H68" s="16"/>
      <c r="I68" s="16"/>
      <c r="J68" s="16"/>
      <c r="K68" s="16"/>
      <c r="L68" s="16"/>
      <c r="M68" s="16"/>
      <c r="N68" s="16">
        <v>0</v>
      </c>
      <c r="O68" s="16"/>
      <c r="P68" s="16"/>
      <c r="Q68" s="16"/>
      <c r="R68" s="19"/>
      <c r="S68" s="23"/>
      <c r="T68" s="16">
        <v>70</v>
      </c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5"/>
      <c r="AJ68" s="16"/>
      <c r="AK68" s="16"/>
      <c r="AL68" s="16"/>
      <c r="AM68" s="16"/>
      <c r="AN68" s="16"/>
      <c r="AO68" s="16"/>
      <c r="AP68" s="16"/>
    </row>
    <row r="69" spans="1:42">
      <c r="A69" s="8" t="s">
        <v>51</v>
      </c>
      <c r="B69" s="8" t="s">
        <v>42</v>
      </c>
      <c r="C69" s="8" t="s">
        <v>131</v>
      </c>
      <c r="D69" s="8" t="s">
        <v>132</v>
      </c>
      <c r="E69" s="8" t="s">
        <v>56</v>
      </c>
      <c r="F69" s="8" t="s">
        <v>65</v>
      </c>
      <c r="G69" s="7" t="s">
        <v>70</v>
      </c>
      <c r="H69" s="16"/>
      <c r="I69" s="16">
        <v>70</v>
      </c>
      <c r="J69" s="16">
        <v>70</v>
      </c>
      <c r="K69" s="16">
        <v>50</v>
      </c>
      <c r="L69" s="16">
        <v>70</v>
      </c>
      <c r="M69" s="16">
        <v>70</v>
      </c>
      <c r="N69" s="16">
        <v>70</v>
      </c>
      <c r="O69" s="16">
        <v>70</v>
      </c>
      <c r="P69" s="16">
        <v>70</v>
      </c>
      <c r="Q69" s="16">
        <v>50</v>
      </c>
      <c r="R69" s="19"/>
      <c r="S69" s="23"/>
      <c r="T69" s="16">
        <f>19/20*100</f>
        <v>95</v>
      </c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5"/>
      <c r="AJ69" s="16"/>
      <c r="AK69" s="16"/>
      <c r="AL69" s="16"/>
      <c r="AM69" s="16"/>
      <c r="AN69" s="16"/>
      <c r="AO69" s="16"/>
      <c r="AP69" s="16"/>
    </row>
    <row r="70" spans="1:42">
      <c r="A70" s="8" t="s">
        <v>51</v>
      </c>
      <c r="B70" s="8" t="s">
        <v>42</v>
      </c>
      <c r="C70" s="8" t="s">
        <v>131</v>
      </c>
      <c r="D70" s="8" t="s">
        <v>132</v>
      </c>
      <c r="E70" s="8" t="s">
        <v>56</v>
      </c>
      <c r="F70" s="8" t="s">
        <v>61</v>
      </c>
      <c r="G70" s="7" t="s">
        <v>73</v>
      </c>
      <c r="H70" s="16"/>
      <c r="I70" s="16">
        <f>18/20*100</f>
        <v>90</v>
      </c>
      <c r="J70" s="16">
        <f>19/20*100</f>
        <v>95</v>
      </c>
      <c r="K70" s="16">
        <f>19/20*100</f>
        <v>95</v>
      </c>
      <c r="L70" s="16">
        <f>20/20*100</f>
        <v>100</v>
      </c>
      <c r="M70" s="16">
        <f>19/20*100</f>
        <v>95</v>
      </c>
      <c r="N70" s="16">
        <f>20/20*100</f>
        <v>100</v>
      </c>
      <c r="O70" s="16">
        <f>20/20*100</f>
        <v>100</v>
      </c>
      <c r="P70" s="16">
        <f>20/20*100</f>
        <v>100</v>
      </c>
      <c r="Q70" s="16">
        <f>20/20*100</f>
        <v>100</v>
      </c>
      <c r="R70" s="19"/>
      <c r="S70" s="23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5"/>
      <c r="AJ70" s="16"/>
      <c r="AK70" s="16"/>
      <c r="AL70" s="16"/>
      <c r="AM70" s="16"/>
      <c r="AN70" s="16"/>
      <c r="AO70" s="16"/>
      <c r="AP70" s="16"/>
    </row>
    <row r="71" spans="1:42">
      <c r="A71" s="8" t="s">
        <v>51</v>
      </c>
      <c r="B71" s="8" t="s">
        <v>42</v>
      </c>
      <c r="C71" s="8" t="s">
        <v>131</v>
      </c>
      <c r="D71" s="8" t="s">
        <v>132</v>
      </c>
      <c r="E71" s="8" t="s">
        <v>56</v>
      </c>
      <c r="F71" s="8" t="s">
        <v>61</v>
      </c>
      <c r="G71" s="7" t="s">
        <v>75</v>
      </c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23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5"/>
      <c r="AJ71" s="16"/>
      <c r="AK71" s="16"/>
      <c r="AL71" s="16"/>
      <c r="AM71" s="16"/>
      <c r="AN71" s="16"/>
      <c r="AO71" s="16"/>
      <c r="AP71" s="16"/>
    </row>
    <row r="72" spans="1:42">
      <c r="A72" s="8" t="s">
        <v>51</v>
      </c>
      <c r="B72" s="8" t="s">
        <v>42</v>
      </c>
      <c r="C72" s="8" t="s">
        <v>131</v>
      </c>
      <c r="D72" s="8" t="s">
        <v>132</v>
      </c>
      <c r="E72" s="8" t="s">
        <v>56</v>
      </c>
      <c r="F72" s="8" t="s">
        <v>77</v>
      </c>
      <c r="G72" s="7" t="s">
        <v>78</v>
      </c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23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5"/>
      <c r="AJ72" s="16"/>
      <c r="AK72" s="16"/>
      <c r="AL72" s="16"/>
      <c r="AM72" s="16"/>
      <c r="AN72" s="16"/>
      <c r="AO72" s="16"/>
      <c r="AP72" s="16"/>
    </row>
    <row r="73" spans="1:42">
      <c r="A73" s="8" t="s">
        <v>51</v>
      </c>
      <c r="B73" s="8" t="s">
        <v>42</v>
      </c>
      <c r="C73" s="8" t="s">
        <v>131</v>
      </c>
      <c r="D73" s="8" t="s">
        <v>132</v>
      </c>
      <c r="E73" s="8" t="s">
        <v>80</v>
      </c>
      <c r="F73" s="8" t="s">
        <v>61</v>
      </c>
      <c r="G73" s="7" t="s">
        <v>82</v>
      </c>
      <c r="H73" s="16"/>
      <c r="I73" s="15">
        <f>2/2*100</f>
        <v>100</v>
      </c>
      <c r="J73" s="16"/>
      <c r="K73" s="15">
        <f>2/2*100</f>
        <v>100</v>
      </c>
      <c r="L73" s="16"/>
      <c r="M73" s="16">
        <f>1/2*100</f>
        <v>50</v>
      </c>
      <c r="N73" s="16"/>
      <c r="O73" s="16">
        <f>1/2*100</f>
        <v>50</v>
      </c>
      <c r="P73" s="16"/>
      <c r="Q73" s="16">
        <f>1/2*100</f>
        <v>50</v>
      </c>
      <c r="R73" s="16"/>
      <c r="S73" s="23"/>
      <c r="T73" s="16">
        <f>2/2*100</f>
        <v>100</v>
      </c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5"/>
      <c r="AJ73" s="16"/>
      <c r="AK73" s="16"/>
      <c r="AL73" s="16"/>
      <c r="AM73" s="16"/>
      <c r="AN73" s="16"/>
      <c r="AO73" s="16"/>
      <c r="AP73" s="16"/>
    </row>
    <row r="74" spans="1:42">
      <c r="A74" s="8" t="s">
        <v>51</v>
      </c>
      <c r="B74" s="8" t="s">
        <v>42</v>
      </c>
      <c r="C74" s="8" t="s">
        <v>131</v>
      </c>
      <c r="D74" s="8" t="s">
        <v>132</v>
      </c>
      <c r="E74" s="8" t="s">
        <v>80</v>
      </c>
      <c r="F74" s="8" t="s">
        <v>61</v>
      </c>
      <c r="G74" s="7" t="s">
        <v>84</v>
      </c>
      <c r="H74" s="16"/>
      <c r="I74" s="16">
        <v>0</v>
      </c>
      <c r="J74" s="16"/>
      <c r="K74" s="16">
        <v>0</v>
      </c>
      <c r="L74" s="16"/>
      <c r="M74" s="16">
        <v>0</v>
      </c>
      <c r="N74" s="16"/>
      <c r="O74" s="16">
        <v>0</v>
      </c>
      <c r="P74" s="16"/>
      <c r="Q74" s="16">
        <f>3/6*100</f>
        <v>50</v>
      </c>
      <c r="R74" s="16"/>
      <c r="S74" s="23"/>
      <c r="T74" s="16">
        <v>0</v>
      </c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5"/>
      <c r="AJ74" s="16"/>
      <c r="AK74" s="16"/>
      <c r="AL74" s="16"/>
      <c r="AM74" s="16"/>
      <c r="AN74" s="16"/>
      <c r="AO74" s="16"/>
      <c r="AP74" s="16"/>
    </row>
    <row r="75" spans="1:42">
      <c r="A75" s="8" t="s">
        <v>51</v>
      </c>
      <c r="B75" s="8" t="s">
        <v>42</v>
      </c>
      <c r="C75" s="8" t="s">
        <v>131</v>
      </c>
      <c r="D75" s="8" t="s">
        <v>132</v>
      </c>
      <c r="E75" s="8" t="s">
        <v>80</v>
      </c>
      <c r="F75" s="8" t="s">
        <v>61</v>
      </c>
      <c r="G75" s="7" t="s">
        <v>86</v>
      </c>
      <c r="H75" s="16"/>
      <c r="I75" s="16">
        <f>7/12*100</f>
        <v>58.333333333333336</v>
      </c>
      <c r="J75" s="16"/>
      <c r="K75" s="16">
        <v>0</v>
      </c>
      <c r="L75" s="16"/>
      <c r="M75" s="16">
        <f>10/11*100</f>
        <v>90.909090909090907</v>
      </c>
      <c r="N75" s="16"/>
      <c r="O75" s="16">
        <v>0</v>
      </c>
      <c r="P75" s="16"/>
      <c r="Q75" s="16">
        <f>5/12*100</f>
        <v>41.666666666666671</v>
      </c>
      <c r="R75" s="16"/>
      <c r="S75" s="23"/>
      <c r="T75" s="16">
        <v>0</v>
      </c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5"/>
      <c r="AJ75" s="16"/>
      <c r="AK75" s="16"/>
      <c r="AL75" s="16"/>
      <c r="AM75" s="16"/>
      <c r="AN75" s="16"/>
      <c r="AO75" s="16"/>
      <c r="AP75" s="16"/>
    </row>
    <row r="76" spans="1:42">
      <c r="A76" s="8" t="s">
        <v>51</v>
      </c>
      <c r="B76" s="8" t="s">
        <v>42</v>
      </c>
      <c r="C76" s="8" t="s">
        <v>131</v>
      </c>
      <c r="D76" s="8" t="s">
        <v>132</v>
      </c>
      <c r="E76" s="8" t="s">
        <v>80</v>
      </c>
      <c r="F76" s="8" t="s">
        <v>65</v>
      </c>
      <c r="G76" s="7" t="s">
        <v>88</v>
      </c>
      <c r="H76" s="16"/>
      <c r="I76" s="16"/>
      <c r="J76" s="16">
        <v>0</v>
      </c>
      <c r="K76" s="16"/>
      <c r="L76" s="16">
        <v>50</v>
      </c>
      <c r="M76" s="16"/>
      <c r="N76" s="16">
        <v>50</v>
      </c>
      <c r="O76" s="16"/>
      <c r="P76" s="16">
        <v>70</v>
      </c>
      <c r="Q76" s="16"/>
      <c r="R76" s="16">
        <v>70</v>
      </c>
      <c r="S76" s="23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5"/>
      <c r="AJ76" s="16"/>
      <c r="AK76" s="16"/>
      <c r="AL76" s="16"/>
      <c r="AM76" s="16"/>
      <c r="AN76" s="16"/>
      <c r="AO76" s="16"/>
      <c r="AP76" s="16"/>
    </row>
    <row r="77" spans="1:42">
      <c r="A77" s="8" t="s">
        <v>51</v>
      </c>
      <c r="B77" s="8" t="s">
        <v>42</v>
      </c>
      <c r="C77" s="8" t="s">
        <v>131</v>
      </c>
      <c r="D77" s="8" t="s">
        <v>132</v>
      </c>
      <c r="E77" s="8" t="s">
        <v>80</v>
      </c>
      <c r="F77" s="8" t="s">
        <v>61</v>
      </c>
      <c r="G77" s="7" t="s">
        <v>90</v>
      </c>
      <c r="H77" s="16"/>
      <c r="I77" s="16"/>
      <c r="J77" s="16">
        <f>3/5*100</f>
        <v>60</v>
      </c>
      <c r="K77" s="16"/>
      <c r="L77" s="16">
        <f>3/5*100</f>
        <v>60</v>
      </c>
      <c r="M77" s="16"/>
      <c r="N77" s="16">
        <f>5/6*100</f>
        <v>83.333333333333343</v>
      </c>
      <c r="O77" s="16"/>
      <c r="P77" s="16">
        <f>3/4*100</f>
        <v>75</v>
      </c>
      <c r="Q77" s="16"/>
      <c r="R77" s="16">
        <f>1/2*100</f>
        <v>50</v>
      </c>
      <c r="S77" s="23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5"/>
      <c r="AJ77" s="16"/>
      <c r="AK77" s="16"/>
      <c r="AL77" s="16"/>
      <c r="AM77" s="16"/>
      <c r="AN77" s="16"/>
      <c r="AO77" s="16"/>
      <c r="AP77" s="16"/>
    </row>
    <row r="78" spans="1:42">
      <c r="A78" s="8" t="s">
        <v>51</v>
      </c>
      <c r="B78" s="8" t="s">
        <v>42</v>
      </c>
      <c r="C78" s="8" t="s">
        <v>131</v>
      </c>
      <c r="D78" s="8" t="s">
        <v>132</v>
      </c>
      <c r="E78" s="8" t="s">
        <v>80</v>
      </c>
      <c r="F78" s="8" t="s">
        <v>77</v>
      </c>
      <c r="G78" s="7" t="s">
        <v>92</v>
      </c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23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5"/>
      <c r="AJ78" s="16"/>
      <c r="AK78" s="16"/>
      <c r="AL78" s="16"/>
      <c r="AM78" s="16"/>
      <c r="AN78" s="16"/>
      <c r="AO78" s="16"/>
      <c r="AP78" s="16"/>
    </row>
    <row r="79" spans="1:42">
      <c r="A79" s="8" t="s">
        <v>51</v>
      </c>
      <c r="B79" s="8" t="s">
        <v>42</v>
      </c>
      <c r="C79" s="8" t="s">
        <v>131</v>
      </c>
      <c r="D79" s="8" t="s">
        <v>132</v>
      </c>
      <c r="E79" s="8" t="s">
        <v>80</v>
      </c>
      <c r="F79" s="8" t="s">
        <v>77</v>
      </c>
      <c r="G79" s="7" t="s">
        <v>95</v>
      </c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23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5"/>
      <c r="AJ79" s="16"/>
      <c r="AK79" s="16"/>
      <c r="AL79" s="16"/>
      <c r="AM79" s="16"/>
      <c r="AN79" s="16"/>
      <c r="AO79" s="16"/>
      <c r="AP79" s="16"/>
    </row>
    <row r="80" spans="1:42">
      <c r="A80" s="8" t="s">
        <v>51</v>
      </c>
      <c r="B80" s="8" t="s">
        <v>42</v>
      </c>
      <c r="C80" s="8" t="s">
        <v>131</v>
      </c>
      <c r="D80" s="8" t="s">
        <v>132</v>
      </c>
      <c r="E80" s="8" t="s">
        <v>80</v>
      </c>
      <c r="F80" s="8" t="s">
        <v>65</v>
      </c>
      <c r="G80" s="7" t="s">
        <v>97</v>
      </c>
      <c r="H80" s="16"/>
      <c r="I80" s="16">
        <v>50</v>
      </c>
      <c r="J80" s="16"/>
      <c r="K80" s="16">
        <v>50</v>
      </c>
      <c r="L80" s="16"/>
      <c r="M80" s="16">
        <v>70</v>
      </c>
      <c r="N80" s="16"/>
      <c r="O80" s="16">
        <v>70</v>
      </c>
      <c r="P80" s="16"/>
      <c r="Q80" s="16">
        <v>70</v>
      </c>
      <c r="R80" s="16"/>
      <c r="S80" s="23"/>
      <c r="T80" s="16">
        <v>50</v>
      </c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5"/>
      <c r="AJ80" s="16"/>
      <c r="AK80" s="16"/>
      <c r="AL80" s="16"/>
      <c r="AM80" s="16"/>
      <c r="AN80" s="16"/>
      <c r="AO80" s="16"/>
      <c r="AP80" s="16"/>
    </row>
    <row r="81" spans="1:42">
      <c r="A81" s="8" t="s">
        <v>51</v>
      </c>
      <c r="B81" s="8" t="s">
        <v>42</v>
      </c>
      <c r="C81" s="8" t="s">
        <v>131</v>
      </c>
      <c r="D81" s="8" t="s">
        <v>132</v>
      </c>
      <c r="E81" s="8" t="s">
        <v>80</v>
      </c>
      <c r="F81" s="8" t="s">
        <v>65</v>
      </c>
      <c r="G81" s="7" t="s">
        <v>99</v>
      </c>
      <c r="H81" s="16"/>
      <c r="I81" s="16">
        <v>70</v>
      </c>
      <c r="J81" s="16"/>
      <c r="K81" s="16">
        <v>70</v>
      </c>
      <c r="L81" s="16"/>
      <c r="M81" s="16">
        <v>70</v>
      </c>
      <c r="N81" s="16"/>
      <c r="O81" s="16">
        <v>70</v>
      </c>
      <c r="P81" s="16"/>
      <c r="Q81" s="16">
        <v>70</v>
      </c>
      <c r="R81" s="16"/>
      <c r="S81" s="23"/>
      <c r="T81" s="16">
        <v>70</v>
      </c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5"/>
      <c r="AJ81" s="16"/>
      <c r="AK81" s="16"/>
      <c r="AL81" s="16"/>
      <c r="AM81" s="16"/>
      <c r="AN81" s="16"/>
      <c r="AO81" s="16"/>
      <c r="AP81" s="16"/>
    </row>
    <row r="82" spans="1:42">
      <c r="A82" s="8" t="s">
        <v>51</v>
      </c>
      <c r="B82" s="8" t="s">
        <v>42</v>
      </c>
      <c r="C82" s="8" t="s">
        <v>131</v>
      </c>
      <c r="D82" s="8" t="s">
        <v>132</v>
      </c>
      <c r="E82" s="8" t="s">
        <v>80</v>
      </c>
      <c r="F82" s="8" t="s">
        <v>65</v>
      </c>
      <c r="G82" s="7" t="s">
        <v>101</v>
      </c>
      <c r="H82" s="16"/>
      <c r="I82" s="16"/>
      <c r="J82" s="16">
        <v>50</v>
      </c>
      <c r="K82" s="16"/>
      <c r="L82" s="16">
        <v>70</v>
      </c>
      <c r="M82" s="16"/>
      <c r="N82" s="16">
        <v>70</v>
      </c>
      <c r="O82" s="16"/>
      <c r="P82" s="16">
        <v>50</v>
      </c>
      <c r="Q82" s="16"/>
      <c r="R82" s="16">
        <v>70</v>
      </c>
      <c r="S82" s="23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5"/>
      <c r="AJ82" s="16"/>
      <c r="AK82" s="16"/>
      <c r="AL82" s="16"/>
      <c r="AM82" s="16"/>
      <c r="AN82" s="16"/>
      <c r="AO82" s="16"/>
      <c r="AP82" s="16"/>
    </row>
    <row r="83" spans="1:42">
      <c r="A83" s="8" t="s">
        <v>51</v>
      </c>
      <c r="B83" s="8" t="s">
        <v>42</v>
      </c>
      <c r="C83" s="8" t="s">
        <v>131</v>
      </c>
      <c r="D83" s="8" t="s">
        <v>132</v>
      </c>
      <c r="E83" s="8" t="s">
        <v>80</v>
      </c>
      <c r="F83" s="8" t="s">
        <v>61</v>
      </c>
      <c r="G83" s="7" t="s">
        <v>102</v>
      </c>
      <c r="H83" s="16"/>
      <c r="I83" s="16"/>
      <c r="J83" s="16">
        <f>16/20*100</f>
        <v>80</v>
      </c>
      <c r="K83" s="16"/>
      <c r="L83" s="16">
        <f>19/20*100</f>
        <v>95</v>
      </c>
      <c r="M83" s="16"/>
      <c r="N83" s="16">
        <f>11/20*100</f>
        <v>55.000000000000007</v>
      </c>
      <c r="O83" s="16"/>
      <c r="P83" s="16">
        <f>10/20*100</f>
        <v>50</v>
      </c>
      <c r="Q83" s="16"/>
      <c r="R83" s="16">
        <f>12/20*100</f>
        <v>60</v>
      </c>
      <c r="S83" s="23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5"/>
      <c r="AJ83" s="16"/>
      <c r="AK83" s="16"/>
      <c r="AL83" s="16"/>
      <c r="AM83" s="16"/>
      <c r="AN83" s="16"/>
      <c r="AO83" s="16"/>
      <c r="AP83" s="16"/>
    </row>
    <row r="84" spans="1:42">
      <c r="A84" s="8" t="s">
        <v>51</v>
      </c>
      <c r="B84" s="8" t="s">
        <v>42</v>
      </c>
      <c r="C84" s="8" t="s">
        <v>131</v>
      </c>
      <c r="D84" s="8" t="s">
        <v>132</v>
      </c>
      <c r="E84" s="8" t="s">
        <v>80</v>
      </c>
      <c r="F84" s="8" t="s">
        <v>65</v>
      </c>
      <c r="G84" s="7" t="s">
        <v>103</v>
      </c>
      <c r="H84" s="16"/>
      <c r="I84" s="16"/>
      <c r="J84" s="16">
        <v>50</v>
      </c>
      <c r="K84" s="16"/>
      <c r="L84" s="16">
        <v>70</v>
      </c>
      <c r="M84" s="16"/>
      <c r="N84" s="16">
        <v>70</v>
      </c>
      <c r="O84" s="16"/>
      <c r="P84" s="16">
        <v>70</v>
      </c>
      <c r="Q84" s="16"/>
      <c r="R84" s="16">
        <v>70</v>
      </c>
      <c r="S84" s="23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5"/>
      <c r="AJ84" s="16"/>
      <c r="AK84" s="16"/>
      <c r="AL84" s="16"/>
      <c r="AM84" s="16"/>
      <c r="AN84" s="16"/>
      <c r="AO84" s="16"/>
      <c r="AP84" s="16"/>
    </row>
    <row r="85" spans="1:42">
      <c r="A85" s="8" t="s">
        <v>51</v>
      </c>
      <c r="B85" s="8" t="s">
        <v>42</v>
      </c>
      <c r="C85" s="8" t="s">
        <v>131</v>
      </c>
      <c r="D85" s="8" t="s">
        <v>132</v>
      </c>
      <c r="E85" s="8" t="s">
        <v>80</v>
      </c>
      <c r="F85" s="8" t="s">
        <v>61</v>
      </c>
      <c r="G85" s="7" t="s">
        <v>105</v>
      </c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23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5"/>
      <c r="AJ85" s="16"/>
      <c r="AK85" s="16"/>
      <c r="AL85" s="16"/>
      <c r="AM85" s="16"/>
      <c r="AN85" s="16"/>
      <c r="AO85" s="16"/>
      <c r="AP85" s="16"/>
    </row>
    <row r="86" spans="1:42">
      <c r="A86" s="8" t="s">
        <v>51</v>
      </c>
      <c r="B86" s="8" t="s">
        <v>42</v>
      </c>
      <c r="C86" s="8" t="s">
        <v>131</v>
      </c>
      <c r="D86" s="8" t="s">
        <v>132</v>
      </c>
      <c r="E86" s="8" t="s">
        <v>80</v>
      </c>
      <c r="F86" s="8" t="s">
        <v>77</v>
      </c>
      <c r="G86" s="7" t="s">
        <v>107</v>
      </c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23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5"/>
      <c r="AJ86" s="16"/>
      <c r="AK86" s="16"/>
      <c r="AL86" s="16"/>
      <c r="AM86" s="16"/>
      <c r="AN86" s="16"/>
      <c r="AO86" s="16"/>
      <c r="AP86" s="16"/>
    </row>
    <row r="87" spans="1:42">
      <c r="A87" s="8" t="s">
        <v>51</v>
      </c>
      <c r="B87" s="8" t="s">
        <v>42</v>
      </c>
      <c r="C87" s="8" t="s">
        <v>131</v>
      </c>
      <c r="D87" s="8" t="s">
        <v>132</v>
      </c>
      <c r="E87" s="8" t="s">
        <v>80</v>
      </c>
      <c r="F87" s="8" t="s">
        <v>61</v>
      </c>
      <c r="G87" s="7" t="s">
        <v>109</v>
      </c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23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5"/>
      <c r="AJ87" s="16"/>
      <c r="AK87" s="16"/>
      <c r="AL87" s="16"/>
      <c r="AM87" s="16"/>
      <c r="AN87" s="16"/>
      <c r="AO87" s="16"/>
      <c r="AP87" s="16"/>
    </row>
    <row r="88" spans="1:42">
      <c r="A88" s="8" t="s">
        <v>51</v>
      </c>
      <c r="B88" s="8" t="s">
        <v>42</v>
      </c>
      <c r="C88" s="8" t="s">
        <v>131</v>
      </c>
      <c r="D88" s="8" t="s">
        <v>132</v>
      </c>
      <c r="E88" s="8" t="s">
        <v>110</v>
      </c>
      <c r="F88" s="8" t="s">
        <v>61</v>
      </c>
      <c r="G88" s="7" t="s">
        <v>112</v>
      </c>
      <c r="H88" s="16">
        <v>70</v>
      </c>
      <c r="I88" s="16">
        <v>0</v>
      </c>
      <c r="J88" s="16">
        <v>70</v>
      </c>
      <c r="K88" s="19"/>
      <c r="L88" s="16">
        <v>0</v>
      </c>
      <c r="M88" s="19"/>
      <c r="N88" s="16">
        <v>70</v>
      </c>
      <c r="O88" s="16">
        <v>0</v>
      </c>
      <c r="P88" s="19"/>
      <c r="Q88" s="16"/>
      <c r="R88" s="16"/>
      <c r="S88" s="23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5"/>
      <c r="AJ88" s="16"/>
      <c r="AK88" s="16"/>
      <c r="AL88" s="16"/>
      <c r="AM88" s="16"/>
      <c r="AN88" s="16"/>
      <c r="AO88" s="16"/>
      <c r="AP88" s="16"/>
    </row>
    <row r="89" spans="1:42">
      <c r="A89" s="8" t="s">
        <v>51</v>
      </c>
      <c r="B89" s="8" t="s">
        <v>42</v>
      </c>
      <c r="C89" s="8" t="s">
        <v>131</v>
      </c>
      <c r="D89" s="8" t="s">
        <v>132</v>
      </c>
      <c r="E89" s="8" t="s">
        <v>110</v>
      </c>
      <c r="F89" s="8" t="s">
        <v>57</v>
      </c>
      <c r="G89" s="7" t="s">
        <v>113</v>
      </c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23"/>
      <c r="T89" s="16" t="s">
        <v>160</v>
      </c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5"/>
      <c r="AJ89" s="16"/>
      <c r="AK89" s="16"/>
      <c r="AL89" s="16"/>
      <c r="AM89" s="16"/>
      <c r="AN89" s="16"/>
      <c r="AO89" s="16"/>
      <c r="AP89" s="16"/>
    </row>
    <row r="90" spans="1:42">
      <c r="A90" s="8" t="s">
        <v>51</v>
      </c>
      <c r="B90" s="8" t="s">
        <v>42</v>
      </c>
      <c r="C90" s="8" t="s">
        <v>131</v>
      </c>
      <c r="D90" s="8" t="s">
        <v>132</v>
      </c>
      <c r="E90" s="8" t="s">
        <v>110</v>
      </c>
      <c r="F90" s="8" t="s">
        <v>61</v>
      </c>
      <c r="G90" s="7" t="s">
        <v>115</v>
      </c>
      <c r="H90" s="16">
        <f>3/4*100</f>
        <v>75</v>
      </c>
      <c r="I90" s="16">
        <f>4/4*100</f>
        <v>100</v>
      </c>
      <c r="J90" s="16">
        <f>3/4*100</f>
        <v>75</v>
      </c>
      <c r="K90" s="16">
        <f>2/4*100</f>
        <v>50</v>
      </c>
      <c r="L90" s="16">
        <f>2/4*100</f>
        <v>50</v>
      </c>
      <c r="M90" s="16">
        <f>3/4*100</f>
        <v>75</v>
      </c>
      <c r="N90" s="16">
        <f>4/4*100</f>
        <v>100</v>
      </c>
      <c r="O90" s="16">
        <f>3/4*100</f>
        <v>75</v>
      </c>
      <c r="P90" s="16">
        <f>4/4*100</f>
        <v>100</v>
      </c>
      <c r="Q90" s="16"/>
      <c r="R90" s="16">
        <f>4/4*100</f>
        <v>100</v>
      </c>
      <c r="S90" s="23"/>
      <c r="T90" s="16">
        <f>4/4*100</f>
        <v>100</v>
      </c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5"/>
      <c r="AJ90" s="16"/>
      <c r="AK90" s="16"/>
      <c r="AL90" s="16"/>
      <c r="AM90" s="16"/>
      <c r="AN90" s="16"/>
      <c r="AO90" s="16"/>
      <c r="AP90" s="16"/>
    </row>
    <row r="91" spans="1:42">
      <c r="A91" s="8" t="s">
        <v>51</v>
      </c>
      <c r="B91" s="8" t="s">
        <v>42</v>
      </c>
      <c r="C91" s="8" t="s">
        <v>131</v>
      </c>
      <c r="D91" s="8" t="s">
        <v>132</v>
      </c>
      <c r="E91" s="8" t="s">
        <v>110</v>
      </c>
      <c r="F91" s="8" t="s">
        <v>65</v>
      </c>
      <c r="G91" s="7" t="s">
        <v>117</v>
      </c>
      <c r="H91" s="16"/>
      <c r="I91" s="16"/>
      <c r="J91" s="16"/>
      <c r="K91" s="16">
        <v>70</v>
      </c>
      <c r="L91" s="16"/>
      <c r="M91" s="16">
        <v>60</v>
      </c>
      <c r="N91" s="16"/>
      <c r="O91" s="16"/>
      <c r="P91" s="16"/>
      <c r="Q91" s="16"/>
      <c r="R91" s="16"/>
      <c r="S91" s="23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5"/>
      <c r="AJ91" s="16"/>
      <c r="AK91" s="16"/>
      <c r="AL91" s="16"/>
      <c r="AM91" s="16"/>
      <c r="AN91" s="16"/>
      <c r="AO91" s="16"/>
      <c r="AP91" s="16"/>
    </row>
    <row r="92" spans="1:42">
      <c r="A92" s="8" t="s">
        <v>51</v>
      </c>
      <c r="B92" s="8" t="s">
        <v>42</v>
      </c>
      <c r="C92" s="8" t="s">
        <v>131</v>
      </c>
      <c r="D92" s="8" t="s">
        <v>132</v>
      </c>
      <c r="E92" s="8" t="s">
        <v>110</v>
      </c>
      <c r="F92" s="8" t="s">
        <v>61</v>
      </c>
      <c r="G92" s="7" t="s">
        <v>118</v>
      </c>
      <c r="H92" s="16">
        <f>70/100*100</f>
        <v>70</v>
      </c>
      <c r="I92" s="16"/>
      <c r="J92" s="16"/>
      <c r="K92" s="16"/>
      <c r="L92" s="16">
        <f>80/100*100</f>
        <v>80</v>
      </c>
      <c r="M92" s="16"/>
      <c r="N92" s="16"/>
      <c r="O92" s="16"/>
      <c r="P92" s="16">
        <f>80/100*100</f>
        <v>80</v>
      </c>
      <c r="Q92" s="16"/>
      <c r="R92" s="16"/>
      <c r="S92" s="23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5"/>
      <c r="AJ92" s="16"/>
      <c r="AK92" s="16"/>
      <c r="AL92" s="16"/>
      <c r="AM92" s="16"/>
      <c r="AN92" s="16"/>
      <c r="AO92" s="16"/>
      <c r="AP92" s="16"/>
    </row>
    <row r="93" spans="1:42">
      <c r="A93" s="8" t="s">
        <v>51</v>
      </c>
      <c r="B93" s="8" t="s">
        <v>42</v>
      </c>
      <c r="C93" s="8" t="s">
        <v>131</v>
      </c>
      <c r="D93" s="8" t="s">
        <v>132</v>
      </c>
      <c r="E93" s="8" t="s">
        <v>110</v>
      </c>
      <c r="F93" s="8" t="s">
        <v>65</v>
      </c>
      <c r="G93" s="7" t="s">
        <v>119</v>
      </c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23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5"/>
      <c r="AJ93" s="16"/>
      <c r="AK93" s="16"/>
      <c r="AL93" s="16"/>
      <c r="AM93" s="16"/>
      <c r="AN93" s="16"/>
      <c r="AO93" s="16"/>
      <c r="AP93" s="16"/>
    </row>
    <row r="94" spans="1:42">
      <c r="A94" s="8" t="s">
        <v>51</v>
      </c>
      <c r="B94" s="8" t="s">
        <v>42</v>
      </c>
      <c r="C94" s="8" t="s">
        <v>131</v>
      </c>
      <c r="D94" s="8" t="s">
        <v>132</v>
      </c>
      <c r="E94" s="8" t="s">
        <v>110</v>
      </c>
      <c r="F94" s="8" t="s">
        <v>65</v>
      </c>
      <c r="G94" s="7" t="s">
        <v>121</v>
      </c>
      <c r="H94" s="16"/>
      <c r="I94" s="16">
        <v>90</v>
      </c>
      <c r="J94" s="16"/>
      <c r="K94" s="16"/>
      <c r="L94" s="16"/>
      <c r="M94" s="16"/>
      <c r="N94" s="16"/>
      <c r="O94" s="16"/>
      <c r="P94" s="16"/>
      <c r="Q94" s="16">
        <v>100</v>
      </c>
      <c r="R94" s="16"/>
      <c r="S94" s="23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5"/>
      <c r="AJ94" s="16"/>
      <c r="AK94" s="16"/>
      <c r="AL94" s="16"/>
      <c r="AM94" s="16"/>
      <c r="AN94" s="16"/>
      <c r="AO94" s="16"/>
      <c r="AP94" s="16"/>
    </row>
    <row r="95" spans="1:42">
      <c r="A95" s="8" t="s">
        <v>51</v>
      </c>
      <c r="B95" s="8" t="s">
        <v>42</v>
      </c>
      <c r="C95" s="8" t="s">
        <v>131</v>
      </c>
      <c r="D95" s="8" t="s">
        <v>132</v>
      </c>
      <c r="E95" s="8" t="s">
        <v>110</v>
      </c>
      <c r="F95" s="8" t="s">
        <v>61</v>
      </c>
      <c r="G95" s="7" t="s">
        <v>123</v>
      </c>
      <c r="H95" s="16"/>
      <c r="I95" s="16"/>
      <c r="J95" s="16"/>
      <c r="K95" s="16">
        <v>80</v>
      </c>
      <c r="L95" s="16"/>
      <c r="M95" s="16"/>
      <c r="N95" s="16"/>
      <c r="O95" s="16"/>
      <c r="P95" s="16"/>
      <c r="Q95" s="16"/>
      <c r="R95" s="16"/>
      <c r="S95" s="23"/>
      <c r="T95" s="16">
        <v>80</v>
      </c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5"/>
      <c r="AJ95" s="16"/>
      <c r="AK95" s="16"/>
      <c r="AL95" s="16"/>
      <c r="AM95" s="16"/>
      <c r="AN95" s="16"/>
      <c r="AO95" s="16"/>
      <c r="AP95" s="16"/>
    </row>
    <row r="96" spans="1:42">
      <c r="A96" s="8" t="s">
        <v>51</v>
      </c>
      <c r="B96" s="8" t="s">
        <v>42</v>
      </c>
      <c r="C96" s="8" t="s">
        <v>131</v>
      </c>
      <c r="D96" s="8" t="s">
        <v>132</v>
      </c>
      <c r="E96" s="8" t="s">
        <v>110</v>
      </c>
      <c r="F96" s="8" t="s">
        <v>65</v>
      </c>
      <c r="G96" s="7" t="s">
        <v>125</v>
      </c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23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5"/>
      <c r="AJ96" s="16"/>
      <c r="AK96" s="16"/>
      <c r="AL96" s="16"/>
      <c r="AM96" s="16"/>
      <c r="AN96" s="16"/>
      <c r="AO96" s="16"/>
      <c r="AP96" s="16"/>
    </row>
    <row r="97" spans="1:42">
      <c r="A97" s="8" t="s">
        <v>51</v>
      </c>
      <c r="B97" s="8" t="s">
        <v>42</v>
      </c>
      <c r="C97" s="8" t="s">
        <v>131</v>
      </c>
      <c r="D97" s="8" t="s">
        <v>132</v>
      </c>
      <c r="E97" s="8" t="s">
        <v>110</v>
      </c>
      <c r="F97" s="8" t="s">
        <v>61</v>
      </c>
      <c r="G97" s="7" t="s">
        <v>127</v>
      </c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23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5"/>
      <c r="AJ97" s="16"/>
      <c r="AK97" s="16"/>
      <c r="AL97" s="16"/>
      <c r="AM97" s="16"/>
      <c r="AN97" s="16"/>
      <c r="AO97" s="16"/>
      <c r="AP97" s="16"/>
    </row>
    <row r="98" spans="1:42">
      <c r="A98" s="8" t="s">
        <v>51</v>
      </c>
      <c r="B98" s="8" t="s">
        <v>42</v>
      </c>
      <c r="C98" s="8" t="s">
        <v>133</v>
      </c>
      <c r="D98" s="8" t="s">
        <v>134</v>
      </c>
      <c r="E98" s="8" t="s">
        <v>56</v>
      </c>
      <c r="F98" s="8" t="s">
        <v>57</v>
      </c>
      <c r="G98" s="7" t="s">
        <v>59</v>
      </c>
      <c r="H98" s="16"/>
      <c r="I98" s="16"/>
      <c r="J98" s="16"/>
      <c r="K98" s="17"/>
      <c r="L98" s="19" t="s">
        <v>150</v>
      </c>
      <c r="M98" s="17"/>
      <c r="N98" s="16" t="s">
        <v>149</v>
      </c>
      <c r="O98" s="16"/>
      <c r="P98" s="17"/>
      <c r="Q98" s="16" t="s">
        <v>154</v>
      </c>
      <c r="R98" s="16" t="s">
        <v>156</v>
      </c>
      <c r="S98" s="23"/>
      <c r="T98" s="16" t="s">
        <v>160</v>
      </c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5"/>
      <c r="AJ98" s="16"/>
      <c r="AK98" s="16"/>
      <c r="AL98" s="16"/>
      <c r="AM98" s="16"/>
      <c r="AN98" s="16"/>
      <c r="AO98" s="16"/>
      <c r="AP98" s="16"/>
    </row>
    <row r="99" spans="1:42">
      <c r="A99" s="8" t="s">
        <v>51</v>
      </c>
      <c r="B99" s="8" t="s">
        <v>42</v>
      </c>
      <c r="C99" s="8" t="s">
        <v>133</v>
      </c>
      <c r="D99" s="8" t="s">
        <v>134</v>
      </c>
      <c r="E99" s="8" t="s">
        <v>56</v>
      </c>
      <c r="F99" s="8" t="s">
        <v>61</v>
      </c>
      <c r="G99" s="7" t="s">
        <v>63</v>
      </c>
      <c r="H99" s="16"/>
      <c r="I99" s="16">
        <f>8/9*100</f>
        <v>88.888888888888886</v>
      </c>
      <c r="J99" s="16">
        <f>10.5/11*100</f>
        <v>95.454545454545453</v>
      </c>
      <c r="K99" s="17"/>
      <c r="L99" s="16">
        <v>0</v>
      </c>
      <c r="M99" s="17"/>
      <c r="N99" s="16">
        <v>0</v>
      </c>
      <c r="O99" s="16">
        <f>7/9*100</f>
        <v>77.777777777777786</v>
      </c>
      <c r="P99" s="17"/>
      <c r="Q99" s="16">
        <v>0</v>
      </c>
      <c r="R99" s="16">
        <v>0</v>
      </c>
      <c r="S99" s="23"/>
      <c r="T99" s="16">
        <v>0</v>
      </c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5"/>
      <c r="AJ99" s="16"/>
      <c r="AK99" s="16"/>
      <c r="AL99" s="16"/>
      <c r="AM99" s="16"/>
      <c r="AN99" s="16"/>
      <c r="AO99" s="16"/>
      <c r="AP99" s="16"/>
    </row>
    <row r="100" spans="1:42">
      <c r="A100" s="8" t="s">
        <v>51</v>
      </c>
      <c r="B100" s="8" t="s">
        <v>42</v>
      </c>
      <c r="C100" s="8" t="s">
        <v>133</v>
      </c>
      <c r="D100" s="8" t="s">
        <v>134</v>
      </c>
      <c r="E100" s="8" t="s">
        <v>56</v>
      </c>
      <c r="F100" s="8" t="s">
        <v>65</v>
      </c>
      <c r="G100" s="7" t="s">
        <v>67</v>
      </c>
      <c r="H100" s="16"/>
      <c r="I100" s="16"/>
      <c r="J100" s="16"/>
      <c r="K100" s="17"/>
      <c r="L100" s="16"/>
      <c r="M100" s="17"/>
      <c r="N100" s="16">
        <v>50</v>
      </c>
      <c r="O100" s="16"/>
      <c r="P100" s="17"/>
      <c r="Q100" s="16"/>
      <c r="R100" s="16"/>
      <c r="S100" s="23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5"/>
      <c r="AJ100" s="16"/>
      <c r="AK100" s="16"/>
      <c r="AL100" s="16"/>
      <c r="AM100" s="16"/>
      <c r="AN100" s="16"/>
      <c r="AO100" s="16"/>
      <c r="AP100" s="16"/>
    </row>
    <row r="101" spans="1:42">
      <c r="A101" s="8" t="s">
        <v>51</v>
      </c>
      <c r="B101" s="8" t="s">
        <v>42</v>
      </c>
      <c r="C101" s="8" t="s">
        <v>133</v>
      </c>
      <c r="D101" s="8" t="s">
        <v>134</v>
      </c>
      <c r="E101" s="8" t="s">
        <v>56</v>
      </c>
      <c r="F101" s="8" t="s">
        <v>65</v>
      </c>
      <c r="G101" s="7" t="s">
        <v>70</v>
      </c>
      <c r="H101" s="16"/>
      <c r="I101" s="16">
        <v>70</v>
      </c>
      <c r="J101" s="16">
        <v>90</v>
      </c>
      <c r="K101" s="17"/>
      <c r="L101" s="16">
        <v>0</v>
      </c>
      <c r="M101" s="17"/>
      <c r="N101" s="16">
        <v>0</v>
      </c>
      <c r="O101" s="16">
        <v>90</v>
      </c>
      <c r="P101" s="17"/>
      <c r="Q101" s="16">
        <v>0</v>
      </c>
      <c r="R101" s="16">
        <v>0</v>
      </c>
      <c r="S101" s="23"/>
      <c r="T101" s="16">
        <v>0</v>
      </c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5"/>
      <c r="AJ101" s="16"/>
      <c r="AK101" s="16"/>
      <c r="AL101" s="16"/>
      <c r="AM101" s="16"/>
      <c r="AN101" s="16"/>
      <c r="AO101" s="16"/>
      <c r="AP101" s="16"/>
    </row>
    <row r="102" spans="1:42">
      <c r="A102" s="8" t="s">
        <v>51</v>
      </c>
      <c r="B102" s="8" t="s">
        <v>42</v>
      </c>
      <c r="C102" s="8" t="s">
        <v>133</v>
      </c>
      <c r="D102" s="8" t="s">
        <v>134</v>
      </c>
      <c r="E102" s="8" t="s">
        <v>56</v>
      </c>
      <c r="F102" s="8" t="s">
        <v>61</v>
      </c>
      <c r="G102" s="7" t="s">
        <v>73</v>
      </c>
      <c r="H102" s="16"/>
      <c r="I102" s="16">
        <f>20/20*100</f>
        <v>100</v>
      </c>
      <c r="J102" s="16">
        <f>20/20*100</f>
        <v>100</v>
      </c>
      <c r="K102" s="17"/>
      <c r="L102" s="16">
        <f>20/20*100</f>
        <v>100</v>
      </c>
      <c r="M102" s="17"/>
      <c r="N102" s="16">
        <f>19/20*100</f>
        <v>95</v>
      </c>
      <c r="O102" s="16">
        <f>20/20*100</f>
        <v>100</v>
      </c>
      <c r="P102" s="17"/>
      <c r="Q102" s="16">
        <f>20/20*100</f>
        <v>100</v>
      </c>
      <c r="R102" s="16">
        <f>20/20*100</f>
        <v>100</v>
      </c>
      <c r="S102" s="23"/>
      <c r="T102" s="16">
        <f>20/20*100</f>
        <v>100</v>
      </c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5"/>
      <c r="AJ102" s="16"/>
      <c r="AK102" s="16"/>
      <c r="AL102" s="16"/>
      <c r="AM102" s="16"/>
      <c r="AN102" s="16"/>
      <c r="AO102" s="16"/>
      <c r="AP102" s="16"/>
    </row>
    <row r="103" spans="1:42">
      <c r="A103" s="8" t="s">
        <v>51</v>
      </c>
      <c r="B103" s="8" t="s">
        <v>42</v>
      </c>
      <c r="C103" s="8" t="s">
        <v>133</v>
      </c>
      <c r="D103" s="8" t="s">
        <v>134</v>
      </c>
      <c r="E103" s="8" t="s">
        <v>56</v>
      </c>
      <c r="F103" s="8" t="s">
        <v>61</v>
      </c>
      <c r="G103" s="7" t="s">
        <v>75</v>
      </c>
      <c r="H103" s="16"/>
      <c r="I103" s="16"/>
      <c r="J103" s="16"/>
      <c r="K103" s="17"/>
      <c r="L103" s="16"/>
      <c r="M103" s="17"/>
      <c r="N103" s="16"/>
      <c r="O103" s="16"/>
      <c r="P103" s="17"/>
      <c r="Q103" s="16"/>
      <c r="R103" s="16"/>
      <c r="S103" s="23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5"/>
      <c r="AJ103" s="16"/>
      <c r="AK103" s="16"/>
      <c r="AL103" s="16"/>
      <c r="AM103" s="16"/>
      <c r="AN103" s="16"/>
      <c r="AO103" s="16"/>
      <c r="AP103" s="16"/>
    </row>
    <row r="104" spans="1:42">
      <c r="A104" s="8" t="s">
        <v>51</v>
      </c>
      <c r="B104" s="8" t="s">
        <v>42</v>
      </c>
      <c r="C104" s="8" t="s">
        <v>133</v>
      </c>
      <c r="D104" s="8" t="s">
        <v>134</v>
      </c>
      <c r="E104" s="8" t="s">
        <v>56</v>
      </c>
      <c r="F104" s="8" t="s">
        <v>77</v>
      </c>
      <c r="G104" s="7" t="s">
        <v>78</v>
      </c>
      <c r="H104" s="16"/>
      <c r="I104" s="16"/>
      <c r="J104" s="16"/>
      <c r="K104" s="17"/>
      <c r="L104" s="16"/>
      <c r="M104" s="17"/>
      <c r="N104" s="16"/>
      <c r="O104" s="16"/>
      <c r="P104" s="17"/>
      <c r="Q104" s="16"/>
      <c r="R104" s="16"/>
      <c r="S104" s="23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5"/>
      <c r="AJ104" s="16"/>
      <c r="AK104" s="16"/>
      <c r="AL104" s="16"/>
      <c r="AM104" s="16"/>
      <c r="AN104" s="16"/>
      <c r="AO104" s="16"/>
      <c r="AP104" s="16"/>
    </row>
    <row r="105" spans="1:42">
      <c r="A105" s="8" t="s">
        <v>51</v>
      </c>
      <c r="B105" s="8" t="s">
        <v>42</v>
      </c>
      <c r="C105" s="8" t="s">
        <v>133</v>
      </c>
      <c r="D105" s="8" t="s">
        <v>134</v>
      </c>
      <c r="E105" s="8" t="s">
        <v>80</v>
      </c>
      <c r="F105" s="8" t="s">
        <v>61</v>
      </c>
      <c r="G105" s="7" t="s">
        <v>82</v>
      </c>
      <c r="H105" s="16"/>
      <c r="I105" s="15">
        <f>2/2*100</f>
        <v>100</v>
      </c>
      <c r="J105" s="16"/>
      <c r="K105" s="17"/>
      <c r="L105" s="16"/>
      <c r="M105" s="17"/>
      <c r="N105" s="16"/>
      <c r="O105" s="16">
        <f>2/2*100</f>
        <v>100</v>
      </c>
      <c r="P105" s="17"/>
      <c r="Q105" s="16">
        <f>1/2*100</f>
        <v>50</v>
      </c>
      <c r="R105" s="16"/>
      <c r="S105" s="23"/>
      <c r="T105" s="16">
        <v>0</v>
      </c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5"/>
      <c r="AJ105" s="16"/>
      <c r="AK105" s="16"/>
      <c r="AL105" s="16"/>
      <c r="AM105" s="16"/>
      <c r="AN105" s="16"/>
      <c r="AO105" s="16"/>
      <c r="AP105" s="16"/>
    </row>
    <row r="106" spans="1:42">
      <c r="A106" s="8" t="s">
        <v>51</v>
      </c>
      <c r="B106" s="8" t="s">
        <v>42</v>
      </c>
      <c r="C106" s="8" t="s">
        <v>133</v>
      </c>
      <c r="D106" s="8" t="s">
        <v>134</v>
      </c>
      <c r="E106" s="8" t="s">
        <v>80</v>
      </c>
      <c r="F106" s="8" t="s">
        <v>61</v>
      </c>
      <c r="G106" s="7" t="s">
        <v>84</v>
      </c>
      <c r="H106" s="16"/>
      <c r="I106" s="16">
        <f>5/5*100</f>
        <v>100</v>
      </c>
      <c r="J106" s="16"/>
      <c r="K106" s="17"/>
      <c r="L106" s="16"/>
      <c r="M106" s="17"/>
      <c r="N106" s="16"/>
      <c r="O106" s="16">
        <f>4/4*100</f>
        <v>100</v>
      </c>
      <c r="P106" s="17"/>
      <c r="Q106" s="16">
        <f>5/6*100</f>
        <v>83.333333333333343</v>
      </c>
      <c r="R106" s="16"/>
      <c r="S106" s="23"/>
      <c r="T106" s="16">
        <v>0</v>
      </c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5"/>
      <c r="AJ106" s="16"/>
      <c r="AK106" s="16"/>
      <c r="AL106" s="16"/>
      <c r="AM106" s="16"/>
      <c r="AN106" s="16"/>
      <c r="AO106" s="16"/>
      <c r="AP106" s="16"/>
    </row>
    <row r="107" spans="1:42">
      <c r="A107" s="8" t="s">
        <v>51</v>
      </c>
      <c r="B107" s="8" t="s">
        <v>42</v>
      </c>
      <c r="C107" s="8" t="s">
        <v>133</v>
      </c>
      <c r="D107" s="8" t="s">
        <v>134</v>
      </c>
      <c r="E107" s="8" t="s">
        <v>80</v>
      </c>
      <c r="F107" s="8" t="s">
        <v>61</v>
      </c>
      <c r="G107" s="7" t="s">
        <v>86</v>
      </c>
      <c r="H107" s="16"/>
      <c r="I107" s="16">
        <f>9/12*100</f>
        <v>75</v>
      </c>
      <c r="J107" s="16"/>
      <c r="K107" s="17"/>
      <c r="L107" s="16"/>
      <c r="M107" s="17"/>
      <c r="N107" s="16"/>
      <c r="O107" s="16">
        <f>10/12*100</f>
        <v>83.333333333333343</v>
      </c>
      <c r="P107" s="17"/>
      <c r="Q107" s="16">
        <f>12/12*100</f>
        <v>100</v>
      </c>
      <c r="R107" s="16"/>
      <c r="S107" s="23"/>
      <c r="T107" s="16">
        <v>0</v>
      </c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5"/>
      <c r="AJ107" s="16"/>
      <c r="AK107" s="16"/>
      <c r="AL107" s="16"/>
      <c r="AM107" s="16"/>
      <c r="AN107" s="16"/>
      <c r="AO107" s="16"/>
      <c r="AP107" s="16"/>
    </row>
    <row r="108" spans="1:42">
      <c r="A108" s="8" t="s">
        <v>51</v>
      </c>
      <c r="B108" s="8" t="s">
        <v>42</v>
      </c>
      <c r="C108" s="8" t="s">
        <v>133</v>
      </c>
      <c r="D108" s="8" t="s">
        <v>134</v>
      </c>
      <c r="E108" s="8" t="s">
        <v>80</v>
      </c>
      <c r="F108" s="8" t="s">
        <v>65</v>
      </c>
      <c r="G108" s="7" t="s">
        <v>88</v>
      </c>
      <c r="H108" s="16"/>
      <c r="I108" s="16"/>
      <c r="J108" s="16">
        <v>50</v>
      </c>
      <c r="K108" s="17"/>
      <c r="L108" s="19"/>
      <c r="M108" s="17"/>
      <c r="N108" s="16">
        <v>50</v>
      </c>
      <c r="O108" s="16"/>
      <c r="P108" s="17"/>
      <c r="Q108" s="16"/>
      <c r="R108" s="16">
        <v>0</v>
      </c>
      <c r="S108" s="23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5"/>
      <c r="AJ108" s="16"/>
      <c r="AK108" s="16"/>
      <c r="AL108" s="16"/>
      <c r="AM108" s="16"/>
      <c r="AN108" s="16"/>
      <c r="AO108" s="16"/>
      <c r="AP108" s="16"/>
    </row>
    <row r="109" spans="1:42">
      <c r="A109" s="8" t="s">
        <v>51</v>
      </c>
      <c r="B109" s="8" t="s">
        <v>42</v>
      </c>
      <c r="C109" s="8" t="s">
        <v>133</v>
      </c>
      <c r="D109" s="8" t="s">
        <v>134</v>
      </c>
      <c r="E109" s="8" t="s">
        <v>80</v>
      </c>
      <c r="F109" s="8" t="s">
        <v>61</v>
      </c>
      <c r="G109" s="7" t="s">
        <v>90</v>
      </c>
      <c r="H109" s="16"/>
      <c r="I109" s="16"/>
      <c r="J109" s="16">
        <f>5/5*100</f>
        <v>100</v>
      </c>
      <c r="K109" s="17"/>
      <c r="L109" s="16">
        <v>0</v>
      </c>
      <c r="M109" s="17"/>
      <c r="N109" s="16">
        <f>6/6*100</f>
        <v>100</v>
      </c>
      <c r="O109" s="16"/>
      <c r="P109" s="17"/>
      <c r="Q109" s="16"/>
      <c r="R109" s="16">
        <f>2/2*100</f>
        <v>100</v>
      </c>
      <c r="S109" s="23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5"/>
      <c r="AJ109" s="16"/>
      <c r="AK109" s="16"/>
      <c r="AL109" s="16"/>
      <c r="AM109" s="16"/>
      <c r="AN109" s="16"/>
      <c r="AO109" s="16"/>
      <c r="AP109" s="16"/>
    </row>
    <row r="110" spans="1:42">
      <c r="A110" s="8" t="s">
        <v>51</v>
      </c>
      <c r="B110" s="8" t="s">
        <v>42</v>
      </c>
      <c r="C110" s="8" t="s">
        <v>133</v>
      </c>
      <c r="D110" s="8" t="s">
        <v>134</v>
      </c>
      <c r="E110" s="8" t="s">
        <v>80</v>
      </c>
      <c r="F110" s="8" t="s">
        <v>77</v>
      </c>
      <c r="G110" s="7" t="s">
        <v>92</v>
      </c>
      <c r="H110" s="16"/>
      <c r="I110" s="16"/>
      <c r="J110" s="16"/>
      <c r="K110" s="17"/>
      <c r="L110" s="16"/>
      <c r="M110" s="17"/>
      <c r="N110" s="16"/>
      <c r="O110" s="16"/>
      <c r="P110" s="17"/>
      <c r="Q110" s="16"/>
      <c r="R110" s="16"/>
      <c r="S110" s="23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5"/>
      <c r="AJ110" s="16"/>
      <c r="AK110" s="16"/>
      <c r="AL110" s="16"/>
      <c r="AM110" s="16"/>
      <c r="AN110" s="16"/>
      <c r="AO110" s="16"/>
      <c r="AP110" s="16"/>
    </row>
    <row r="111" spans="1:42">
      <c r="A111" s="8" t="s">
        <v>51</v>
      </c>
      <c r="B111" s="8" t="s">
        <v>42</v>
      </c>
      <c r="C111" s="8" t="s">
        <v>133</v>
      </c>
      <c r="D111" s="8" t="s">
        <v>134</v>
      </c>
      <c r="E111" s="8" t="s">
        <v>80</v>
      </c>
      <c r="F111" s="8" t="s">
        <v>77</v>
      </c>
      <c r="G111" s="7" t="s">
        <v>95</v>
      </c>
      <c r="H111" s="16"/>
      <c r="I111" s="16"/>
      <c r="J111" s="16"/>
      <c r="K111" s="17"/>
      <c r="L111" s="16"/>
      <c r="M111" s="17"/>
      <c r="N111" s="16"/>
      <c r="O111" s="16"/>
      <c r="P111" s="17"/>
      <c r="Q111" s="16"/>
      <c r="R111" s="16"/>
      <c r="S111" s="23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5"/>
      <c r="AJ111" s="16"/>
      <c r="AK111" s="16"/>
      <c r="AL111" s="16"/>
      <c r="AM111" s="16"/>
      <c r="AN111" s="16"/>
      <c r="AO111" s="16"/>
      <c r="AP111" s="16"/>
    </row>
    <row r="112" spans="1:42">
      <c r="A112" s="8" t="s">
        <v>51</v>
      </c>
      <c r="B112" s="8" t="s">
        <v>42</v>
      </c>
      <c r="C112" s="8" t="s">
        <v>133</v>
      </c>
      <c r="D112" s="8" t="s">
        <v>134</v>
      </c>
      <c r="E112" s="8" t="s">
        <v>80</v>
      </c>
      <c r="F112" s="8" t="s">
        <v>65</v>
      </c>
      <c r="G112" s="7" t="s">
        <v>97</v>
      </c>
      <c r="H112" s="16"/>
      <c r="I112" s="16">
        <v>50</v>
      </c>
      <c r="J112" s="16"/>
      <c r="K112" s="17"/>
      <c r="L112" s="16"/>
      <c r="M112" s="17"/>
      <c r="N112" s="16"/>
      <c r="O112" s="16">
        <v>70</v>
      </c>
      <c r="P112" s="17"/>
      <c r="Q112" s="16">
        <v>50</v>
      </c>
      <c r="R112" s="16"/>
      <c r="S112" s="23"/>
      <c r="T112" s="16">
        <v>50</v>
      </c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5"/>
      <c r="AJ112" s="16"/>
      <c r="AK112" s="16"/>
      <c r="AL112" s="16"/>
      <c r="AM112" s="16"/>
      <c r="AN112" s="16"/>
      <c r="AO112" s="16"/>
      <c r="AP112" s="16"/>
    </row>
    <row r="113" spans="1:42">
      <c r="A113" s="8" t="s">
        <v>51</v>
      </c>
      <c r="B113" s="8" t="s">
        <v>42</v>
      </c>
      <c r="C113" s="8" t="s">
        <v>133</v>
      </c>
      <c r="D113" s="8" t="s">
        <v>134</v>
      </c>
      <c r="E113" s="8" t="s">
        <v>80</v>
      </c>
      <c r="F113" s="8" t="s">
        <v>65</v>
      </c>
      <c r="G113" s="7" t="s">
        <v>99</v>
      </c>
      <c r="H113" s="16"/>
      <c r="I113" s="16">
        <v>70</v>
      </c>
      <c r="J113" s="16"/>
      <c r="K113" s="17"/>
      <c r="L113" s="16"/>
      <c r="M113" s="17"/>
      <c r="N113" s="16"/>
      <c r="O113" s="16">
        <v>70</v>
      </c>
      <c r="P113" s="17"/>
      <c r="Q113" s="16">
        <v>70</v>
      </c>
      <c r="R113" s="16"/>
      <c r="S113" s="23"/>
      <c r="T113" s="16">
        <v>50</v>
      </c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5"/>
      <c r="AJ113" s="16"/>
      <c r="AK113" s="16"/>
      <c r="AL113" s="16"/>
      <c r="AM113" s="16"/>
      <c r="AN113" s="16"/>
      <c r="AO113" s="16"/>
      <c r="AP113" s="16"/>
    </row>
    <row r="114" spans="1:42">
      <c r="A114" s="8" t="s">
        <v>51</v>
      </c>
      <c r="B114" s="8" t="s">
        <v>42</v>
      </c>
      <c r="C114" s="8" t="s">
        <v>133</v>
      </c>
      <c r="D114" s="8" t="s">
        <v>134</v>
      </c>
      <c r="E114" s="8" t="s">
        <v>80</v>
      </c>
      <c r="F114" s="8" t="s">
        <v>65</v>
      </c>
      <c r="G114" s="7" t="s">
        <v>101</v>
      </c>
      <c r="H114" s="16"/>
      <c r="I114" s="16"/>
      <c r="J114" s="16">
        <v>70</v>
      </c>
      <c r="K114" s="17"/>
      <c r="L114" s="16">
        <v>50</v>
      </c>
      <c r="M114" s="17"/>
      <c r="N114" s="16">
        <v>70</v>
      </c>
      <c r="O114" s="16"/>
      <c r="P114" s="17"/>
      <c r="Q114" s="16"/>
      <c r="R114" s="16">
        <v>50</v>
      </c>
      <c r="S114" s="23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5"/>
      <c r="AJ114" s="16"/>
      <c r="AK114" s="16"/>
      <c r="AL114" s="16"/>
      <c r="AM114" s="16"/>
      <c r="AN114" s="16"/>
      <c r="AO114" s="16"/>
      <c r="AP114" s="16"/>
    </row>
    <row r="115" spans="1:42">
      <c r="A115" s="8" t="s">
        <v>51</v>
      </c>
      <c r="B115" s="8" t="s">
        <v>42</v>
      </c>
      <c r="C115" s="8" t="s">
        <v>133</v>
      </c>
      <c r="D115" s="8" t="s">
        <v>134</v>
      </c>
      <c r="E115" s="8" t="s">
        <v>80</v>
      </c>
      <c r="F115" s="8" t="s">
        <v>61</v>
      </c>
      <c r="G115" s="7" t="s">
        <v>102</v>
      </c>
      <c r="H115" s="16"/>
      <c r="I115" s="16"/>
      <c r="J115" s="16">
        <f>14/20*100</f>
        <v>70</v>
      </c>
      <c r="K115" s="17"/>
      <c r="L115" s="16">
        <f>11/20*100</f>
        <v>55.000000000000007</v>
      </c>
      <c r="M115" s="17"/>
      <c r="N115" s="16">
        <f>12/20*100</f>
        <v>60</v>
      </c>
      <c r="O115" s="16"/>
      <c r="P115" s="17"/>
      <c r="Q115" s="16"/>
      <c r="R115" s="16">
        <f>9/20*100</f>
        <v>45</v>
      </c>
      <c r="S115" s="23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5"/>
      <c r="AJ115" s="16"/>
      <c r="AK115" s="16"/>
      <c r="AL115" s="16"/>
      <c r="AM115" s="16"/>
      <c r="AN115" s="16"/>
      <c r="AO115" s="16"/>
      <c r="AP115" s="16"/>
    </row>
    <row r="116" spans="1:42">
      <c r="A116" s="8" t="s">
        <v>51</v>
      </c>
      <c r="B116" s="8" t="s">
        <v>42</v>
      </c>
      <c r="C116" s="8" t="s">
        <v>133</v>
      </c>
      <c r="D116" s="8" t="s">
        <v>134</v>
      </c>
      <c r="E116" s="8" t="s">
        <v>80</v>
      </c>
      <c r="F116" s="8" t="s">
        <v>65</v>
      </c>
      <c r="G116" s="7" t="s">
        <v>103</v>
      </c>
      <c r="H116" s="16"/>
      <c r="I116" s="16"/>
      <c r="J116" s="16">
        <v>70</v>
      </c>
      <c r="K116" s="17"/>
      <c r="L116" s="16">
        <v>70</v>
      </c>
      <c r="M116" s="17"/>
      <c r="N116" s="16">
        <v>70</v>
      </c>
      <c r="O116" s="16"/>
      <c r="P116" s="17"/>
      <c r="Q116" s="16"/>
      <c r="R116" s="16">
        <v>70</v>
      </c>
      <c r="S116" s="23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5"/>
      <c r="AJ116" s="16"/>
      <c r="AK116" s="16"/>
      <c r="AL116" s="16"/>
      <c r="AM116" s="16"/>
      <c r="AN116" s="16"/>
      <c r="AO116" s="16"/>
      <c r="AP116" s="16"/>
    </row>
    <row r="117" spans="1:42">
      <c r="A117" s="8" t="s">
        <v>51</v>
      </c>
      <c r="B117" s="8" t="s">
        <v>42</v>
      </c>
      <c r="C117" s="8" t="s">
        <v>133</v>
      </c>
      <c r="D117" s="8" t="s">
        <v>134</v>
      </c>
      <c r="E117" s="8" t="s">
        <v>80</v>
      </c>
      <c r="F117" s="8" t="s">
        <v>61</v>
      </c>
      <c r="G117" s="7" t="s">
        <v>105</v>
      </c>
      <c r="H117" s="16"/>
      <c r="I117" s="16"/>
      <c r="J117" s="16"/>
      <c r="K117" s="17"/>
      <c r="L117" s="16"/>
      <c r="M117" s="17"/>
      <c r="N117" s="16"/>
      <c r="O117" s="16"/>
      <c r="P117" s="17"/>
      <c r="Q117" s="16"/>
      <c r="R117" s="16"/>
      <c r="S117" s="23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5"/>
      <c r="AJ117" s="16"/>
      <c r="AK117" s="16"/>
      <c r="AL117" s="16"/>
      <c r="AM117" s="16"/>
      <c r="AN117" s="16"/>
      <c r="AO117" s="16"/>
      <c r="AP117" s="16"/>
    </row>
    <row r="118" spans="1:42">
      <c r="A118" s="8" t="s">
        <v>51</v>
      </c>
      <c r="B118" s="8" t="s">
        <v>42</v>
      </c>
      <c r="C118" s="8" t="s">
        <v>133</v>
      </c>
      <c r="D118" s="8" t="s">
        <v>134</v>
      </c>
      <c r="E118" s="8" t="s">
        <v>80</v>
      </c>
      <c r="F118" s="8" t="s">
        <v>77</v>
      </c>
      <c r="G118" s="7" t="s">
        <v>107</v>
      </c>
      <c r="H118" s="16"/>
      <c r="I118" s="16"/>
      <c r="J118" s="16"/>
      <c r="K118" s="17"/>
      <c r="L118" s="16"/>
      <c r="M118" s="17"/>
      <c r="N118" s="16"/>
      <c r="O118" s="16"/>
      <c r="P118" s="17"/>
      <c r="Q118" s="16"/>
      <c r="R118" s="16"/>
      <c r="S118" s="23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5"/>
      <c r="AJ118" s="16"/>
      <c r="AK118" s="16"/>
      <c r="AL118" s="16"/>
      <c r="AM118" s="16"/>
      <c r="AN118" s="16"/>
      <c r="AO118" s="16"/>
      <c r="AP118" s="16"/>
    </row>
    <row r="119" spans="1:42">
      <c r="A119" s="8" t="s">
        <v>51</v>
      </c>
      <c r="B119" s="8" t="s">
        <v>42</v>
      </c>
      <c r="C119" s="8" t="s">
        <v>133</v>
      </c>
      <c r="D119" s="8" t="s">
        <v>134</v>
      </c>
      <c r="E119" s="8" t="s">
        <v>80</v>
      </c>
      <c r="F119" s="8" t="s">
        <v>61</v>
      </c>
      <c r="G119" s="7" t="s">
        <v>109</v>
      </c>
      <c r="H119" s="16"/>
      <c r="I119" s="16"/>
      <c r="J119" s="16"/>
      <c r="K119" s="17"/>
      <c r="L119" s="16"/>
      <c r="M119" s="17"/>
      <c r="N119" s="16"/>
      <c r="O119" s="16"/>
      <c r="P119" s="17"/>
      <c r="Q119" s="16"/>
      <c r="R119" s="16"/>
      <c r="S119" s="23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5"/>
      <c r="AJ119" s="16"/>
      <c r="AK119" s="16"/>
      <c r="AL119" s="16"/>
      <c r="AM119" s="16"/>
      <c r="AN119" s="16"/>
      <c r="AO119" s="16"/>
      <c r="AP119" s="16"/>
    </row>
    <row r="120" spans="1:42">
      <c r="A120" s="8" t="s">
        <v>51</v>
      </c>
      <c r="B120" s="8" t="s">
        <v>42</v>
      </c>
      <c r="C120" s="8" t="s">
        <v>133</v>
      </c>
      <c r="D120" s="8" t="s">
        <v>134</v>
      </c>
      <c r="E120" s="8" t="s">
        <v>110</v>
      </c>
      <c r="F120" s="8" t="s">
        <v>61</v>
      </c>
      <c r="G120" s="7" t="s">
        <v>112</v>
      </c>
      <c r="H120" s="16">
        <v>0</v>
      </c>
      <c r="I120" s="16">
        <v>0</v>
      </c>
      <c r="J120" s="16">
        <v>0</v>
      </c>
      <c r="K120" s="17"/>
      <c r="L120" s="16">
        <v>0</v>
      </c>
      <c r="M120" s="17"/>
      <c r="N120" s="16">
        <v>0</v>
      </c>
      <c r="O120" s="16">
        <v>90</v>
      </c>
      <c r="P120" s="17"/>
      <c r="Q120" s="16"/>
      <c r="R120" s="16"/>
      <c r="S120" s="23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5"/>
      <c r="AJ120" s="16"/>
      <c r="AK120" s="16"/>
      <c r="AL120" s="16"/>
      <c r="AM120" s="16"/>
      <c r="AN120" s="16"/>
      <c r="AO120" s="16"/>
      <c r="AP120" s="16"/>
    </row>
    <row r="121" spans="1:42">
      <c r="A121" s="8" t="s">
        <v>51</v>
      </c>
      <c r="B121" s="8" t="s">
        <v>42</v>
      </c>
      <c r="C121" s="8" t="s">
        <v>133</v>
      </c>
      <c r="D121" s="8" t="s">
        <v>134</v>
      </c>
      <c r="E121" s="8" t="s">
        <v>110</v>
      </c>
      <c r="F121" s="8" t="s">
        <v>57</v>
      </c>
      <c r="G121" s="7" t="s">
        <v>113</v>
      </c>
      <c r="H121" s="16"/>
      <c r="I121" s="16"/>
      <c r="J121" s="16"/>
      <c r="K121" s="17"/>
      <c r="L121" s="16"/>
      <c r="M121" s="17"/>
      <c r="N121" s="16"/>
      <c r="O121" s="16"/>
      <c r="P121" s="17"/>
      <c r="Q121" s="16"/>
      <c r="R121" s="16"/>
      <c r="S121" s="23"/>
      <c r="T121" s="16" t="s">
        <v>160</v>
      </c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5"/>
      <c r="AJ121" s="16"/>
      <c r="AK121" s="16"/>
      <c r="AL121" s="16"/>
      <c r="AM121" s="16"/>
      <c r="AN121" s="16"/>
      <c r="AO121" s="16"/>
      <c r="AP121" s="16"/>
    </row>
    <row r="122" spans="1:42">
      <c r="A122" s="8" t="s">
        <v>51</v>
      </c>
      <c r="B122" s="8" t="s">
        <v>42</v>
      </c>
      <c r="C122" s="8" t="s">
        <v>133</v>
      </c>
      <c r="D122" s="8" t="s">
        <v>134</v>
      </c>
      <c r="E122" s="8" t="s">
        <v>110</v>
      </c>
      <c r="F122" s="8" t="s">
        <v>61</v>
      </c>
      <c r="G122" s="7" t="s">
        <v>115</v>
      </c>
      <c r="H122" s="16">
        <f>4/4*100</f>
        <v>100</v>
      </c>
      <c r="I122" s="16">
        <f>4/4*100</f>
        <v>100</v>
      </c>
      <c r="J122" s="16">
        <f>4/4*100</f>
        <v>100</v>
      </c>
      <c r="K122" s="17"/>
      <c r="L122" s="16">
        <f>3/4*100</f>
        <v>75</v>
      </c>
      <c r="M122" s="17"/>
      <c r="N122" s="16">
        <f>4/4*100</f>
        <v>100</v>
      </c>
      <c r="O122" s="16">
        <f>3/4*100</f>
        <v>75</v>
      </c>
      <c r="P122" s="17"/>
      <c r="Q122" s="16"/>
      <c r="R122" s="16">
        <f>4/4*100</f>
        <v>100</v>
      </c>
      <c r="S122" s="23"/>
      <c r="T122" s="16">
        <f>4/4*100</f>
        <v>100</v>
      </c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5"/>
      <c r="AJ122" s="16"/>
      <c r="AK122" s="16"/>
      <c r="AL122" s="16"/>
      <c r="AM122" s="16"/>
      <c r="AN122" s="16"/>
      <c r="AO122" s="16"/>
      <c r="AP122" s="16"/>
    </row>
    <row r="123" spans="1:42">
      <c r="A123" s="8" t="s">
        <v>51</v>
      </c>
      <c r="B123" s="8" t="s">
        <v>42</v>
      </c>
      <c r="C123" s="8" t="s">
        <v>133</v>
      </c>
      <c r="D123" s="8" t="s">
        <v>134</v>
      </c>
      <c r="E123" s="8" t="s">
        <v>110</v>
      </c>
      <c r="F123" s="8" t="s">
        <v>65</v>
      </c>
      <c r="G123" s="7" t="s">
        <v>117</v>
      </c>
      <c r="H123" s="16"/>
      <c r="I123" s="16">
        <v>80</v>
      </c>
      <c r="J123" s="16">
        <v>80</v>
      </c>
      <c r="K123" s="17"/>
      <c r="L123" s="16"/>
      <c r="M123" s="17"/>
      <c r="N123" s="16"/>
      <c r="O123" s="16"/>
      <c r="P123" s="17"/>
      <c r="Q123" s="16"/>
      <c r="R123" s="16"/>
      <c r="S123" s="23"/>
      <c r="T123" s="16">
        <v>70</v>
      </c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5"/>
      <c r="AJ123" s="16"/>
      <c r="AK123" s="16"/>
      <c r="AL123" s="16"/>
      <c r="AM123" s="16"/>
      <c r="AN123" s="16"/>
      <c r="AO123" s="16"/>
      <c r="AP123" s="16"/>
    </row>
    <row r="124" spans="1:42">
      <c r="A124" s="8" t="s">
        <v>51</v>
      </c>
      <c r="B124" s="8" t="s">
        <v>42</v>
      </c>
      <c r="C124" s="8" t="s">
        <v>133</v>
      </c>
      <c r="D124" s="8" t="s">
        <v>134</v>
      </c>
      <c r="E124" s="8" t="s">
        <v>110</v>
      </c>
      <c r="F124" s="8" t="s">
        <v>61</v>
      </c>
      <c r="G124" s="7" t="s">
        <v>118</v>
      </c>
      <c r="H124" s="16">
        <f>60/100*100</f>
        <v>60</v>
      </c>
      <c r="I124" s="16"/>
      <c r="J124" s="16"/>
      <c r="K124" s="17"/>
      <c r="L124" s="16">
        <f>70/100*100</f>
        <v>70</v>
      </c>
      <c r="M124" s="17"/>
      <c r="N124" s="16"/>
      <c r="O124" s="16"/>
      <c r="P124" s="17"/>
      <c r="Q124" s="16"/>
      <c r="R124" s="16"/>
      <c r="S124" s="23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5"/>
      <c r="AJ124" s="16"/>
      <c r="AK124" s="16"/>
      <c r="AL124" s="16"/>
      <c r="AM124" s="16"/>
      <c r="AN124" s="16"/>
      <c r="AO124" s="16"/>
      <c r="AP124" s="16"/>
    </row>
    <row r="125" spans="1:42">
      <c r="A125" s="8" t="s">
        <v>51</v>
      </c>
      <c r="B125" s="8" t="s">
        <v>42</v>
      </c>
      <c r="C125" s="8" t="s">
        <v>133</v>
      </c>
      <c r="D125" s="8" t="s">
        <v>134</v>
      </c>
      <c r="E125" s="8" t="s">
        <v>110</v>
      </c>
      <c r="F125" s="8" t="s">
        <v>65</v>
      </c>
      <c r="G125" s="7" t="s">
        <v>119</v>
      </c>
      <c r="H125" s="16"/>
      <c r="I125" s="16"/>
      <c r="J125" s="16"/>
      <c r="K125" s="17"/>
      <c r="L125" s="16"/>
      <c r="M125" s="17"/>
      <c r="N125" s="16"/>
      <c r="O125" s="16"/>
      <c r="P125" s="17"/>
      <c r="Q125" s="16"/>
      <c r="R125" s="16"/>
      <c r="S125" s="23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5"/>
      <c r="AJ125" s="16"/>
      <c r="AK125" s="16"/>
      <c r="AL125" s="16"/>
      <c r="AM125" s="16"/>
      <c r="AN125" s="16"/>
      <c r="AO125" s="16"/>
      <c r="AP125" s="16"/>
    </row>
    <row r="126" spans="1:42">
      <c r="A126" s="8" t="s">
        <v>51</v>
      </c>
      <c r="B126" s="8" t="s">
        <v>42</v>
      </c>
      <c r="C126" s="8" t="s">
        <v>133</v>
      </c>
      <c r="D126" s="8" t="s">
        <v>134</v>
      </c>
      <c r="E126" s="8" t="s">
        <v>110</v>
      </c>
      <c r="F126" s="8" t="s">
        <v>65</v>
      </c>
      <c r="G126" s="7" t="s">
        <v>121</v>
      </c>
      <c r="H126" s="16"/>
      <c r="I126" s="16"/>
      <c r="J126" s="16"/>
      <c r="K126" s="17"/>
      <c r="L126" s="16"/>
      <c r="M126" s="17"/>
      <c r="N126" s="16"/>
      <c r="O126" s="16"/>
      <c r="P126" s="17"/>
      <c r="Q126" s="16"/>
      <c r="R126" s="16"/>
      <c r="S126" s="23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5"/>
      <c r="AJ126" s="16"/>
      <c r="AK126" s="16"/>
      <c r="AL126" s="16"/>
      <c r="AM126" s="16"/>
      <c r="AN126" s="16"/>
      <c r="AO126" s="16"/>
      <c r="AP126" s="16"/>
    </row>
    <row r="127" spans="1:42">
      <c r="A127" s="8" t="s">
        <v>51</v>
      </c>
      <c r="B127" s="8" t="s">
        <v>42</v>
      </c>
      <c r="C127" s="8" t="s">
        <v>133</v>
      </c>
      <c r="D127" s="8" t="s">
        <v>134</v>
      </c>
      <c r="E127" s="8" t="s">
        <v>110</v>
      </c>
      <c r="F127" s="8" t="s">
        <v>61</v>
      </c>
      <c r="G127" s="7" t="s">
        <v>123</v>
      </c>
      <c r="H127" s="16"/>
      <c r="I127" s="16">
        <v>80</v>
      </c>
      <c r="J127" s="16"/>
      <c r="K127" s="17"/>
      <c r="L127" s="16"/>
      <c r="M127" s="17"/>
      <c r="N127" s="16">
        <v>90</v>
      </c>
      <c r="O127" s="16"/>
      <c r="P127" s="17"/>
      <c r="Q127" s="16"/>
      <c r="R127" s="16"/>
      <c r="S127" s="23"/>
      <c r="T127" s="16">
        <v>80</v>
      </c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5"/>
      <c r="AJ127" s="16"/>
      <c r="AK127" s="16"/>
      <c r="AL127" s="16"/>
      <c r="AM127" s="16"/>
      <c r="AN127" s="16"/>
      <c r="AO127" s="16"/>
      <c r="AP127" s="16"/>
    </row>
    <row r="128" spans="1:42">
      <c r="A128" s="8" t="s">
        <v>51</v>
      </c>
      <c r="B128" s="8" t="s">
        <v>42</v>
      </c>
      <c r="C128" s="8" t="s">
        <v>133</v>
      </c>
      <c r="D128" s="8" t="s">
        <v>134</v>
      </c>
      <c r="E128" s="8" t="s">
        <v>110</v>
      </c>
      <c r="F128" s="8" t="s">
        <v>65</v>
      </c>
      <c r="G128" s="7" t="s">
        <v>125</v>
      </c>
      <c r="H128" s="16"/>
      <c r="I128" s="16"/>
      <c r="J128" s="16"/>
      <c r="K128" s="17"/>
      <c r="L128" s="16"/>
      <c r="M128" s="17"/>
      <c r="N128" s="16"/>
      <c r="O128" s="16"/>
      <c r="P128" s="17"/>
      <c r="Q128" s="16"/>
      <c r="R128" s="16"/>
      <c r="S128" s="23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5"/>
      <c r="AJ128" s="16"/>
      <c r="AK128" s="16"/>
      <c r="AL128" s="16"/>
      <c r="AM128" s="16"/>
      <c r="AN128" s="16"/>
      <c r="AO128" s="16"/>
      <c r="AP128" s="16"/>
    </row>
    <row r="129" spans="1:42">
      <c r="A129" s="8" t="s">
        <v>51</v>
      </c>
      <c r="B129" s="8" t="s">
        <v>42</v>
      </c>
      <c r="C129" s="8" t="s">
        <v>133</v>
      </c>
      <c r="D129" s="8" t="s">
        <v>134</v>
      </c>
      <c r="E129" s="8" t="s">
        <v>110</v>
      </c>
      <c r="F129" s="8" t="s">
        <v>61</v>
      </c>
      <c r="G129" s="7" t="s">
        <v>127</v>
      </c>
      <c r="H129" s="16"/>
      <c r="I129" s="16"/>
      <c r="J129" s="16"/>
      <c r="K129" s="17"/>
      <c r="L129" s="16"/>
      <c r="M129" s="17"/>
      <c r="N129" s="16"/>
      <c r="O129" s="16"/>
      <c r="P129" s="17"/>
      <c r="Q129" s="16"/>
      <c r="R129" s="16">
        <v>100</v>
      </c>
      <c r="S129" s="23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5"/>
      <c r="AJ129" s="16"/>
      <c r="AK129" s="16"/>
      <c r="AL129" s="16"/>
      <c r="AM129" s="16"/>
      <c r="AN129" s="16"/>
      <c r="AO129" s="16"/>
      <c r="AP129" s="16"/>
    </row>
    <row r="130" spans="1:42">
      <c r="A130" s="8" t="s">
        <v>51</v>
      </c>
      <c r="B130" s="8" t="s">
        <v>42</v>
      </c>
      <c r="C130" s="8" t="s">
        <v>135</v>
      </c>
      <c r="D130" s="8" t="s">
        <v>136</v>
      </c>
      <c r="E130" s="8" t="s">
        <v>56</v>
      </c>
      <c r="F130" s="8" t="s">
        <v>57</v>
      </c>
      <c r="G130" s="7" t="s">
        <v>59</v>
      </c>
      <c r="H130" s="16"/>
      <c r="I130" s="16"/>
      <c r="J130" s="16"/>
      <c r="K130" s="16"/>
      <c r="L130" s="16"/>
      <c r="M130" s="16"/>
      <c r="N130" s="16"/>
      <c r="O130" s="16" t="s">
        <v>149</v>
      </c>
      <c r="P130" s="16" t="s">
        <v>149</v>
      </c>
      <c r="Q130" s="16"/>
      <c r="R130" s="16"/>
      <c r="S130" s="23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5"/>
      <c r="AJ130" s="16"/>
      <c r="AK130" s="16"/>
      <c r="AL130" s="16"/>
      <c r="AM130" s="16"/>
      <c r="AN130" s="16"/>
      <c r="AO130" s="16"/>
      <c r="AP130" s="16"/>
    </row>
    <row r="131" spans="1:42">
      <c r="A131" s="8" t="s">
        <v>51</v>
      </c>
      <c r="B131" s="8" t="s">
        <v>42</v>
      </c>
      <c r="C131" s="8" t="s">
        <v>135</v>
      </c>
      <c r="D131" s="8" t="s">
        <v>136</v>
      </c>
      <c r="E131" s="8" t="s">
        <v>56</v>
      </c>
      <c r="F131" s="8" t="s">
        <v>61</v>
      </c>
      <c r="G131" s="7" t="s">
        <v>63</v>
      </c>
      <c r="H131" s="16"/>
      <c r="I131" s="16">
        <f>6/9*100</f>
        <v>66.666666666666657</v>
      </c>
      <c r="J131" s="16">
        <f>8.5/11*100</f>
        <v>77.272727272727266</v>
      </c>
      <c r="K131" s="16">
        <f>7.5/11*100</f>
        <v>68.181818181818173</v>
      </c>
      <c r="L131" s="16">
        <f>7/8*100</f>
        <v>87.5</v>
      </c>
      <c r="M131" s="16">
        <f>6/7*100</f>
        <v>85.714285714285708</v>
      </c>
      <c r="N131" s="16">
        <f>8/12*100</f>
        <v>66.666666666666657</v>
      </c>
      <c r="O131" s="16">
        <v>0</v>
      </c>
      <c r="P131" s="16">
        <f>5/8*100</f>
        <v>62.5</v>
      </c>
      <c r="Q131" s="16">
        <f>6/8*100</f>
        <v>75</v>
      </c>
      <c r="R131" s="16">
        <f>9/9*100</f>
        <v>100</v>
      </c>
      <c r="S131" s="23"/>
      <c r="T131" s="16">
        <f>6/10*100</f>
        <v>60</v>
      </c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5"/>
      <c r="AJ131" s="16"/>
      <c r="AK131" s="16"/>
      <c r="AL131" s="16"/>
      <c r="AM131" s="16"/>
      <c r="AN131" s="16"/>
      <c r="AO131" s="16"/>
      <c r="AP131" s="16"/>
    </row>
    <row r="132" spans="1:42">
      <c r="A132" s="8" t="s">
        <v>51</v>
      </c>
      <c r="B132" s="8" t="s">
        <v>42</v>
      </c>
      <c r="C132" s="8" t="s">
        <v>135</v>
      </c>
      <c r="D132" s="8" t="s">
        <v>136</v>
      </c>
      <c r="E132" s="8" t="s">
        <v>56</v>
      </c>
      <c r="F132" s="8" t="s">
        <v>65</v>
      </c>
      <c r="G132" s="7" t="s">
        <v>67</v>
      </c>
      <c r="H132" s="16"/>
      <c r="I132" s="16"/>
      <c r="J132" s="16"/>
      <c r="K132" s="16"/>
      <c r="L132" s="16"/>
      <c r="M132" s="16"/>
      <c r="N132" s="16">
        <v>0</v>
      </c>
      <c r="O132" s="16">
        <v>0</v>
      </c>
      <c r="P132" s="16"/>
      <c r="Q132" s="16"/>
      <c r="R132" s="16"/>
      <c r="S132" s="23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5"/>
      <c r="AJ132" s="16"/>
      <c r="AK132" s="16"/>
      <c r="AL132" s="16"/>
      <c r="AM132" s="16"/>
      <c r="AN132" s="16"/>
      <c r="AO132" s="16"/>
      <c r="AP132" s="16"/>
    </row>
    <row r="133" spans="1:42">
      <c r="A133" s="8" t="s">
        <v>51</v>
      </c>
      <c r="B133" s="8" t="s">
        <v>42</v>
      </c>
      <c r="C133" s="8" t="s">
        <v>135</v>
      </c>
      <c r="D133" s="8" t="s">
        <v>136</v>
      </c>
      <c r="E133" s="8" t="s">
        <v>56</v>
      </c>
      <c r="F133" s="8" t="s">
        <v>65</v>
      </c>
      <c r="G133" s="7" t="s">
        <v>70</v>
      </c>
      <c r="H133" s="16"/>
      <c r="I133" s="16">
        <v>90</v>
      </c>
      <c r="J133" s="16">
        <v>70</v>
      </c>
      <c r="K133" s="16">
        <v>50</v>
      </c>
      <c r="L133" s="16">
        <v>70</v>
      </c>
      <c r="M133" s="16">
        <v>50</v>
      </c>
      <c r="N133" s="16">
        <v>70</v>
      </c>
      <c r="O133" s="16">
        <v>0</v>
      </c>
      <c r="P133" s="16">
        <v>70</v>
      </c>
      <c r="Q133" s="16">
        <v>70</v>
      </c>
      <c r="R133" s="16">
        <v>90</v>
      </c>
      <c r="S133" s="23"/>
      <c r="T133" s="16">
        <v>70</v>
      </c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5"/>
      <c r="AJ133" s="16"/>
      <c r="AK133" s="16"/>
      <c r="AL133" s="16"/>
      <c r="AM133" s="16"/>
      <c r="AN133" s="16"/>
      <c r="AO133" s="16"/>
      <c r="AP133" s="16"/>
    </row>
    <row r="134" spans="1:42">
      <c r="A134" s="8" t="s">
        <v>51</v>
      </c>
      <c r="B134" s="8" t="s">
        <v>42</v>
      </c>
      <c r="C134" s="8" t="s">
        <v>135</v>
      </c>
      <c r="D134" s="8" t="s">
        <v>136</v>
      </c>
      <c r="E134" s="8" t="s">
        <v>56</v>
      </c>
      <c r="F134" s="8" t="s">
        <v>61</v>
      </c>
      <c r="G134" s="7" t="s">
        <v>73</v>
      </c>
      <c r="H134" s="16"/>
      <c r="I134" s="16">
        <f>19/20*100</f>
        <v>95</v>
      </c>
      <c r="J134" s="16">
        <f>20/20*100</f>
        <v>100</v>
      </c>
      <c r="K134" s="16">
        <f t="shared" ref="K134:O134" si="0">20/20*100</f>
        <v>100</v>
      </c>
      <c r="L134" s="16">
        <f t="shared" si="0"/>
        <v>100</v>
      </c>
      <c r="M134" s="16">
        <f t="shared" si="0"/>
        <v>100</v>
      </c>
      <c r="N134" s="16">
        <f t="shared" si="0"/>
        <v>100</v>
      </c>
      <c r="O134" s="16">
        <f t="shared" si="0"/>
        <v>100</v>
      </c>
      <c r="P134" s="16">
        <f>20/20*100</f>
        <v>100</v>
      </c>
      <c r="Q134" s="16">
        <f>20/20*100</f>
        <v>100</v>
      </c>
      <c r="R134" s="16">
        <f>20/20*100</f>
        <v>100</v>
      </c>
      <c r="S134" s="23"/>
      <c r="T134" s="16">
        <f>20/20*100</f>
        <v>100</v>
      </c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5"/>
      <c r="AJ134" s="16"/>
      <c r="AK134" s="16"/>
      <c r="AL134" s="16"/>
      <c r="AM134" s="16"/>
      <c r="AN134" s="16"/>
      <c r="AO134" s="16"/>
      <c r="AP134" s="16"/>
    </row>
    <row r="135" spans="1:42">
      <c r="A135" s="8" t="s">
        <v>51</v>
      </c>
      <c r="B135" s="8" t="s">
        <v>42</v>
      </c>
      <c r="C135" s="8" t="s">
        <v>135</v>
      </c>
      <c r="D135" s="8" t="s">
        <v>136</v>
      </c>
      <c r="E135" s="8" t="s">
        <v>56</v>
      </c>
      <c r="F135" s="8" t="s">
        <v>61</v>
      </c>
      <c r="G135" s="7" t="s">
        <v>75</v>
      </c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23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5"/>
      <c r="AJ135" s="16"/>
      <c r="AK135" s="16"/>
      <c r="AL135" s="16"/>
      <c r="AM135" s="16"/>
      <c r="AN135" s="16"/>
      <c r="AO135" s="16"/>
      <c r="AP135" s="16"/>
    </row>
    <row r="136" spans="1:42">
      <c r="A136" s="8" t="s">
        <v>51</v>
      </c>
      <c r="B136" s="8" t="s">
        <v>42</v>
      </c>
      <c r="C136" s="8" t="s">
        <v>135</v>
      </c>
      <c r="D136" s="8" t="s">
        <v>136</v>
      </c>
      <c r="E136" s="8" t="s">
        <v>56</v>
      </c>
      <c r="F136" s="8" t="s">
        <v>77</v>
      </c>
      <c r="G136" s="7" t="s">
        <v>78</v>
      </c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23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5"/>
      <c r="AJ136" s="16"/>
      <c r="AK136" s="16"/>
      <c r="AL136" s="16"/>
      <c r="AM136" s="16"/>
      <c r="AN136" s="16"/>
      <c r="AO136" s="16"/>
      <c r="AP136" s="16"/>
    </row>
    <row r="137" spans="1:42">
      <c r="A137" s="8" t="s">
        <v>51</v>
      </c>
      <c r="B137" s="8" t="s">
        <v>42</v>
      </c>
      <c r="C137" s="8" t="s">
        <v>135</v>
      </c>
      <c r="D137" s="8" t="s">
        <v>136</v>
      </c>
      <c r="E137" s="8" t="s">
        <v>80</v>
      </c>
      <c r="F137" s="8" t="s">
        <v>61</v>
      </c>
      <c r="G137" s="7" t="s">
        <v>82</v>
      </c>
      <c r="H137" s="16"/>
      <c r="I137" s="15">
        <f>2/2*100</f>
        <v>100</v>
      </c>
      <c r="J137" s="16"/>
      <c r="K137" s="15">
        <f>2/2*100</f>
        <v>100</v>
      </c>
      <c r="L137" s="16"/>
      <c r="M137" s="16">
        <f>1.5/2*100</f>
        <v>75</v>
      </c>
      <c r="N137" s="16"/>
      <c r="O137" s="16">
        <v>0</v>
      </c>
      <c r="P137" s="16"/>
      <c r="Q137" s="16">
        <f>0.5/2*100</f>
        <v>25</v>
      </c>
      <c r="R137" s="16"/>
      <c r="S137" s="23"/>
      <c r="T137" s="16">
        <f>1/2*100</f>
        <v>50</v>
      </c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5"/>
      <c r="AJ137" s="16"/>
      <c r="AK137" s="16"/>
      <c r="AL137" s="16"/>
      <c r="AM137" s="16"/>
      <c r="AN137" s="16"/>
      <c r="AO137" s="16"/>
      <c r="AP137" s="16"/>
    </row>
    <row r="138" spans="1:42">
      <c r="A138" s="8" t="s">
        <v>51</v>
      </c>
      <c r="B138" s="8" t="s">
        <v>42</v>
      </c>
      <c r="C138" s="8" t="s">
        <v>135</v>
      </c>
      <c r="D138" s="8" t="s">
        <v>136</v>
      </c>
      <c r="E138" s="8" t="s">
        <v>80</v>
      </c>
      <c r="F138" s="8" t="s">
        <v>61</v>
      </c>
      <c r="G138" s="7" t="s">
        <v>84</v>
      </c>
      <c r="H138" s="16"/>
      <c r="I138" s="16">
        <f>3/5*100</f>
        <v>60</v>
      </c>
      <c r="J138" s="16"/>
      <c r="K138" s="16">
        <v>0</v>
      </c>
      <c r="L138" s="16"/>
      <c r="M138" s="16">
        <f>4/4*100</f>
        <v>100</v>
      </c>
      <c r="N138" s="16"/>
      <c r="O138" s="16">
        <f>4/4*100</f>
        <v>100</v>
      </c>
      <c r="P138" s="16"/>
      <c r="Q138" s="16">
        <f>5/6*100</f>
        <v>83.333333333333343</v>
      </c>
      <c r="R138" s="16"/>
      <c r="S138" s="23"/>
      <c r="T138" s="16">
        <f>5/5*100</f>
        <v>100</v>
      </c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5"/>
      <c r="AJ138" s="16"/>
      <c r="AK138" s="16"/>
      <c r="AL138" s="16"/>
      <c r="AM138" s="16"/>
      <c r="AN138" s="16"/>
      <c r="AO138" s="16"/>
      <c r="AP138" s="16"/>
    </row>
    <row r="139" spans="1:42">
      <c r="A139" s="8" t="s">
        <v>51</v>
      </c>
      <c r="B139" s="8" t="s">
        <v>42</v>
      </c>
      <c r="C139" s="8" t="s">
        <v>135</v>
      </c>
      <c r="D139" s="8" t="s">
        <v>136</v>
      </c>
      <c r="E139" s="8" t="s">
        <v>80</v>
      </c>
      <c r="F139" s="8" t="s">
        <v>61</v>
      </c>
      <c r="G139" s="7" t="s">
        <v>86</v>
      </c>
      <c r="H139" s="16"/>
      <c r="I139" s="16">
        <f>7/12*100</f>
        <v>58.333333333333336</v>
      </c>
      <c r="J139" s="16"/>
      <c r="K139" s="16">
        <v>0</v>
      </c>
      <c r="L139" s="16"/>
      <c r="M139" s="16">
        <f>9/11*100</f>
        <v>81.818181818181827</v>
      </c>
      <c r="N139" s="16"/>
      <c r="O139" s="16">
        <v>0</v>
      </c>
      <c r="P139" s="16"/>
      <c r="Q139" s="16">
        <f>10/12*100</f>
        <v>83.333333333333343</v>
      </c>
      <c r="R139" s="16"/>
      <c r="S139" s="23"/>
      <c r="T139" s="16">
        <f>12/20*100</f>
        <v>60</v>
      </c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5"/>
      <c r="AJ139" s="16"/>
      <c r="AK139" s="16"/>
      <c r="AL139" s="16"/>
      <c r="AM139" s="16"/>
      <c r="AN139" s="16"/>
      <c r="AO139" s="16"/>
      <c r="AP139" s="16"/>
    </row>
    <row r="140" spans="1:42">
      <c r="A140" s="8" t="s">
        <v>51</v>
      </c>
      <c r="B140" s="8" t="s">
        <v>42</v>
      </c>
      <c r="C140" s="8" t="s">
        <v>135</v>
      </c>
      <c r="D140" s="8" t="s">
        <v>136</v>
      </c>
      <c r="E140" s="8" t="s">
        <v>80</v>
      </c>
      <c r="F140" s="8" t="s">
        <v>65</v>
      </c>
      <c r="G140" s="7" t="s">
        <v>88</v>
      </c>
      <c r="H140" s="16"/>
      <c r="I140" s="16"/>
      <c r="J140" s="16">
        <v>50</v>
      </c>
      <c r="K140" s="16"/>
      <c r="L140" s="16">
        <v>50</v>
      </c>
      <c r="M140" s="16"/>
      <c r="N140" s="16">
        <v>70</v>
      </c>
      <c r="O140" s="16"/>
      <c r="P140" s="16">
        <v>70</v>
      </c>
      <c r="Q140" s="16"/>
      <c r="R140" s="16">
        <v>70</v>
      </c>
      <c r="S140" s="23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5"/>
      <c r="AJ140" s="16"/>
      <c r="AK140" s="16"/>
      <c r="AL140" s="16"/>
      <c r="AM140" s="16"/>
      <c r="AN140" s="16"/>
      <c r="AO140" s="16"/>
      <c r="AP140" s="16"/>
    </row>
    <row r="141" spans="1:42">
      <c r="A141" s="8" t="s">
        <v>51</v>
      </c>
      <c r="B141" s="8" t="s">
        <v>42</v>
      </c>
      <c r="C141" s="8" t="s">
        <v>135</v>
      </c>
      <c r="D141" s="8" t="s">
        <v>136</v>
      </c>
      <c r="E141" s="8" t="s">
        <v>80</v>
      </c>
      <c r="F141" s="8" t="s">
        <v>61</v>
      </c>
      <c r="G141" s="7" t="s">
        <v>90</v>
      </c>
      <c r="H141" s="16"/>
      <c r="I141" s="16"/>
      <c r="J141" s="16">
        <f>2/5*100</f>
        <v>40</v>
      </c>
      <c r="K141" s="16"/>
      <c r="L141" s="16">
        <f>3/5*100</f>
        <v>60</v>
      </c>
      <c r="M141" s="16"/>
      <c r="N141" s="16">
        <f>4/6*100</f>
        <v>66.666666666666657</v>
      </c>
      <c r="O141" s="16"/>
      <c r="P141" s="16">
        <f>3/4*100</f>
        <v>75</v>
      </c>
      <c r="Q141" s="16"/>
      <c r="R141" s="16">
        <f>2/2*100</f>
        <v>100</v>
      </c>
      <c r="S141" s="23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5"/>
      <c r="AJ141" s="16"/>
      <c r="AK141" s="16"/>
      <c r="AL141" s="16"/>
      <c r="AM141" s="16"/>
      <c r="AN141" s="16"/>
      <c r="AO141" s="16"/>
      <c r="AP141" s="16"/>
    </row>
    <row r="142" spans="1:42">
      <c r="A142" s="8" t="s">
        <v>51</v>
      </c>
      <c r="B142" s="8" t="s">
        <v>42</v>
      </c>
      <c r="C142" s="8" t="s">
        <v>135</v>
      </c>
      <c r="D142" s="8" t="s">
        <v>136</v>
      </c>
      <c r="E142" s="8" t="s">
        <v>80</v>
      </c>
      <c r="F142" s="8" t="s">
        <v>77</v>
      </c>
      <c r="G142" s="7" t="s">
        <v>92</v>
      </c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23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5"/>
      <c r="AJ142" s="16"/>
      <c r="AK142" s="16"/>
      <c r="AL142" s="16"/>
      <c r="AM142" s="16"/>
      <c r="AN142" s="16"/>
      <c r="AO142" s="16"/>
      <c r="AP142" s="16"/>
    </row>
    <row r="143" spans="1:42">
      <c r="A143" s="8" t="s">
        <v>51</v>
      </c>
      <c r="B143" s="8" t="s">
        <v>42</v>
      </c>
      <c r="C143" s="8" t="s">
        <v>135</v>
      </c>
      <c r="D143" s="8" t="s">
        <v>136</v>
      </c>
      <c r="E143" s="8" t="s">
        <v>80</v>
      </c>
      <c r="F143" s="8" t="s">
        <v>77</v>
      </c>
      <c r="G143" s="7" t="s">
        <v>95</v>
      </c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23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5"/>
      <c r="AJ143" s="16"/>
      <c r="AK143" s="16"/>
      <c r="AL143" s="16"/>
      <c r="AM143" s="16"/>
      <c r="AN143" s="16"/>
      <c r="AO143" s="16"/>
      <c r="AP143" s="16"/>
    </row>
    <row r="144" spans="1:42">
      <c r="A144" s="8" t="s">
        <v>51</v>
      </c>
      <c r="B144" s="8" t="s">
        <v>42</v>
      </c>
      <c r="C144" s="8" t="s">
        <v>135</v>
      </c>
      <c r="D144" s="8" t="s">
        <v>136</v>
      </c>
      <c r="E144" s="8" t="s">
        <v>80</v>
      </c>
      <c r="F144" s="8" t="s">
        <v>65</v>
      </c>
      <c r="G144" s="7" t="s">
        <v>97</v>
      </c>
      <c r="H144" s="16"/>
      <c r="I144" s="16">
        <v>50</v>
      </c>
      <c r="J144" s="16"/>
      <c r="K144" s="16">
        <v>50</v>
      </c>
      <c r="L144" s="16"/>
      <c r="M144" s="16">
        <v>70</v>
      </c>
      <c r="N144" s="16"/>
      <c r="O144" s="16">
        <v>70</v>
      </c>
      <c r="P144" s="16"/>
      <c r="Q144" s="16">
        <v>70</v>
      </c>
      <c r="R144" s="16"/>
      <c r="S144" s="23"/>
      <c r="T144" s="16">
        <v>70</v>
      </c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5"/>
      <c r="AJ144" s="16"/>
      <c r="AK144" s="16"/>
      <c r="AL144" s="16"/>
      <c r="AM144" s="16"/>
      <c r="AN144" s="16"/>
      <c r="AO144" s="16"/>
      <c r="AP144" s="16"/>
    </row>
    <row r="145" spans="1:42">
      <c r="A145" s="8" t="s">
        <v>51</v>
      </c>
      <c r="B145" s="8" t="s">
        <v>42</v>
      </c>
      <c r="C145" s="8" t="s">
        <v>135</v>
      </c>
      <c r="D145" s="8" t="s">
        <v>136</v>
      </c>
      <c r="E145" s="8" t="s">
        <v>80</v>
      </c>
      <c r="F145" s="8" t="s">
        <v>65</v>
      </c>
      <c r="G145" s="7" t="s">
        <v>99</v>
      </c>
      <c r="H145" s="16"/>
      <c r="I145" s="16">
        <v>70</v>
      </c>
      <c r="J145" s="16"/>
      <c r="K145" s="16">
        <v>70</v>
      </c>
      <c r="L145" s="16"/>
      <c r="M145" s="16">
        <v>70</v>
      </c>
      <c r="N145" s="16"/>
      <c r="O145" s="16">
        <v>70</v>
      </c>
      <c r="P145" s="16"/>
      <c r="Q145" s="16">
        <v>70</v>
      </c>
      <c r="R145" s="16"/>
      <c r="S145" s="23"/>
      <c r="T145" s="16">
        <v>70</v>
      </c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5"/>
      <c r="AJ145" s="16"/>
      <c r="AK145" s="16"/>
      <c r="AL145" s="16"/>
      <c r="AM145" s="16"/>
      <c r="AN145" s="16"/>
      <c r="AO145" s="16"/>
      <c r="AP145" s="16"/>
    </row>
    <row r="146" spans="1:42">
      <c r="A146" s="8" t="s">
        <v>51</v>
      </c>
      <c r="B146" s="8" t="s">
        <v>42</v>
      </c>
      <c r="C146" s="8" t="s">
        <v>135</v>
      </c>
      <c r="D146" s="8" t="s">
        <v>136</v>
      </c>
      <c r="E146" s="8" t="s">
        <v>80</v>
      </c>
      <c r="F146" s="8" t="s">
        <v>65</v>
      </c>
      <c r="G146" s="7" t="s">
        <v>101</v>
      </c>
      <c r="H146" s="16"/>
      <c r="I146" s="16"/>
      <c r="J146" s="16">
        <v>70</v>
      </c>
      <c r="K146" s="16"/>
      <c r="L146" s="16">
        <v>70</v>
      </c>
      <c r="M146" s="16"/>
      <c r="N146" s="16">
        <v>70</v>
      </c>
      <c r="O146" s="16"/>
      <c r="P146" s="16">
        <v>50</v>
      </c>
      <c r="Q146" s="16"/>
      <c r="R146" s="16">
        <v>70</v>
      </c>
      <c r="S146" s="23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5"/>
      <c r="AJ146" s="16"/>
      <c r="AK146" s="16"/>
      <c r="AL146" s="16"/>
      <c r="AM146" s="16"/>
      <c r="AN146" s="16"/>
      <c r="AO146" s="16"/>
      <c r="AP146" s="16"/>
    </row>
    <row r="147" spans="1:42">
      <c r="A147" s="8" t="s">
        <v>51</v>
      </c>
      <c r="B147" s="8" t="s">
        <v>42</v>
      </c>
      <c r="C147" s="8" t="s">
        <v>135</v>
      </c>
      <c r="D147" s="8" t="s">
        <v>136</v>
      </c>
      <c r="E147" s="8" t="s">
        <v>80</v>
      </c>
      <c r="F147" s="8" t="s">
        <v>61</v>
      </c>
      <c r="G147" s="7" t="s">
        <v>102</v>
      </c>
      <c r="H147" s="16"/>
      <c r="I147" s="16"/>
      <c r="J147" s="16">
        <f>16/20*100</f>
        <v>80</v>
      </c>
      <c r="K147" s="16"/>
      <c r="L147" s="16">
        <f>18/20*100</f>
        <v>90</v>
      </c>
      <c r="M147" s="16"/>
      <c r="N147" s="16">
        <f>18/20*100</f>
        <v>90</v>
      </c>
      <c r="O147" s="16"/>
      <c r="P147" s="16">
        <f>14/20*100</f>
        <v>70</v>
      </c>
      <c r="Q147" s="16"/>
      <c r="R147" s="16">
        <f>17/20*100</f>
        <v>85</v>
      </c>
      <c r="S147" s="23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5"/>
      <c r="AJ147" s="16"/>
      <c r="AK147" s="16"/>
      <c r="AL147" s="16"/>
      <c r="AM147" s="16"/>
      <c r="AN147" s="16"/>
      <c r="AO147" s="16"/>
      <c r="AP147" s="16"/>
    </row>
    <row r="148" spans="1:42">
      <c r="A148" s="8" t="s">
        <v>51</v>
      </c>
      <c r="B148" s="8" t="s">
        <v>42</v>
      </c>
      <c r="C148" s="8" t="s">
        <v>135</v>
      </c>
      <c r="D148" s="8" t="s">
        <v>136</v>
      </c>
      <c r="E148" s="8" t="s">
        <v>80</v>
      </c>
      <c r="F148" s="8" t="s">
        <v>65</v>
      </c>
      <c r="G148" s="7" t="s">
        <v>103</v>
      </c>
      <c r="H148" s="16"/>
      <c r="I148" s="16"/>
      <c r="J148" s="16">
        <v>70</v>
      </c>
      <c r="K148" s="16"/>
      <c r="L148" s="16">
        <v>70</v>
      </c>
      <c r="M148" s="16"/>
      <c r="N148" s="16">
        <v>70</v>
      </c>
      <c r="O148" s="16"/>
      <c r="P148" s="16">
        <v>70</v>
      </c>
      <c r="Q148" s="16"/>
      <c r="R148" s="16">
        <v>70</v>
      </c>
      <c r="S148" s="23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5"/>
      <c r="AJ148" s="16"/>
      <c r="AK148" s="16"/>
      <c r="AL148" s="16"/>
      <c r="AM148" s="16"/>
      <c r="AN148" s="16"/>
      <c r="AO148" s="16"/>
      <c r="AP148" s="16"/>
    </row>
    <row r="149" spans="1:42">
      <c r="A149" s="8" t="s">
        <v>51</v>
      </c>
      <c r="B149" s="8" t="s">
        <v>42</v>
      </c>
      <c r="C149" s="8" t="s">
        <v>135</v>
      </c>
      <c r="D149" s="8" t="s">
        <v>136</v>
      </c>
      <c r="E149" s="8" t="s">
        <v>80</v>
      </c>
      <c r="F149" s="8" t="s">
        <v>61</v>
      </c>
      <c r="G149" s="7" t="s">
        <v>105</v>
      </c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23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5"/>
      <c r="AJ149" s="16"/>
      <c r="AK149" s="16"/>
      <c r="AL149" s="16"/>
      <c r="AM149" s="16"/>
      <c r="AN149" s="16"/>
      <c r="AO149" s="16"/>
      <c r="AP149" s="16"/>
    </row>
    <row r="150" spans="1:42">
      <c r="A150" s="8" t="s">
        <v>51</v>
      </c>
      <c r="B150" s="8" t="s">
        <v>42</v>
      </c>
      <c r="C150" s="8" t="s">
        <v>135</v>
      </c>
      <c r="D150" s="8" t="s">
        <v>136</v>
      </c>
      <c r="E150" s="8" t="s">
        <v>80</v>
      </c>
      <c r="F150" s="8" t="s">
        <v>77</v>
      </c>
      <c r="G150" s="7" t="s">
        <v>107</v>
      </c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23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5"/>
      <c r="AJ150" s="16"/>
      <c r="AK150" s="16"/>
      <c r="AL150" s="16"/>
      <c r="AM150" s="16"/>
      <c r="AN150" s="16"/>
      <c r="AO150" s="16"/>
      <c r="AP150" s="16"/>
    </row>
    <row r="151" spans="1:42">
      <c r="A151" s="8" t="s">
        <v>51</v>
      </c>
      <c r="B151" s="8" t="s">
        <v>42</v>
      </c>
      <c r="C151" s="8" t="s">
        <v>135</v>
      </c>
      <c r="D151" s="8" t="s">
        <v>136</v>
      </c>
      <c r="E151" s="8" t="s">
        <v>80</v>
      </c>
      <c r="F151" s="8" t="s">
        <v>61</v>
      </c>
      <c r="G151" s="7" t="s">
        <v>109</v>
      </c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23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5"/>
      <c r="AJ151" s="16"/>
      <c r="AK151" s="16"/>
      <c r="AL151" s="16"/>
      <c r="AM151" s="16"/>
      <c r="AN151" s="16"/>
      <c r="AO151" s="16"/>
      <c r="AP151" s="16"/>
    </row>
    <row r="152" spans="1:42">
      <c r="A152" s="8" t="s">
        <v>51</v>
      </c>
      <c r="B152" s="8" t="s">
        <v>42</v>
      </c>
      <c r="C152" s="8" t="s">
        <v>135</v>
      </c>
      <c r="D152" s="8" t="s">
        <v>136</v>
      </c>
      <c r="E152" s="8" t="s">
        <v>110</v>
      </c>
      <c r="F152" s="8" t="s">
        <v>61</v>
      </c>
      <c r="G152" s="7" t="s">
        <v>112</v>
      </c>
      <c r="H152" s="16">
        <v>0</v>
      </c>
      <c r="I152" s="16">
        <v>70</v>
      </c>
      <c r="J152" s="16">
        <v>0</v>
      </c>
      <c r="K152" s="19"/>
      <c r="L152" s="16">
        <v>0</v>
      </c>
      <c r="M152" s="19"/>
      <c r="N152" s="16">
        <v>0</v>
      </c>
      <c r="O152" s="16">
        <v>70</v>
      </c>
      <c r="P152" s="19"/>
      <c r="Q152" s="16"/>
      <c r="R152" s="16"/>
      <c r="S152" s="23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5"/>
      <c r="AJ152" s="16"/>
      <c r="AK152" s="16"/>
      <c r="AL152" s="16"/>
      <c r="AM152" s="16"/>
      <c r="AN152" s="16"/>
      <c r="AO152" s="16"/>
      <c r="AP152" s="16"/>
    </row>
    <row r="153" spans="1:42">
      <c r="A153" s="8" t="s">
        <v>51</v>
      </c>
      <c r="B153" s="8" t="s">
        <v>42</v>
      </c>
      <c r="C153" s="8" t="s">
        <v>135</v>
      </c>
      <c r="D153" s="8" t="s">
        <v>136</v>
      </c>
      <c r="E153" s="8" t="s">
        <v>110</v>
      </c>
      <c r="F153" s="8" t="s">
        <v>57</v>
      </c>
      <c r="G153" s="7" t="s">
        <v>113</v>
      </c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23"/>
      <c r="T153" s="16" t="s">
        <v>160</v>
      </c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5"/>
      <c r="AJ153" s="16"/>
      <c r="AK153" s="16"/>
      <c r="AL153" s="16"/>
      <c r="AM153" s="16"/>
      <c r="AN153" s="16"/>
      <c r="AO153" s="16"/>
      <c r="AP153" s="16"/>
    </row>
    <row r="154" spans="1:42">
      <c r="A154" s="8" t="s">
        <v>51</v>
      </c>
      <c r="B154" s="8" t="s">
        <v>42</v>
      </c>
      <c r="C154" s="8" t="s">
        <v>135</v>
      </c>
      <c r="D154" s="8" t="s">
        <v>136</v>
      </c>
      <c r="E154" s="8" t="s">
        <v>110</v>
      </c>
      <c r="F154" s="8" t="s">
        <v>61</v>
      </c>
      <c r="G154" s="7" t="s">
        <v>115</v>
      </c>
      <c r="H154" s="16">
        <f>4/4*100</f>
        <v>100</v>
      </c>
      <c r="I154" s="16">
        <f>3/4*100</f>
        <v>75</v>
      </c>
      <c r="J154" s="16">
        <f>4/4*100</f>
        <v>100</v>
      </c>
      <c r="K154" s="16">
        <f>1/4*100</f>
        <v>25</v>
      </c>
      <c r="L154" s="16">
        <f>3/4*100</f>
        <v>75</v>
      </c>
      <c r="M154" s="16">
        <f>3/4*100</f>
        <v>75</v>
      </c>
      <c r="N154" s="16">
        <f>3/4*100</f>
        <v>75</v>
      </c>
      <c r="O154" s="16">
        <f>4/4*100</f>
        <v>100</v>
      </c>
      <c r="P154" s="16">
        <f>4/4*100</f>
        <v>100</v>
      </c>
      <c r="Q154" s="16"/>
      <c r="R154" s="16">
        <f>4/4*100</f>
        <v>100</v>
      </c>
      <c r="S154" s="23"/>
      <c r="T154" s="16">
        <f>3/4*100</f>
        <v>75</v>
      </c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5"/>
      <c r="AJ154" s="16"/>
      <c r="AK154" s="16"/>
      <c r="AL154" s="16"/>
      <c r="AM154" s="16"/>
      <c r="AN154" s="16"/>
      <c r="AO154" s="16"/>
      <c r="AP154" s="16"/>
    </row>
    <row r="155" spans="1:42">
      <c r="A155" s="8" t="s">
        <v>51</v>
      </c>
      <c r="B155" s="8" t="s">
        <v>42</v>
      </c>
      <c r="C155" s="8" t="s">
        <v>135</v>
      </c>
      <c r="D155" s="8" t="s">
        <v>136</v>
      </c>
      <c r="E155" s="8" t="s">
        <v>110</v>
      </c>
      <c r="F155" s="8" t="s">
        <v>65</v>
      </c>
      <c r="G155" s="7" t="s">
        <v>117</v>
      </c>
      <c r="H155" s="16">
        <v>60</v>
      </c>
      <c r="I155" s="16"/>
      <c r="J155" s="16"/>
      <c r="K155" s="16"/>
      <c r="L155" s="16"/>
      <c r="M155" s="16"/>
      <c r="N155" s="16"/>
      <c r="O155" s="16"/>
      <c r="P155" s="16">
        <v>90</v>
      </c>
      <c r="Q155" s="16"/>
      <c r="R155" s="16"/>
      <c r="S155" s="23"/>
      <c r="T155" s="16">
        <v>80</v>
      </c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5"/>
      <c r="AJ155" s="16"/>
      <c r="AK155" s="16"/>
      <c r="AL155" s="16"/>
      <c r="AM155" s="16"/>
      <c r="AN155" s="16"/>
      <c r="AO155" s="16"/>
      <c r="AP155" s="16"/>
    </row>
    <row r="156" spans="1:42">
      <c r="A156" s="8" t="s">
        <v>51</v>
      </c>
      <c r="B156" s="8" t="s">
        <v>42</v>
      </c>
      <c r="C156" s="8" t="s">
        <v>135</v>
      </c>
      <c r="D156" s="8" t="s">
        <v>136</v>
      </c>
      <c r="E156" s="8" t="s">
        <v>110</v>
      </c>
      <c r="F156" s="8" t="s">
        <v>61</v>
      </c>
      <c r="G156" s="7" t="s">
        <v>118</v>
      </c>
      <c r="H156" s="16">
        <f>60/100*100</f>
        <v>60</v>
      </c>
      <c r="I156" s="16"/>
      <c r="J156" s="16"/>
      <c r="K156" s="16"/>
      <c r="L156" s="16">
        <f>60/100*100</f>
        <v>60</v>
      </c>
      <c r="M156" s="16"/>
      <c r="N156" s="16"/>
      <c r="O156" s="16"/>
      <c r="P156" s="16">
        <f>50/100*100</f>
        <v>50</v>
      </c>
      <c r="Q156" s="16"/>
      <c r="R156" s="16"/>
      <c r="S156" s="23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5"/>
      <c r="AJ156" s="16"/>
      <c r="AK156" s="16"/>
      <c r="AL156" s="16"/>
      <c r="AM156" s="16"/>
      <c r="AN156" s="16"/>
      <c r="AO156" s="16"/>
      <c r="AP156" s="16"/>
    </row>
    <row r="157" spans="1:42">
      <c r="A157" s="8" t="s">
        <v>51</v>
      </c>
      <c r="B157" s="8" t="s">
        <v>42</v>
      </c>
      <c r="C157" s="8" t="s">
        <v>135</v>
      </c>
      <c r="D157" s="8" t="s">
        <v>136</v>
      </c>
      <c r="E157" s="8" t="s">
        <v>110</v>
      </c>
      <c r="F157" s="8" t="s">
        <v>65</v>
      </c>
      <c r="G157" s="7" t="s">
        <v>119</v>
      </c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23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5"/>
      <c r="AJ157" s="16"/>
      <c r="AK157" s="16"/>
      <c r="AL157" s="16"/>
      <c r="AM157" s="16"/>
      <c r="AN157" s="16"/>
      <c r="AO157" s="16"/>
      <c r="AP157" s="16"/>
    </row>
    <row r="158" spans="1:42">
      <c r="A158" s="8" t="s">
        <v>51</v>
      </c>
      <c r="B158" s="8" t="s">
        <v>42</v>
      </c>
      <c r="C158" s="8" t="s">
        <v>135</v>
      </c>
      <c r="D158" s="8" t="s">
        <v>136</v>
      </c>
      <c r="E158" s="8" t="s">
        <v>110</v>
      </c>
      <c r="F158" s="8" t="s">
        <v>65</v>
      </c>
      <c r="G158" s="7" t="s">
        <v>121</v>
      </c>
      <c r="H158" s="16"/>
      <c r="I158" s="16"/>
      <c r="J158" s="16"/>
      <c r="K158" s="16">
        <v>70</v>
      </c>
      <c r="L158" s="16"/>
      <c r="M158" s="16"/>
      <c r="N158" s="16"/>
      <c r="O158" s="16"/>
      <c r="P158" s="16"/>
      <c r="Q158" s="16"/>
      <c r="R158" s="16"/>
      <c r="S158" s="23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5"/>
      <c r="AJ158" s="16"/>
      <c r="AK158" s="16"/>
      <c r="AL158" s="16"/>
      <c r="AM158" s="16"/>
      <c r="AN158" s="16"/>
      <c r="AO158" s="16"/>
      <c r="AP158" s="16"/>
    </row>
    <row r="159" spans="1:42">
      <c r="A159" s="8" t="s">
        <v>51</v>
      </c>
      <c r="B159" s="8" t="s">
        <v>42</v>
      </c>
      <c r="C159" s="8" t="s">
        <v>135</v>
      </c>
      <c r="D159" s="8" t="s">
        <v>136</v>
      </c>
      <c r="E159" s="8" t="s">
        <v>110</v>
      </c>
      <c r="F159" s="8" t="s">
        <v>61</v>
      </c>
      <c r="G159" s="7" t="s">
        <v>123</v>
      </c>
      <c r="H159" s="16"/>
      <c r="I159" s="16"/>
      <c r="J159" s="16"/>
      <c r="K159" s="16">
        <v>80</v>
      </c>
      <c r="L159" s="16"/>
      <c r="M159" s="16"/>
      <c r="N159" s="16"/>
      <c r="O159" s="16"/>
      <c r="P159" s="16"/>
      <c r="Q159" s="16">
        <v>100</v>
      </c>
      <c r="R159" s="16"/>
      <c r="S159" s="23"/>
      <c r="T159" s="16">
        <v>80</v>
      </c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5"/>
      <c r="AJ159" s="16"/>
      <c r="AK159" s="16"/>
      <c r="AL159" s="16"/>
      <c r="AM159" s="16"/>
      <c r="AN159" s="16"/>
      <c r="AO159" s="16"/>
      <c r="AP159" s="16"/>
    </row>
    <row r="160" spans="1:42">
      <c r="A160" s="8" t="s">
        <v>51</v>
      </c>
      <c r="B160" s="8" t="s">
        <v>42</v>
      </c>
      <c r="C160" s="8" t="s">
        <v>135</v>
      </c>
      <c r="D160" s="8" t="s">
        <v>136</v>
      </c>
      <c r="E160" s="8" t="s">
        <v>110</v>
      </c>
      <c r="F160" s="8" t="s">
        <v>65</v>
      </c>
      <c r="G160" s="7" t="s">
        <v>125</v>
      </c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23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5"/>
      <c r="AJ160" s="16"/>
      <c r="AK160" s="16"/>
      <c r="AL160" s="16"/>
      <c r="AM160" s="16"/>
      <c r="AN160" s="16"/>
      <c r="AO160" s="16"/>
      <c r="AP160" s="16"/>
    </row>
    <row r="161" spans="1:42">
      <c r="A161" s="8" t="s">
        <v>51</v>
      </c>
      <c r="B161" s="8" t="s">
        <v>42</v>
      </c>
      <c r="C161" s="8" t="s">
        <v>135</v>
      </c>
      <c r="D161" s="8" t="s">
        <v>136</v>
      </c>
      <c r="E161" s="8" t="s">
        <v>110</v>
      </c>
      <c r="F161" s="8" t="s">
        <v>61</v>
      </c>
      <c r="G161" s="7" t="s">
        <v>127</v>
      </c>
      <c r="H161" s="16"/>
      <c r="I161" s="16"/>
      <c r="J161" s="16">
        <v>90</v>
      </c>
      <c r="K161" s="16"/>
      <c r="L161" s="16"/>
      <c r="M161" s="16">
        <v>80</v>
      </c>
      <c r="N161" s="16"/>
      <c r="O161" s="16">
        <v>80</v>
      </c>
      <c r="P161" s="16"/>
      <c r="Q161" s="16"/>
      <c r="R161" s="16"/>
      <c r="S161" s="23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5"/>
      <c r="AJ161" s="16"/>
      <c r="AK161" s="16"/>
      <c r="AL161" s="16"/>
      <c r="AM161" s="16"/>
      <c r="AN161" s="16"/>
      <c r="AO161" s="16"/>
      <c r="AP161" s="16"/>
    </row>
    <row r="162" spans="1:42">
      <c r="A162" s="8" t="s">
        <v>51</v>
      </c>
      <c r="B162" s="8" t="s">
        <v>42</v>
      </c>
      <c r="C162" s="8" t="s">
        <v>137</v>
      </c>
      <c r="D162" s="8" t="s">
        <v>138</v>
      </c>
      <c r="E162" s="8" t="s">
        <v>56</v>
      </c>
      <c r="F162" s="8" t="s">
        <v>57</v>
      </c>
      <c r="G162" s="7" t="s">
        <v>59</v>
      </c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23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5"/>
      <c r="AJ162" s="16"/>
      <c r="AK162" s="16"/>
      <c r="AL162" s="16"/>
      <c r="AM162" s="16"/>
      <c r="AN162" s="16"/>
      <c r="AO162" s="16"/>
      <c r="AP162" s="16"/>
    </row>
    <row r="163" spans="1:42">
      <c r="A163" s="8" t="s">
        <v>51</v>
      </c>
      <c r="B163" s="8" t="s">
        <v>42</v>
      </c>
      <c r="C163" s="8" t="s">
        <v>137</v>
      </c>
      <c r="D163" s="8" t="s">
        <v>138</v>
      </c>
      <c r="E163" s="8" t="s">
        <v>56</v>
      </c>
      <c r="F163" s="8" t="s">
        <v>61</v>
      </c>
      <c r="G163" s="7" t="s">
        <v>63</v>
      </c>
      <c r="H163" s="16"/>
      <c r="I163" s="16">
        <f>8/9*100</f>
        <v>88.888888888888886</v>
      </c>
      <c r="J163" s="16">
        <f>9.5/11*100</f>
        <v>86.36363636363636</v>
      </c>
      <c r="K163" s="16">
        <f>8.5/11*100</f>
        <v>77.272727272727266</v>
      </c>
      <c r="L163" s="16">
        <f>8/8*100</f>
        <v>100</v>
      </c>
      <c r="M163" s="16">
        <f>6/7*100</f>
        <v>85.714285714285708</v>
      </c>
      <c r="N163" s="16">
        <f>8/12*100</f>
        <v>66.666666666666657</v>
      </c>
      <c r="O163" s="16">
        <f>8/9*100</f>
        <v>88.888888888888886</v>
      </c>
      <c r="P163" s="16">
        <f>8/8*100</f>
        <v>100</v>
      </c>
      <c r="Q163" s="16">
        <f>7/8*100</f>
        <v>87.5</v>
      </c>
      <c r="R163" s="16">
        <f>8/9*100</f>
        <v>88.888888888888886</v>
      </c>
      <c r="S163" s="23"/>
      <c r="T163" s="16">
        <f>10/10*100</f>
        <v>100</v>
      </c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5"/>
      <c r="AJ163" s="16"/>
      <c r="AK163" s="16"/>
      <c r="AL163" s="16"/>
      <c r="AM163" s="16"/>
      <c r="AN163" s="16"/>
      <c r="AO163" s="16"/>
      <c r="AP163" s="16"/>
    </row>
    <row r="164" spans="1:42">
      <c r="A164" s="8" t="s">
        <v>51</v>
      </c>
      <c r="B164" s="8" t="s">
        <v>42</v>
      </c>
      <c r="C164" s="8" t="s">
        <v>137</v>
      </c>
      <c r="D164" s="8" t="s">
        <v>138</v>
      </c>
      <c r="E164" s="8" t="s">
        <v>56</v>
      </c>
      <c r="F164" s="8" t="s">
        <v>65</v>
      </c>
      <c r="G164" s="7" t="s">
        <v>67</v>
      </c>
      <c r="H164" s="16"/>
      <c r="I164" s="16"/>
      <c r="J164" s="16"/>
      <c r="K164" s="16"/>
      <c r="L164" s="16"/>
      <c r="M164" s="16"/>
      <c r="N164" s="16">
        <v>90</v>
      </c>
      <c r="O164" s="16"/>
      <c r="P164" s="16"/>
      <c r="Q164" s="16"/>
      <c r="R164" s="16"/>
      <c r="S164" s="23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5"/>
      <c r="AJ164" s="16"/>
      <c r="AK164" s="16"/>
      <c r="AL164" s="16"/>
      <c r="AM164" s="16"/>
      <c r="AN164" s="16"/>
      <c r="AO164" s="16"/>
      <c r="AP164" s="16"/>
    </row>
    <row r="165" spans="1:42">
      <c r="A165" s="8" t="s">
        <v>51</v>
      </c>
      <c r="B165" s="8" t="s">
        <v>42</v>
      </c>
      <c r="C165" s="8" t="s">
        <v>137</v>
      </c>
      <c r="D165" s="8" t="s">
        <v>138</v>
      </c>
      <c r="E165" s="8" t="s">
        <v>56</v>
      </c>
      <c r="F165" s="8" t="s">
        <v>65</v>
      </c>
      <c r="G165" s="7" t="s">
        <v>70</v>
      </c>
      <c r="H165" s="16"/>
      <c r="I165" s="16">
        <v>70</v>
      </c>
      <c r="J165" s="16">
        <v>70</v>
      </c>
      <c r="K165" s="16">
        <v>70</v>
      </c>
      <c r="L165" s="16">
        <v>70</v>
      </c>
      <c r="M165" s="16">
        <v>90</v>
      </c>
      <c r="N165" s="16">
        <v>70</v>
      </c>
      <c r="O165" s="16">
        <v>90</v>
      </c>
      <c r="P165" s="16">
        <v>90</v>
      </c>
      <c r="Q165" s="16">
        <v>50</v>
      </c>
      <c r="R165" s="16">
        <v>70</v>
      </c>
      <c r="S165" s="23"/>
      <c r="T165" s="16">
        <v>70</v>
      </c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5"/>
      <c r="AJ165" s="16"/>
      <c r="AK165" s="16"/>
      <c r="AL165" s="16"/>
      <c r="AM165" s="16"/>
      <c r="AN165" s="16"/>
      <c r="AO165" s="16"/>
      <c r="AP165" s="16"/>
    </row>
    <row r="166" spans="1:42">
      <c r="A166" s="8" t="s">
        <v>51</v>
      </c>
      <c r="B166" s="8" t="s">
        <v>42</v>
      </c>
      <c r="C166" s="8" t="s">
        <v>137</v>
      </c>
      <c r="D166" s="8" t="s">
        <v>138</v>
      </c>
      <c r="E166" s="8" t="s">
        <v>56</v>
      </c>
      <c r="F166" s="8" t="s">
        <v>61</v>
      </c>
      <c r="G166" s="7" t="s">
        <v>73</v>
      </c>
      <c r="H166" s="16"/>
      <c r="I166" s="16">
        <f>20/20*100</f>
        <v>100</v>
      </c>
      <c r="J166" s="16">
        <f>19/20*100</f>
        <v>95</v>
      </c>
      <c r="K166" s="16">
        <f t="shared" ref="K166:P166" si="1">20/20*100</f>
        <v>100</v>
      </c>
      <c r="L166" s="16">
        <f t="shared" si="1"/>
        <v>100</v>
      </c>
      <c r="M166" s="16">
        <f t="shared" si="1"/>
        <v>100</v>
      </c>
      <c r="N166" s="16">
        <f t="shared" si="1"/>
        <v>100</v>
      </c>
      <c r="O166" s="16">
        <f t="shared" si="1"/>
        <v>100</v>
      </c>
      <c r="P166" s="16">
        <f t="shared" si="1"/>
        <v>100</v>
      </c>
      <c r="Q166" s="16">
        <f>19/20*100</f>
        <v>95</v>
      </c>
      <c r="R166" s="16">
        <f>19/20*100</f>
        <v>95</v>
      </c>
      <c r="S166" s="23"/>
      <c r="T166" s="16">
        <f>20/20*100</f>
        <v>100</v>
      </c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5"/>
      <c r="AJ166" s="16"/>
      <c r="AK166" s="16"/>
      <c r="AL166" s="16"/>
      <c r="AM166" s="16"/>
      <c r="AN166" s="16"/>
      <c r="AO166" s="16"/>
      <c r="AP166" s="16"/>
    </row>
    <row r="167" spans="1:42">
      <c r="A167" s="8" t="s">
        <v>51</v>
      </c>
      <c r="B167" s="8" t="s">
        <v>42</v>
      </c>
      <c r="C167" s="8" t="s">
        <v>137</v>
      </c>
      <c r="D167" s="8" t="s">
        <v>138</v>
      </c>
      <c r="E167" s="8" t="s">
        <v>56</v>
      </c>
      <c r="F167" s="8" t="s">
        <v>61</v>
      </c>
      <c r="G167" s="7" t="s">
        <v>75</v>
      </c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23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5"/>
      <c r="AJ167" s="16"/>
      <c r="AK167" s="16"/>
      <c r="AL167" s="16"/>
      <c r="AM167" s="16"/>
      <c r="AN167" s="16"/>
      <c r="AO167" s="16"/>
      <c r="AP167" s="16"/>
    </row>
    <row r="168" spans="1:42">
      <c r="A168" s="8" t="s">
        <v>51</v>
      </c>
      <c r="B168" s="8" t="s">
        <v>42</v>
      </c>
      <c r="C168" s="8" t="s">
        <v>137</v>
      </c>
      <c r="D168" s="8" t="s">
        <v>138</v>
      </c>
      <c r="E168" s="8" t="s">
        <v>56</v>
      </c>
      <c r="F168" s="8" t="s">
        <v>77</v>
      </c>
      <c r="G168" s="7" t="s">
        <v>78</v>
      </c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23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5"/>
      <c r="AJ168" s="16"/>
      <c r="AK168" s="16"/>
      <c r="AL168" s="16"/>
      <c r="AM168" s="16"/>
      <c r="AN168" s="16"/>
      <c r="AO168" s="16"/>
      <c r="AP168" s="16"/>
    </row>
    <row r="169" spans="1:42">
      <c r="A169" s="8" t="s">
        <v>51</v>
      </c>
      <c r="B169" s="8" t="s">
        <v>42</v>
      </c>
      <c r="C169" s="8" t="s">
        <v>137</v>
      </c>
      <c r="D169" s="8" t="s">
        <v>138</v>
      </c>
      <c r="E169" s="8" t="s">
        <v>80</v>
      </c>
      <c r="F169" s="8" t="s">
        <v>61</v>
      </c>
      <c r="G169" s="7" t="s">
        <v>82</v>
      </c>
      <c r="H169" s="16"/>
      <c r="I169" s="15">
        <f>2/2*100</f>
        <v>100</v>
      </c>
      <c r="J169" s="16"/>
      <c r="K169" s="15">
        <f>2/2*100</f>
        <v>100</v>
      </c>
      <c r="L169" s="16"/>
      <c r="M169" s="15">
        <f>2/2*100</f>
        <v>100</v>
      </c>
      <c r="N169" s="16"/>
      <c r="O169" s="16">
        <f>1/2*100</f>
        <v>50</v>
      </c>
      <c r="P169" s="17" t="s">
        <v>153</v>
      </c>
      <c r="Q169" s="15">
        <f>2/2*100</f>
        <v>100</v>
      </c>
      <c r="R169" s="17" t="s">
        <v>158</v>
      </c>
      <c r="S169" s="23"/>
      <c r="T169" s="16">
        <f>1/2*100</f>
        <v>50</v>
      </c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5"/>
      <c r="AJ169" s="16"/>
      <c r="AK169" s="16"/>
      <c r="AL169" s="16"/>
      <c r="AM169" s="16"/>
      <c r="AN169" s="16"/>
      <c r="AO169" s="16"/>
      <c r="AP169" s="16"/>
    </row>
    <row r="170" spans="1:42">
      <c r="A170" s="8" t="s">
        <v>51</v>
      </c>
      <c r="B170" s="8" t="s">
        <v>42</v>
      </c>
      <c r="C170" s="8" t="s">
        <v>137</v>
      </c>
      <c r="D170" s="8" t="s">
        <v>138</v>
      </c>
      <c r="E170" s="8" t="s">
        <v>80</v>
      </c>
      <c r="F170" s="8" t="s">
        <v>61</v>
      </c>
      <c r="G170" s="7" t="s">
        <v>84</v>
      </c>
      <c r="H170" s="16"/>
      <c r="I170" s="16">
        <f>2/5*100</f>
        <v>40</v>
      </c>
      <c r="J170" s="16"/>
      <c r="K170" s="16">
        <f>1/3*100</f>
        <v>33.333333333333329</v>
      </c>
      <c r="L170" s="16"/>
      <c r="M170" s="16">
        <f>3/4*100</f>
        <v>75</v>
      </c>
      <c r="N170" s="16"/>
      <c r="O170" s="16">
        <f>2/4*100</f>
        <v>50</v>
      </c>
      <c r="P170" s="17"/>
      <c r="Q170" s="16">
        <f>4/6*100</f>
        <v>66.666666666666657</v>
      </c>
      <c r="R170" s="17"/>
      <c r="S170" s="23"/>
      <c r="T170" s="16">
        <f>4/5*100</f>
        <v>80</v>
      </c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5"/>
      <c r="AJ170" s="16"/>
      <c r="AK170" s="16"/>
      <c r="AL170" s="16"/>
      <c r="AM170" s="16"/>
      <c r="AN170" s="16"/>
      <c r="AO170" s="16"/>
      <c r="AP170" s="16"/>
    </row>
    <row r="171" spans="1:42">
      <c r="A171" s="8" t="s">
        <v>51</v>
      </c>
      <c r="B171" s="8" t="s">
        <v>42</v>
      </c>
      <c r="C171" s="8" t="s">
        <v>137</v>
      </c>
      <c r="D171" s="8" t="s">
        <v>138</v>
      </c>
      <c r="E171" s="8" t="s">
        <v>80</v>
      </c>
      <c r="F171" s="8" t="s">
        <v>61</v>
      </c>
      <c r="G171" s="7" t="s">
        <v>86</v>
      </c>
      <c r="H171" s="16"/>
      <c r="I171" s="16">
        <f>8/12*100</f>
        <v>66.666666666666657</v>
      </c>
      <c r="J171" s="16"/>
      <c r="K171" s="16">
        <f>10/20*100</f>
        <v>50</v>
      </c>
      <c r="L171" s="16"/>
      <c r="M171" s="16">
        <f>9/11*100</f>
        <v>81.818181818181827</v>
      </c>
      <c r="N171" s="16"/>
      <c r="O171" s="16">
        <f>6/12*100</f>
        <v>50</v>
      </c>
      <c r="P171" s="17"/>
      <c r="Q171" s="16">
        <f>12/12*100</f>
        <v>100</v>
      </c>
      <c r="R171" s="17"/>
      <c r="S171" s="23"/>
      <c r="T171" s="16">
        <f>10/20*100</f>
        <v>50</v>
      </c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5"/>
      <c r="AJ171" s="16"/>
      <c r="AK171" s="16"/>
      <c r="AL171" s="16"/>
      <c r="AM171" s="16"/>
      <c r="AN171" s="16"/>
      <c r="AO171" s="16"/>
      <c r="AP171" s="16"/>
    </row>
    <row r="172" spans="1:42">
      <c r="A172" s="8" t="s">
        <v>51</v>
      </c>
      <c r="B172" s="8" t="s">
        <v>42</v>
      </c>
      <c r="C172" s="8" t="s">
        <v>137</v>
      </c>
      <c r="D172" s="8" t="s">
        <v>138</v>
      </c>
      <c r="E172" s="8" t="s">
        <v>80</v>
      </c>
      <c r="F172" s="8" t="s">
        <v>65</v>
      </c>
      <c r="G172" s="7" t="s">
        <v>88</v>
      </c>
      <c r="H172" s="16"/>
      <c r="I172" s="16"/>
      <c r="J172" s="16">
        <v>70</v>
      </c>
      <c r="K172" s="16"/>
      <c r="L172" s="16">
        <v>70</v>
      </c>
      <c r="M172" s="16"/>
      <c r="N172" s="16">
        <v>70</v>
      </c>
      <c r="O172" s="16"/>
      <c r="P172" s="15">
        <v>70</v>
      </c>
      <c r="Q172" s="16"/>
      <c r="R172" s="15">
        <v>70</v>
      </c>
      <c r="S172" s="23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5"/>
      <c r="AJ172" s="16"/>
      <c r="AK172" s="16"/>
      <c r="AL172" s="16"/>
      <c r="AM172" s="16"/>
      <c r="AN172" s="16"/>
      <c r="AO172" s="16"/>
      <c r="AP172" s="16"/>
    </row>
    <row r="173" spans="1:42">
      <c r="A173" s="8" t="s">
        <v>51</v>
      </c>
      <c r="B173" s="8" t="s">
        <v>42</v>
      </c>
      <c r="C173" s="8" t="s">
        <v>137</v>
      </c>
      <c r="D173" s="8" t="s">
        <v>138</v>
      </c>
      <c r="E173" s="8" t="s">
        <v>80</v>
      </c>
      <c r="F173" s="8" t="s">
        <v>61</v>
      </c>
      <c r="G173" s="7" t="s">
        <v>90</v>
      </c>
      <c r="H173" s="16"/>
      <c r="I173" s="16"/>
      <c r="J173" s="16">
        <f>3/5*100</f>
        <v>60</v>
      </c>
      <c r="K173" s="16"/>
      <c r="L173" s="16">
        <f>5/5*100</f>
        <v>100</v>
      </c>
      <c r="M173" s="16"/>
      <c r="N173" s="16">
        <f>5/6*100</f>
        <v>83.333333333333343</v>
      </c>
      <c r="O173" s="16"/>
      <c r="P173" s="17"/>
      <c r="Q173" s="16"/>
      <c r="R173" s="17"/>
      <c r="S173" s="23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5"/>
      <c r="AJ173" s="16"/>
      <c r="AK173" s="16"/>
      <c r="AL173" s="16"/>
      <c r="AM173" s="16"/>
      <c r="AN173" s="16"/>
      <c r="AO173" s="16"/>
      <c r="AP173" s="16"/>
    </row>
    <row r="174" spans="1:42">
      <c r="A174" s="8" t="s">
        <v>51</v>
      </c>
      <c r="B174" s="8" t="s">
        <v>42</v>
      </c>
      <c r="C174" s="8" t="s">
        <v>137</v>
      </c>
      <c r="D174" s="8" t="s">
        <v>138</v>
      </c>
      <c r="E174" s="8" t="s">
        <v>80</v>
      </c>
      <c r="F174" s="8" t="s">
        <v>77</v>
      </c>
      <c r="G174" s="7" t="s">
        <v>92</v>
      </c>
      <c r="H174" s="16"/>
      <c r="I174" s="16"/>
      <c r="J174" s="16"/>
      <c r="K174" s="16"/>
      <c r="L174" s="16"/>
      <c r="M174" s="16"/>
      <c r="N174" s="16"/>
      <c r="O174" s="16"/>
      <c r="P174" s="17"/>
      <c r="Q174" s="16"/>
      <c r="R174" s="17"/>
      <c r="S174" s="23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5"/>
      <c r="AJ174" s="16"/>
      <c r="AK174" s="16"/>
      <c r="AL174" s="16"/>
      <c r="AM174" s="16"/>
      <c r="AN174" s="16"/>
      <c r="AO174" s="16"/>
      <c r="AP174" s="16"/>
    </row>
    <row r="175" spans="1:42">
      <c r="A175" s="8" t="s">
        <v>51</v>
      </c>
      <c r="B175" s="8" t="s">
        <v>42</v>
      </c>
      <c r="C175" s="8" t="s">
        <v>137</v>
      </c>
      <c r="D175" s="8" t="s">
        <v>138</v>
      </c>
      <c r="E175" s="8" t="s">
        <v>80</v>
      </c>
      <c r="F175" s="8" t="s">
        <v>77</v>
      </c>
      <c r="G175" s="7" t="s">
        <v>95</v>
      </c>
      <c r="H175" s="16"/>
      <c r="I175" s="16"/>
      <c r="J175" s="16"/>
      <c r="K175" s="16"/>
      <c r="L175" s="16"/>
      <c r="M175" s="16"/>
      <c r="N175" s="16"/>
      <c r="O175" s="16"/>
      <c r="P175" s="17"/>
      <c r="Q175" s="16"/>
      <c r="R175" s="17"/>
      <c r="S175" s="23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5"/>
      <c r="AJ175" s="16"/>
      <c r="AK175" s="16"/>
      <c r="AL175" s="16"/>
      <c r="AM175" s="16"/>
      <c r="AN175" s="16"/>
      <c r="AO175" s="16"/>
      <c r="AP175" s="16"/>
    </row>
    <row r="176" spans="1:42">
      <c r="A176" s="8" t="s">
        <v>51</v>
      </c>
      <c r="B176" s="8" t="s">
        <v>42</v>
      </c>
      <c r="C176" s="8" t="s">
        <v>137</v>
      </c>
      <c r="D176" s="8" t="s">
        <v>138</v>
      </c>
      <c r="E176" s="8" t="s">
        <v>80</v>
      </c>
      <c r="F176" s="8" t="s">
        <v>65</v>
      </c>
      <c r="G176" s="7" t="s">
        <v>97</v>
      </c>
      <c r="H176" s="16"/>
      <c r="I176" s="16">
        <v>70</v>
      </c>
      <c r="J176" s="16"/>
      <c r="K176" s="16">
        <v>90</v>
      </c>
      <c r="L176" s="16"/>
      <c r="M176" s="16">
        <v>70</v>
      </c>
      <c r="N176" s="16"/>
      <c r="O176" s="16">
        <v>70</v>
      </c>
      <c r="P176" s="17"/>
      <c r="Q176" s="16">
        <v>70</v>
      </c>
      <c r="R176" s="17"/>
      <c r="S176" s="23"/>
      <c r="T176" s="16">
        <v>70</v>
      </c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5"/>
      <c r="AJ176" s="16"/>
      <c r="AK176" s="16"/>
      <c r="AL176" s="16"/>
      <c r="AM176" s="16"/>
      <c r="AN176" s="16"/>
      <c r="AO176" s="16"/>
      <c r="AP176" s="16"/>
    </row>
    <row r="177" spans="1:42">
      <c r="A177" s="8" t="s">
        <v>51</v>
      </c>
      <c r="B177" s="8" t="s">
        <v>42</v>
      </c>
      <c r="C177" s="8" t="s">
        <v>137</v>
      </c>
      <c r="D177" s="8" t="s">
        <v>138</v>
      </c>
      <c r="E177" s="8" t="s">
        <v>80</v>
      </c>
      <c r="F177" s="8" t="s">
        <v>65</v>
      </c>
      <c r="G177" s="7" t="s">
        <v>99</v>
      </c>
      <c r="H177" s="16"/>
      <c r="I177" s="16">
        <v>70</v>
      </c>
      <c r="J177" s="16"/>
      <c r="K177" s="16">
        <v>70</v>
      </c>
      <c r="L177" s="16"/>
      <c r="M177" s="16">
        <v>70</v>
      </c>
      <c r="N177" s="16"/>
      <c r="O177" s="16">
        <v>70</v>
      </c>
      <c r="P177" s="17"/>
      <c r="Q177" s="16">
        <v>70</v>
      </c>
      <c r="R177" s="17"/>
      <c r="S177" s="23"/>
      <c r="T177" s="16">
        <v>70</v>
      </c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5"/>
      <c r="AJ177" s="16"/>
      <c r="AK177" s="16"/>
      <c r="AL177" s="16"/>
      <c r="AM177" s="16"/>
      <c r="AN177" s="16"/>
      <c r="AO177" s="16"/>
      <c r="AP177" s="16"/>
    </row>
    <row r="178" spans="1:42">
      <c r="A178" s="8" t="s">
        <v>51</v>
      </c>
      <c r="B178" s="8" t="s">
        <v>42</v>
      </c>
      <c r="C178" s="8" t="s">
        <v>137</v>
      </c>
      <c r="D178" s="8" t="s">
        <v>138</v>
      </c>
      <c r="E178" s="8" t="s">
        <v>80</v>
      </c>
      <c r="F178" s="8" t="s">
        <v>65</v>
      </c>
      <c r="G178" s="7" t="s">
        <v>101</v>
      </c>
      <c r="H178" s="16"/>
      <c r="I178" s="16"/>
      <c r="J178" s="16">
        <v>70</v>
      </c>
      <c r="K178" s="16"/>
      <c r="L178" s="16">
        <v>70</v>
      </c>
      <c r="M178" s="16"/>
      <c r="N178" s="16">
        <v>70</v>
      </c>
      <c r="O178" s="16"/>
      <c r="P178" s="17"/>
      <c r="Q178" s="16"/>
      <c r="R178" s="17"/>
      <c r="S178" s="23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5"/>
      <c r="AJ178" s="16"/>
      <c r="AK178" s="16"/>
      <c r="AL178" s="16"/>
      <c r="AM178" s="16"/>
      <c r="AN178" s="16"/>
      <c r="AO178" s="16"/>
      <c r="AP178" s="16"/>
    </row>
    <row r="179" spans="1:42">
      <c r="A179" s="8" t="s">
        <v>51</v>
      </c>
      <c r="B179" s="8" t="s">
        <v>42</v>
      </c>
      <c r="C179" s="8" t="s">
        <v>137</v>
      </c>
      <c r="D179" s="8" t="s">
        <v>138</v>
      </c>
      <c r="E179" s="8" t="s">
        <v>80</v>
      </c>
      <c r="F179" s="8" t="s">
        <v>61</v>
      </c>
      <c r="G179" s="7" t="s">
        <v>102</v>
      </c>
      <c r="H179" s="16"/>
      <c r="I179" s="16"/>
      <c r="J179" s="16">
        <f>20/20*100</f>
        <v>100</v>
      </c>
      <c r="K179" s="16"/>
      <c r="L179" s="16">
        <f>20/20*100</f>
        <v>100</v>
      </c>
      <c r="M179" s="16"/>
      <c r="N179" s="16">
        <f>20/20*100</f>
        <v>100</v>
      </c>
      <c r="O179" s="16"/>
      <c r="P179" s="17"/>
      <c r="Q179" s="16"/>
      <c r="R179" s="17"/>
      <c r="S179" s="23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5"/>
      <c r="AJ179" s="16"/>
      <c r="AK179" s="16"/>
      <c r="AL179" s="16"/>
      <c r="AM179" s="16"/>
      <c r="AN179" s="16"/>
      <c r="AO179" s="16"/>
      <c r="AP179" s="16"/>
    </row>
    <row r="180" spans="1:42">
      <c r="A180" s="8" t="s">
        <v>51</v>
      </c>
      <c r="B180" s="8" t="s">
        <v>42</v>
      </c>
      <c r="C180" s="8" t="s">
        <v>137</v>
      </c>
      <c r="D180" s="8" t="s">
        <v>138</v>
      </c>
      <c r="E180" s="8" t="s">
        <v>80</v>
      </c>
      <c r="F180" s="8" t="s">
        <v>65</v>
      </c>
      <c r="G180" s="7" t="s">
        <v>103</v>
      </c>
      <c r="H180" s="16"/>
      <c r="I180" s="16"/>
      <c r="J180" s="16">
        <v>70</v>
      </c>
      <c r="K180" s="16"/>
      <c r="L180" s="16">
        <v>70</v>
      </c>
      <c r="M180" s="16"/>
      <c r="N180" s="16">
        <v>70</v>
      </c>
      <c r="O180" s="16"/>
      <c r="P180" s="17"/>
      <c r="Q180" s="16"/>
      <c r="R180" s="17"/>
      <c r="S180" s="23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5"/>
      <c r="AJ180" s="16"/>
      <c r="AK180" s="16"/>
      <c r="AL180" s="16"/>
      <c r="AM180" s="16"/>
      <c r="AN180" s="16"/>
      <c r="AO180" s="16"/>
      <c r="AP180" s="16"/>
    </row>
    <row r="181" spans="1:42">
      <c r="A181" s="8" t="s">
        <v>51</v>
      </c>
      <c r="B181" s="8" t="s">
        <v>42</v>
      </c>
      <c r="C181" s="8" t="s">
        <v>137</v>
      </c>
      <c r="D181" s="8" t="s">
        <v>138</v>
      </c>
      <c r="E181" s="8" t="s">
        <v>80</v>
      </c>
      <c r="F181" s="8" t="s">
        <v>61</v>
      </c>
      <c r="G181" s="7" t="s">
        <v>105</v>
      </c>
      <c r="H181" s="16"/>
      <c r="I181" s="16"/>
      <c r="J181" s="16"/>
      <c r="K181" s="16"/>
      <c r="L181" s="16"/>
      <c r="M181" s="16"/>
      <c r="N181" s="16"/>
      <c r="O181" s="16"/>
      <c r="P181" s="17"/>
      <c r="Q181" s="16"/>
      <c r="R181" s="17"/>
      <c r="S181" s="23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5"/>
      <c r="AJ181" s="16"/>
      <c r="AK181" s="16"/>
      <c r="AL181" s="16"/>
      <c r="AM181" s="16"/>
      <c r="AN181" s="16"/>
      <c r="AO181" s="16"/>
      <c r="AP181" s="16"/>
    </row>
    <row r="182" spans="1:42">
      <c r="A182" s="8" t="s">
        <v>51</v>
      </c>
      <c r="B182" s="8" t="s">
        <v>42</v>
      </c>
      <c r="C182" s="8" t="s">
        <v>137</v>
      </c>
      <c r="D182" s="8" t="s">
        <v>138</v>
      </c>
      <c r="E182" s="8" t="s">
        <v>80</v>
      </c>
      <c r="F182" s="8" t="s">
        <v>77</v>
      </c>
      <c r="G182" s="7" t="s">
        <v>107</v>
      </c>
      <c r="H182" s="16"/>
      <c r="I182" s="16"/>
      <c r="J182" s="16"/>
      <c r="K182" s="16"/>
      <c r="L182" s="16"/>
      <c r="M182" s="16"/>
      <c r="N182" s="16"/>
      <c r="O182" s="16"/>
      <c r="P182" s="17"/>
      <c r="Q182" s="16"/>
      <c r="R182" s="17"/>
      <c r="S182" s="23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5"/>
      <c r="AJ182" s="16"/>
      <c r="AK182" s="16"/>
      <c r="AL182" s="16"/>
      <c r="AM182" s="16"/>
      <c r="AN182" s="16"/>
      <c r="AO182" s="16"/>
      <c r="AP182" s="16"/>
    </row>
    <row r="183" spans="1:42">
      <c r="A183" s="8" t="s">
        <v>51</v>
      </c>
      <c r="B183" s="8" t="s">
        <v>42</v>
      </c>
      <c r="C183" s="8" t="s">
        <v>137</v>
      </c>
      <c r="D183" s="8" t="s">
        <v>138</v>
      </c>
      <c r="E183" s="8" t="s">
        <v>80</v>
      </c>
      <c r="F183" s="8" t="s">
        <v>61</v>
      </c>
      <c r="G183" s="7" t="s">
        <v>109</v>
      </c>
      <c r="H183" s="16"/>
      <c r="I183" s="16"/>
      <c r="J183" s="16"/>
      <c r="K183" s="16"/>
      <c r="L183" s="16"/>
      <c r="M183" s="16"/>
      <c r="N183" s="16"/>
      <c r="O183" s="16"/>
      <c r="P183" s="17"/>
      <c r="Q183" s="16"/>
      <c r="R183" s="17"/>
      <c r="S183" s="23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5"/>
      <c r="AJ183" s="16"/>
      <c r="AK183" s="16"/>
      <c r="AL183" s="16"/>
      <c r="AM183" s="16"/>
      <c r="AN183" s="16"/>
      <c r="AO183" s="16"/>
      <c r="AP183" s="16"/>
    </row>
    <row r="184" spans="1:42">
      <c r="A184" s="8" t="s">
        <v>51</v>
      </c>
      <c r="B184" s="8" t="s">
        <v>42</v>
      </c>
      <c r="C184" s="8" t="s">
        <v>137</v>
      </c>
      <c r="D184" s="8" t="s">
        <v>138</v>
      </c>
      <c r="E184" s="8" t="s">
        <v>110</v>
      </c>
      <c r="F184" s="8" t="s">
        <v>61</v>
      </c>
      <c r="G184" s="7" t="s">
        <v>112</v>
      </c>
      <c r="H184" s="16">
        <v>70</v>
      </c>
      <c r="I184" s="16">
        <v>90</v>
      </c>
      <c r="J184" s="16">
        <v>90</v>
      </c>
      <c r="K184" s="19"/>
      <c r="L184" s="16">
        <v>90</v>
      </c>
      <c r="M184" s="19"/>
      <c r="N184" s="16">
        <v>70</v>
      </c>
      <c r="O184" s="16">
        <v>70</v>
      </c>
      <c r="P184" s="19"/>
      <c r="Q184" s="16"/>
      <c r="R184" s="16"/>
      <c r="S184" s="23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5"/>
      <c r="AJ184" s="16"/>
      <c r="AK184" s="16"/>
      <c r="AL184" s="16"/>
      <c r="AM184" s="16"/>
      <c r="AN184" s="16"/>
      <c r="AO184" s="16"/>
      <c r="AP184" s="16"/>
    </row>
    <row r="185" spans="1:42">
      <c r="A185" s="8" t="s">
        <v>51</v>
      </c>
      <c r="B185" s="8" t="s">
        <v>42</v>
      </c>
      <c r="C185" s="8" t="s">
        <v>137</v>
      </c>
      <c r="D185" s="8" t="s">
        <v>138</v>
      </c>
      <c r="E185" s="8" t="s">
        <v>110</v>
      </c>
      <c r="F185" s="8" t="s">
        <v>57</v>
      </c>
      <c r="G185" s="7" t="s">
        <v>113</v>
      </c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23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5"/>
      <c r="AJ185" s="16"/>
      <c r="AK185" s="16"/>
      <c r="AL185" s="16"/>
      <c r="AM185" s="16"/>
      <c r="AN185" s="16"/>
      <c r="AO185" s="16"/>
      <c r="AP185" s="16"/>
    </row>
    <row r="186" spans="1:42">
      <c r="A186" s="8" t="s">
        <v>51</v>
      </c>
      <c r="B186" s="8" t="s">
        <v>42</v>
      </c>
      <c r="C186" s="8" t="s">
        <v>137</v>
      </c>
      <c r="D186" s="8" t="s">
        <v>138</v>
      </c>
      <c r="E186" s="8" t="s">
        <v>110</v>
      </c>
      <c r="F186" s="8" t="s">
        <v>61</v>
      </c>
      <c r="G186" s="7" t="s">
        <v>115</v>
      </c>
      <c r="H186" s="16">
        <f>4/4*100</f>
        <v>100</v>
      </c>
      <c r="I186" s="16">
        <f>2/4*100</f>
        <v>50</v>
      </c>
      <c r="J186" s="16">
        <f>4/4*100</f>
        <v>100</v>
      </c>
      <c r="K186" s="16">
        <f>2/4*100</f>
        <v>50</v>
      </c>
      <c r="L186" s="16">
        <f>4/4*100</f>
        <v>100</v>
      </c>
      <c r="M186" s="16">
        <f>3/4*100</f>
        <v>75</v>
      </c>
      <c r="N186" s="16">
        <f>4/4*100</f>
        <v>100</v>
      </c>
      <c r="O186" s="16">
        <f>4/4*100</f>
        <v>100</v>
      </c>
      <c r="P186" s="16">
        <f>4/4*100</f>
        <v>100</v>
      </c>
      <c r="Q186" s="16"/>
      <c r="R186" s="16">
        <f>4/4*100</f>
        <v>100</v>
      </c>
      <c r="S186" s="23"/>
      <c r="T186" s="16">
        <f>4/4*100</f>
        <v>100</v>
      </c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5"/>
      <c r="AJ186" s="16"/>
      <c r="AK186" s="16"/>
      <c r="AL186" s="16"/>
      <c r="AM186" s="16"/>
      <c r="AN186" s="16"/>
      <c r="AO186" s="16"/>
      <c r="AP186" s="16"/>
    </row>
    <row r="187" spans="1:42">
      <c r="A187" s="8" t="s">
        <v>51</v>
      </c>
      <c r="B187" s="8" t="s">
        <v>42</v>
      </c>
      <c r="C187" s="8" t="s">
        <v>137</v>
      </c>
      <c r="D187" s="8" t="s">
        <v>138</v>
      </c>
      <c r="E187" s="8" t="s">
        <v>110</v>
      </c>
      <c r="F187" s="8" t="s">
        <v>65</v>
      </c>
      <c r="G187" s="7" t="s">
        <v>117</v>
      </c>
      <c r="H187" s="16"/>
      <c r="I187" s="16"/>
      <c r="J187" s="16"/>
      <c r="K187" s="16">
        <v>70</v>
      </c>
      <c r="L187" s="16">
        <v>80</v>
      </c>
      <c r="M187" s="16">
        <v>80</v>
      </c>
      <c r="N187" s="16"/>
      <c r="O187" s="16">
        <v>80</v>
      </c>
      <c r="P187" s="16"/>
      <c r="Q187" s="16"/>
      <c r="R187" s="16"/>
      <c r="S187" s="23"/>
      <c r="T187" s="16">
        <v>80</v>
      </c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5"/>
      <c r="AJ187" s="16"/>
      <c r="AK187" s="16"/>
      <c r="AL187" s="16"/>
      <c r="AM187" s="16"/>
      <c r="AN187" s="16"/>
      <c r="AO187" s="16"/>
      <c r="AP187" s="16"/>
    </row>
    <row r="188" spans="1:42">
      <c r="A188" s="8" t="s">
        <v>51</v>
      </c>
      <c r="B188" s="8" t="s">
        <v>42</v>
      </c>
      <c r="C188" s="8" t="s">
        <v>137</v>
      </c>
      <c r="D188" s="8" t="s">
        <v>138</v>
      </c>
      <c r="E188" s="8" t="s">
        <v>110</v>
      </c>
      <c r="F188" s="8" t="s">
        <v>61</v>
      </c>
      <c r="G188" s="7" t="s">
        <v>118</v>
      </c>
      <c r="H188" s="16">
        <f>80/100*100</f>
        <v>80</v>
      </c>
      <c r="I188" s="16"/>
      <c r="J188" s="16"/>
      <c r="K188" s="16"/>
      <c r="L188" s="16">
        <f>60/100*100</f>
        <v>60</v>
      </c>
      <c r="M188" s="16"/>
      <c r="N188" s="16"/>
      <c r="O188" s="16"/>
      <c r="P188" s="16">
        <f>70/100*100</f>
        <v>70</v>
      </c>
      <c r="Q188" s="16"/>
      <c r="R188" s="16"/>
      <c r="S188" s="23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5"/>
      <c r="AJ188" s="16"/>
      <c r="AK188" s="16"/>
      <c r="AL188" s="16"/>
      <c r="AM188" s="16"/>
      <c r="AN188" s="16"/>
      <c r="AO188" s="16"/>
      <c r="AP188" s="16"/>
    </row>
    <row r="189" spans="1:42">
      <c r="A189" s="8" t="s">
        <v>51</v>
      </c>
      <c r="B189" s="8" t="s">
        <v>42</v>
      </c>
      <c r="C189" s="8" t="s">
        <v>137</v>
      </c>
      <c r="D189" s="8" t="s">
        <v>138</v>
      </c>
      <c r="E189" s="8" t="s">
        <v>110</v>
      </c>
      <c r="F189" s="8" t="s">
        <v>65</v>
      </c>
      <c r="G189" s="7" t="s">
        <v>119</v>
      </c>
      <c r="H189" s="16"/>
      <c r="I189" s="16"/>
      <c r="J189" s="16"/>
      <c r="K189" s="16"/>
      <c r="L189" s="16"/>
      <c r="M189" s="16"/>
      <c r="N189" s="16"/>
      <c r="O189" s="16"/>
      <c r="P189" s="16">
        <v>90</v>
      </c>
      <c r="Q189" s="16"/>
      <c r="R189" s="16"/>
      <c r="S189" s="23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5"/>
      <c r="AJ189" s="16"/>
      <c r="AK189" s="16"/>
      <c r="AL189" s="16"/>
      <c r="AM189" s="16"/>
      <c r="AN189" s="16"/>
      <c r="AO189" s="16"/>
      <c r="AP189" s="16"/>
    </row>
    <row r="190" spans="1:42">
      <c r="A190" s="8" t="s">
        <v>51</v>
      </c>
      <c r="B190" s="8" t="s">
        <v>42</v>
      </c>
      <c r="C190" s="8" t="s">
        <v>137</v>
      </c>
      <c r="D190" s="8" t="s">
        <v>138</v>
      </c>
      <c r="E190" s="8" t="s">
        <v>110</v>
      </c>
      <c r="F190" s="8" t="s">
        <v>65</v>
      </c>
      <c r="G190" s="7" t="s">
        <v>121</v>
      </c>
      <c r="H190" s="16"/>
      <c r="I190" s="16"/>
      <c r="J190" s="16"/>
      <c r="K190" s="16"/>
      <c r="L190" s="16"/>
      <c r="M190" s="16"/>
      <c r="N190" s="16"/>
      <c r="O190" s="16"/>
      <c r="P190" s="16"/>
      <c r="Q190" s="16">
        <v>90</v>
      </c>
      <c r="R190" s="16"/>
      <c r="S190" s="23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5"/>
      <c r="AJ190" s="16"/>
      <c r="AK190" s="16"/>
      <c r="AL190" s="16"/>
      <c r="AM190" s="16"/>
      <c r="AN190" s="16"/>
      <c r="AO190" s="16"/>
      <c r="AP190" s="16"/>
    </row>
    <row r="191" spans="1:42">
      <c r="A191" s="8" t="s">
        <v>51</v>
      </c>
      <c r="B191" s="8" t="s">
        <v>42</v>
      </c>
      <c r="C191" s="8" t="s">
        <v>137</v>
      </c>
      <c r="D191" s="8" t="s">
        <v>138</v>
      </c>
      <c r="E191" s="8" t="s">
        <v>110</v>
      </c>
      <c r="F191" s="8" t="s">
        <v>61</v>
      </c>
      <c r="G191" s="7" t="s">
        <v>123</v>
      </c>
      <c r="H191" s="16"/>
      <c r="I191" s="16">
        <v>90</v>
      </c>
      <c r="J191" s="16"/>
      <c r="K191" s="16">
        <v>80</v>
      </c>
      <c r="L191" s="16"/>
      <c r="M191" s="16"/>
      <c r="N191" s="16"/>
      <c r="O191" s="16"/>
      <c r="P191" s="16"/>
      <c r="Q191" s="16">
        <v>90</v>
      </c>
      <c r="R191" s="16"/>
      <c r="S191" s="23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5"/>
      <c r="AJ191" s="16"/>
      <c r="AK191" s="16"/>
      <c r="AL191" s="16"/>
      <c r="AM191" s="16"/>
      <c r="AN191" s="16"/>
      <c r="AO191" s="16"/>
      <c r="AP191" s="16"/>
    </row>
    <row r="192" spans="1:42">
      <c r="A192" s="8" t="s">
        <v>51</v>
      </c>
      <c r="B192" s="8" t="s">
        <v>42</v>
      </c>
      <c r="C192" s="8" t="s">
        <v>137</v>
      </c>
      <c r="D192" s="8" t="s">
        <v>138</v>
      </c>
      <c r="E192" s="8" t="s">
        <v>110</v>
      </c>
      <c r="F192" s="8" t="s">
        <v>65</v>
      </c>
      <c r="G192" s="7" t="s">
        <v>125</v>
      </c>
      <c r="H192" s="16"/>
      <c r="I192" s="16"/>
      <c r="J192" s="16"/>
      <c r="K192" s="16"/>
      <c r="L192" s="16"/>
      <c r="M192" s="16"/>
      <c r="N192" s="16"/>
      <c r="O192" s="16">
        <v>90</v>
      </c>
      <c r="P192" s="16"/>
      <c r="Q192" s="16"/>
      <c r="R192" s="16"/>
      <c r="S192" s="23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5"/>
      <c r="AJ192" s="16"/>
      <c r="AK192" s="16"/>
      <c r="AL192" s="16"/>
      <c r="AM192" s="16"/>
      <c r="AN192" s="16"/>
      <c r="AO192" s="16"/>
      <c r="AP192" s="16"/>
    </row>
    <row r="193" spans="1:42">
      <c r="A193" s="8" t="s">
        <v>51</v>
      </c>
      <c r="B193" s="8" t="s">
        <v>42</v>
      </c>
      <c r="C193" s="8" t="s">
        <v>137</v>
      </c>
      <c r="D193" s="8" t="s">
        <v>138</v>
      </c>
      <c r="E193" s="8" t="s">
        <v>110</v>
      </c>
      <c r="F193" s="8" t="s">
        <v>61</v>
      </c>
      <c r="G193" s="7" t="s">
        <v>127</v>
      </c>
      <c r="H193" s="16"/>
      <c r="I193" s="16"/>
      <c r="J193" s="16">
        <v>100</v>
      </c>
      <c r="K193" s="16"/>
      <c r="L193" s="16"/>
      <c r="M193" s="16">
        <v>90</v>
      </c>
      <c r="N193" s="16"/>
      <c r="O193" s="16">
        <v>100</v>
      </c>
      <c r="P193" s="16"/>
      <c r="Q193" s="16"/>
      <c r="R193" s="16"/>
      <c r="S193" s="23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5"/>
      <c r="AJ193" s="16"/>
      <c r="AK193" s="16"/>
      <c r="AL193" s="16"/>
      <c r="AM193" s="16"/>
      <c r="AN193" s="16"/>
      <c r="AO193" s="16"/>
      <c r="AP193" s="16"/>
    </row>
    <row r="194" spans="1:42">
      <c r="A194" s="8" t="s">
        <v>51</v>
      </c>
      <c r="B194" s="8" t="s">
        <v>42</v>
      </c>
      <c r="C194" s="8" t="s">
        <v>139</v>
      </c>
      <c r="D194" s="8" t="s">
        <v>140</v>
      </c>
      <c r="E194" s="8" t="s">
        <v>56</v>
      </c>
      <c r="F194" s="8" t="s">
        <v>57</v>
      </c>
      <c r="G194" s="7" t="s">
        <v>59</v>
      </c>
      <c r="H194" s="16"/>
      <c r="I194" s="17"/>
      <c r="J194" s="16" t="s">
        <v>149</v>
      </c>
      <c r="K194" s="17"/>
      <c r="L194" s="16"/>
      <c r="M194" s="16" t="s">
        <v>149</v>
      </c>
      <c r="N194" s="16"/>
      <c r="O194" s="16"/>
      <c r="P194" s="17"/>
      <c r="Q194" s="16"/>
      <c r="R194" s="16" t="s">
        <v>156</v>
      </c>
      <c r="S194" s="23"/>
      <c r="T194" s="16" t="s">
        <v>160</v>
      </c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5"/>
      <c r="AJ194" s="16"/>
      <c r="AK194" s="16"/>
      <c r="AL194" s="16"/>
      <c r="AM194" s="16"/>
      <c r="AN194" s="16"/>
      <c r="AO194" s="16"/>
      <c r="AP194" s="16"/>
    </row>
    <row r="195" spans="1:42">
      <c r="A195" s="8" t="s">
        <v>51</v>
      </c>
      <c r="B195" s="8" t="s">
        <v>42</v>
      </c>
      <c r="C195" s="8" t="s">
        <v>139</v>
      </c>
      <c r="D195" s="8" t="s">
        <v>140</v>
      </c>
      <c r="E195" s="8" t="s">
        <v>56</v>
      </c>
      <c r="F195" s="8" t="s">
        <v>61</v>
      </c>
      <c r="G195" s="7" t="s">
        <v>63</v>
      </c>
      <c r="H195" s="16"/>
      <c r="I195" s="17"/>
      <c r="J195" s="16">
        <f>9.5/11*100</f>
        <v>86.36363636363636</v>
      </c>
      <c r="K195" s="17"/>
      <c r="L195" s="16">
        <f>7/8*100</f>
        <v>87.5</v>
      </c>
      <c r="M195" s="16">
        <f>6/7*100</f>
        <v>85.714285714285708</v>
      </c>
      <c r="N195" s="16">
        <f>4/12*100</f>
        <v>33.333333333333329</v>
      </c>
      <c r="O195" s="16">
        <f>7/9*100</f>
        <v>77.777777777777786</v>
      </c>
      <c r="P195" s="17"/>
      <c r="Q195" s="16">
        <f>5/8*100</f>
        <v>62.5</v>
      </c>
      <c r="R195" s="16">
        <v>0</v>
      </c>
      <c r="S195" s="23"/>
      <c r="T195" s="16">
        <f>8/10*100</f>
        <v>80</v>
      </c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5"/>
      <c r="AJ195" s="16"/>
      <c r="AK195" s="16"/>
      <c r="AL195" s="16"/>
      <c r="AM195" s="16"/>
      <c r="AN195" s="16"/>
      <c r="AO195" s="16"/>
      <c r="AP195" s="16"/>
    </row>
    <row r="196" spans="1:42">
      <c r="A196" s="8" t="s">
        <v>51</v>
      </c>
      <c r="B196" s="8" t="s">
        <v>42</v>
      </c>
      <c r="C196" s="8" t="s">
        <v>139</v>
      </c>
      <c r="D196" s="8" t="s">
        <v>140</v>
      </c>
      <c r="E196" s="8" t="s">
        <v>56</v>
      </c>
      <c r="F196" s="8" t="s">
        <v>65</v>
      </c>
      <c r="G196" s="7" t="s">
        <v>67</v>
      </c>
      <c r="H196" s="16"/>
      <c r="I196" s="17"/>
      <c r="J196" s="16"/>
      <c r="K196" s="17"/>
      <c r="L196" s="16"/>
      <c r="M196" s="16"/>
      <c r="N196" s="16">
        <v>50</v>
      </c>
      <c r="O196" s="16"/>
      <c r="P196" s="17"/>
      <c r="Q196" s="16"/>
      <c r="R196" s="16"/>
      <c r="S196" s="23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5"/>
      <c r="AJ196" s="16"/>
      <c r="AK196" s="16"/>
      <c r="AL196" s="16"/>
      <c r="AM196" s="16"/>
      <c r="AN196" s="16"/>
      <c r="AO196" s="16"/>
      <c r="AP196" s="16"/>
    </row>
    <row r="197" spans="1:42">
      <c r="A197" s="8" t="s">
        <v>51</v>
      </c>
      <c r="B197" s="8" t="s">
        <v>42</v>
      </c>
      <c r="C197" s="8" t="s">
        <v>139</v>
      </c>
      <c r="D197" s="8" t="s">
        <v>140</v>
      </c>
      <c r="E197" s="8" t="s">
        <v>56</v>
      </c>
      <c r="F197" s="8" t="s">
        <v>65</v>
      </c>
      <c r="G197" s="7" t="s">
        <v>70</v>
      </c>
      <c r="H197" s="16"/>
      <c r="I197" s="17"/>
      <c r="J197" s="16">
        <v>70</v>
      </c>
      <c r="K197" s="17"/>
      <c r="L197" s="16">
        <v>70</v>
      </c>
      <c r="M197" s="16">
        <v>70</v>
      </c>
      <c r="N197" s="16">
        <v>70</v>
      </c>
      <c r="O197" s="16">
        <v>70</v>
      </c>
      <c r="P197" s="17"/>
      <c r="Q197" s="16">
        <v>50</v>
      </c>
      <c r="R197" s="16">
        <v>50</v>
      </c>
      <c r="S197" s="23"/>
      <c r="T197" s="16">
        <v>70</v>
      </c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5"/>
      <c r="AJ197" s="16"/>
      <c r="AK197" s="16"/>
      <c r="AL197" s="16"/>
      <c r="AM197" s="16"/>
      <c r="AN197" s="16"/>
      <c r="AO197" s="16"/>
      <c r="AP197" s="16"/>
    </row>
    <row r="198" spans="1:42">
      <c r="A198" s="8" t="s">
        <v>51</v>
      </c>
      <c r="B198" s="8" t="s">
        <v>42</v>
      </c>
      <c r="C198" s="8" t="s">
        <v>139</v>
      </c>
      <c r="D198" s="8" t="s">
        <v>140</v>
      </c>
      <c r="E198" s="8" t="s">
        <v>56</v>
      </c>
      <c r="F198" s="8" t="s">
        <v>61</v>
      </c>
      <c r="G198" s="7" t="s">
        <v>73</v>
      </c>
      <c r="H198" s="16"/>
      <c r="I198" s="17"/>
      <c r="J198" s="16">
        <f>20/20*100</f>
        <v>100</v>
      </c>
      <c r="K198" s="17"/>
      <c r="L198" s="16">
        <f>19/20*100</f>
        <v>95</v>
      </c>
      <c r="M198" s="16">
        <f>19/20*100</f>
        <v>95</v>
      </c>
      <c r="N198" s="16">
        <f>18/20*100</f>
        <v>90</v>
      </c>
      <c r="O198" s="16">
        <f>20/20*100</f>
        <v>100</v>
      </c>
      <c r="P198" s="17"/>
      <c r="Q198" s="16">
        <f>19/20*100</f>
        <v>95</v>
      </c>
      <c r="R198" s="16">
        <f>19/20*100</f>
        <v>95</v>
      </c>
      <c r="S198" s="23"/>
      <c r="T198" s="16">
        <f>20/20*100</f>
        <v>100</v>
      </c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5"/>
      <c r="AJ198" s="16"/>
      <c r="AK198" s="16"/>
      <c r="AL198" s="16"/>
      <c r="AM198" s="16"/>
      <c r="AN198" s="16"/>
      <c r="AO198" s="16"/>
      <c r="AP198" s="16"/>
    </row>
    <row r="199" spans="1:42">
      <c r="A199" s="8" t="s">
        <v>51</v>
      </c>
      <c r="B199" s="8" t="s">
        <v>42</v>
      </c>
      <c r="C199" s="8" t="s">
        <v>139</v>
      </c>
      <c r="D199" s="8" t="s">
        <v>140</v>
      </c>
      <c r="E199" s="8" t="s">
        <v>56</v>
      </c>
      <c r="F199" s="8" t="s">
        <v>61</v>
      </c>
      <c r="G199" s="7" t="s">
        <v>75</v>
      </c>
      <c r="H199" s="16"/>
      <c r="I199" s="17"/>
      <c r="J199" s="16"/>
      <c r="K199" s="17"/>
      <c r="L199" s="16"/>
      <c r="M199" s="16"/>
      <c r="N199" s="16"/>
      <c r="O199" s="16"/>
      <c r="P199" s="17"/>
      <c r="Q199" s="16"/>
      <c r="R199" s="16"/>
      <c r="S199" s="23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5"/>
      <c r="AJ199" s="16"/>
      <c r="AK199" s="16"/>
      <c r="AL199" s="16"/>
      <c r="AM199" s="16"/>
      <c r="AN199" s="16"/>
      <c r="AO199" s="16"/>
      <c r="AP199" s="16"/>
    </row>
    <row r="200" spans="1:42">
      <c r="A200" s="8" t="s">
        <v>51</v>
      </c>
      <c r="B200" s="8" t="s">
        <v>42</v>
      </c>
      <c r="C200" s="8" t="s">
        <v>139</v>
      </c>
      <c r="D200" s="8" t="s">
        <v>140</v>
      </c>
      <c r="E200" s="8" t="s">
        <v>56</v>
      </c>
      <c r="F200" s="8" t="s">
        <v>77</v>
      </c>
      <c r="G200" s="7" t="s">
        <v>78</v>
      </c>
      <c r="H200" s="16"/>
      <c r="I200" s="17"/>
      <c r="J200" s="16"/>
      <c r="K200" s="17"/>
      <c r="L200" s="16"/>
      <c r="M200" s="16"/>
      <c r="N200" s="16"/>
      <c r="O200" s="16"/>
      <c r="P200" s="17"/>
      <c r="Q200" s="16"/>
      <c r="R200" s="16"/>
      <c r="S200" s="23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5"/>
      <c r="AJ200" s="16"/>
      <c r="AK200" s="16"/>
      <c r="AL200" s="16"/>
      <c r="AM200" s="16"/>
      <c r="AN200" s="16"/>
      <c r="AO200" s="16"/>
      <c r="AP200" s="16"/>
    </row>
    <row r="201" spans="1:42">
      <c r="A201" s="8" t="s">
        <v>51</v>
      </c>
      <c r="B201" s="8" t="s">
        <v>42</v>
      </c>
      <c r="C201" s="8" t="s">
        <v>139</v>
      </c>
      <c r="D201" s="8" t="s">
        <v>140</v>
      </c>
      <c r="E201" s="8" t="s">
        <v>80</v>
      </c>
      <c r="F201" s="8" t="s">
        <v>61</v>
      </c>
      <c r="G201" s="7" t="s">
        <v>82</v>
      </c>
      <c r="H201" s="16"/>
      <c r="I201" s="17"/>
      <c r="J201" s="16"/>
      <c r="K201" s="17"/>
      <c r="L201" s="16"/>
      <c r="M201" s="15">
        <f>2/2*100</f>
        <v>100</v>
      </c>
      <c r="N201" s="16"/>
      <c r="O201" s="16">
        <f>1/2*100</f>
        <v>50</v>
      </c>
      <c r="P201" s="17"/>
      <c r="Q201" s="15">
        <f>2/2*100</f>
        <v>100</v>
      </c>
      <c r="R201" s="16"/>
      <c r="S201" s="23"/>
      <c r="T201" s="16">
        <f>1.5/2*100</f>
        <v>75</v>
      </c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5"/>
      <c r="AJ201" s="16"/>
      <c r="AK201" s="16"/>
      <c r="AL201" s="16"/>
      <c r="AM201" s="16"/>
      <c r="AN201" s="16"/>
      <c r="AO201" s="16"/>
      <c r="AP201" s="16"/>
    </row>
    <row r="202" spans="1:42">
      <c r="A202" s="8" t="s">
        <v>51</v>
      </c>
      <c r="B202" s="8" t="s">
        <v>42</v>
      </c>
      <c r="C202" s="8" t="s">
        <v>139</v>
      </c>
      <c r="D202" s="8" t="s">
        <v>140</v>
      </c>
      <c r="E202" s="8" t="s">
        <v>80</v>
      </c>
      <c r="F202" s="8" t="s">
        <v>61</v>
      </c>
      <c r="G202" s="7" t="s">
        <v>84</v>
      </c>
      <c r="H202" s="16"/>
      <c r="I202" s="17"/>
      <c r="J202" s="16"/>
      <c r="K202" s="17"/>
      <c r="L202" s="16"/>
      <c r="M202" s="16">
        <f>2/4*100</f>
        <v>50</v>
      </c>
      <c r="N202" s="16"/>
      <c r="O202" s="16">
        <v>0</v>
      </c>
      <c r="P202" s="17"/>
      <c r="Q202" s="16">
        <f>4/6*100</f>
        <v>66.666666666666657</v>
      </c>
      <c r="R202" s="16"/>
      <c r="S202" s="23"/>
      <c r="T202" s="16">
        <f>4/5*100</f>
        <v>80</v>
      </c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5"/>
      <c r="AJ202" s="16"/>
      <c r="AK202" s="16"/>
      <c r="AL202" s="16"/>
      <c r="AM202" s="16"/>
      <c r="AN202" s="16"/>
      <c r="AO202" s="16"/>
      <c r="AP202" s="16"/>
    </row>
    <row r="203" spans="1:42">
      <c r="A203" s="8" t="s">
        <v>51</v>
      </c>
      <c r="B203" s="8" t="s">
        <v>42</v>
      </c>
      <c r="C203" s="8" t="s">
        <v>139</v>
      </c>
      <c r="D203" s="8" t="s">
        <v>140</v>
      </c>
      <c r="E203" s="8" t="s">
        <v>80</v>
      </c>
      <c r="F203" s="8" t="s">
        <v>61</v>
      </c>
      <c r="G203" s="7" t="s">
        <v>86</v>
      </c>
      <c r="H203" s="16"/>
      <c r="I203" s="17"/>
      <c r="J203" s="16"/>
      <c r="K203" s="17"/>
      <c r="L203" s="16"/>
      <c r="M203" s="16">
        <f>9/11*100</f>
        <v>81.818181818181827</v>
      </c>
      <c r="N203" s="16"/>
      <c r="O203" s="16">
        <v>0</v>
      </c>
      <c r="P203" s="17"/>
      <c r="Q203" s="16">
        <f>8/12*100</f>
        <v>66.666666666666657</v>
      </c>
      <c r="R203" s="16"/>
      <c r="S203" s="23"/>
      <c r="T203" s="16">
        <f>6/20*100</f>
        <v>30</v>
      </c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5"/>
      <c r="AJ203" s="16"/>
      <c r="AK203" s="16"/>
      <c r="AL203" s="16"/>
      <c r="AM203" s="16"/>
      <c r="AN203" s="16"/>
      <c r="AO203" s="16"/>
      <c r="AP203" s="16"/>
    </row>
    <row r="204" spans="1:42">
      <c r="A204" s="8" t="s">
        <v>51</v>
      </c>
      <c r="B204" s="8" t="s">
        <v>42</v>
      </c>
      <c r="C204" s="8" t="s">
        <v>139</v>
      </c>
      <c r="D204" s="8" t="s">
        <v>140</v>
      </c>
      <c r="E204" s="8" t="s">
        <v>80</v>
      </c>
      <c r="F204" s="8" t="s">
        <v>65</v>
      </c>
      <c r="G204" s="7" t="s">
        <v>88</v>
      </c>
      <c r="H204" s="16"/>
      <c r="I204" s="17"/>
      <c r="J204" s="16">
        <v>70</v>
      </c>
      <c r="K204" s="17"/>
      <c r="L204" s="16">
        <v>0</v>
      </c>
      <c r="M204" s="16"/>
      <c r="N204" s="16">
        <v>70</v>
      </c>
      <c r="O204" s="16"/>
      <c r="P204" s="17"/>
      <c r="Q204" s="16"/>
      <c r="R204" s="16">
        <v>70</v>
      </c>
      <c r="S204" s="23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5"/>
      <c r="AJ204" s="16"/>
      <c r="AK204" s="16"/>
      <c r="AL204" s="16"/>
      <c r="AM204" s="16"/>
      <c r="AN204" s="16"/>
      <c r="AO204" s="16"/>
      <c r="AP204" s="16"/>
    </row>
    <row r="205" spans="1:42">
      <c r="A205" s="8" t="s">
        <v>51</v>
      </c>
      <c r="B205" s="8" t="s">
        <v>42</v>
      </c>
      <c r="C205" s="8" t="s">
        <v>139</v>
      </c>
      <c r="D205" s="8" t="s">
        <v>140</v>
      </c>
      <c r="E205" s="8" t="s">
        <v>80</v>
      </c>
      <c r="F205" s="8" t="s">
        <v>61</v>
      </c>
      <c r="G205" s="7" t="s">
        <v>90</v>
      </c>
      <c r="H205" s="16"/>
      <c r="I205" s="17"/>
      <c r="J205" s="16">
        <f>2/5*100</f>
        <v>40</v>
      </c>
      <c r="K205" s="17"/>
      <c r="L205" s="16">
        <f>3/5*100</f>
        <v>60</v>
      </c>
      <c r="M205" s="16"/>
      <c r="N205" s="16">
        <f>3/6*100</f>
        <v>50</v>
      </c>
      <c r="O205" s="16"/>
      <c r="P205" s="17"/>
      <c r="Q205" s="16"/>
      <c r="R205" s="16">
        <f>2/2*100</f>
        <v>100</v>
      </c>
      <c r="S205" s="23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5"/>
      <c r="AJ205" s="16"/>
      <c r="AK205" s="16"/>
      <c r="AL205" s="16"/>
      <c r="AM205" s="16"/>
      <c r="AN205" s="16"/>
      <c r="AO205" s="16"/>
      <c r="AP205" s="16"/>
    </row>
    <row r="206" spans="1:42">
      <c r="A206" s="8" t="s">
        <v>51</v>
      </c>
      <c r="B206" s="8" t="s">
        <v>42</v>
      </c>
      <c r="C206" s="8" t="s">
        <v>139</v>
      </c>
      <c r="D206" s="8" t="s">
        <v>140</v>
      </c>
      <c r="E206" s="8" t="s">
        <v>80</v>
      </c>
      <c r="F206" s="8" t="s">
        <v>77</v>
      </c>
      <c r="G206" s="7" t="s">
        <v>92</v>
      </c>
      <c r="H206" s="16"/>
      <c r="I206" s="17"/>
      <c r="J206" s="16"/>
      <c r="K206" s="17"/>
      <c r="L206" s="16"/>
      <c r="M206" s="16"/>
      <c r="N206" s="16"/>
      <c r="O206" s="16"/>
      <c r="P206" s="17"/>
      <c r="Q206" s="16"/>
      <c r="R206" s="16"/>
      <c r="S206" s="23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5"/>
      <c r="AJ206" s="16"/>
      <c r="AK206" s="16"/>
      <c r="AL206" s="16"/>
      <c r="AM206" s="16"/>
      <c r="AN206" s="16"/>
      <c r="AO206" s="16"/>
      <c r="AP206" s="16"/>
    </row>
    <row r="207" spans="1:42">
      <c r="A207" s="8" t="s">
        <v>51</v>
      </c>
      <c r="B207" s="8" t="s">
        <v>42</v>
      </c>
      <c r="C207" s="8" t="s">
        <v>139</v>
      </c>
      <c r="D207" s="8" t="s">
        <v>140</v>
      </c>
      <c r="E207" s="8" t="s">
        <v>80</v>
      </c>
      <c r="F207" s="8" t="s">
        <v>77</v>
      </c>
      <c r="G207" s="7" t="s">
        <v>95</v>
      </c>
      <c r="H207" s="16"/>
      <c r="I207" s="17"/>
      <c r="J207" s="16"/>
      <c r="K207" s="17"/>
      <c r="L207" s="16"/>
      <c r="M207" s="16"/>
      <c r="N207" s="16"/>
      <c r="O207" s="16"/>
      <c r="P207" s="17"/>
      <c r="Q207" s="16"/>
      <c r="R207" s="16"/>
      <c r="S207" s="23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5"/>
      <c r="AJ207" s="16"/>
      <c r="AK207" s="16"/>
      <c r="AL207" s="16"/>
      <c r="AM207" s="16"/>
      <c r="AN207" s="16"/>
      <c r="AO207" s="16"/>
      <c r="AP207" s="16"/>
    </row>
    <row r="208" spans="1:42">
      <c r="A208" s="8" t="s">
        <v>51</v>
      </c>
      <c r="B208" s="8" t="s">
        <v>42</v>
      </c>
      <c r="C208" s="8" t="s">
        <v>139</v>
      </c>
      <c r="D208" s="8" t="s">
        <v>140</v>
      </c>
      <c r="E208" s="8" t="s">
        <v>80</v>
      </c>
      <c r="F208" s="8" t="s">
        <v>65</v>
      </c>
      <c r="G208" s="7" t="s">
        <v>97</v>
      </c>
      <c r="H208" s="16"/>
      <c r="I208" s="17"/>
      <c r="J208" s="16"/>
      <c r="K208" s="17"/>
      <c r="L208" s="16"/>
      <c r="M208" s="16">
        <v>70</v>
      </c>
      <c r="N208" s="16"/>
      <c r="O208" s="16">
        <v>70</v>
      </c>
      <c r="P208" s="17"/>
      <c r="Q208" s="16">
        <v>70</v>
      </c>
      <c r="R208" s="16"/>
      <c r="S208" s="23"/>
      <c r="T208" s="16">
        <v>70</v>
      </c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5"/>
      <c r="AJ208" s="16"/>
      <c r="AK208" s="16"/>
      <c r="AL208" s="16"/>
      <c r="AM208" s="16"/>
      <c r="AN208" s="16"/>
      <c r="AO208" s="16"/>
      <c r="AP208" s="16"/>
    </row>
    <row r="209" spans="1:42">
      <c r="A209" s="8" t="s">
        <v>51</v>
      </c>
      <c r="B209" s="8" t="s">
        <v>42</v>
      </c>
      <c r="C209" s="8" t="s">
        <v>139</v>
      </c>
      <c r="D209" s="8" t="s">
        <v>140</v>
      </c>
      <c r="E209" s="8" t="s">
        <v>80</v>
      </c>
      <c r="F209" s="8" t="s">
        <v>65</v>
      </c>
      <c r="G209" s="7" t="s">
        <v>99</v>
      </c>
      <c r="H209" s="16"/>
      <c r="I209" s="17"/>
      <c r="J209" s="16"/>
      <c r="K209" s="17"/>
      <c r="L209" s="16"/>
      <c r="M209" s="16">
        <v>70</v>
      </c>
      <c r="N209" s="16"/>
      <c r="O209" s="16">
        <v>70</v>
      </c>
      <c r="P209" s="17"/>
      <c r="Q209" s="16">
        <v>70</v>
      </c>
      <c r="R209" s="16"/>
      <c r="S209" s="23"/>
      <c r="T209" s="16">
        <v>70</v>
      </c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5"/>
      <c r="AJ209" s="16"/>
      <c r="AK209" s="16"/>
      <c r="AL209" s="16"/>
      <c r="AM209" s="16"/>
      <c r="AN209" s="16"/>
      <c r="AO209" s="16"/>
      <c r="AP209" s="16"/>
    </row>
    <row r="210" spans="1:42">
      <c r="A210" s="8" t="s">
        <v>51</v>
      </c>
      <c r="B210" s="8" t="s">
        <v>42</v>
      </c>
      <c r="C210" s="8" t="s">
        <v>139</v>
      </c>
      <c r="D210" s="8" t="s">
        <v>140</v>
      </c>
      <c r="E210" s="8" t="s">
        <v>80</v>
      </c>
      <c r="F210" s="8" t="s">
        <v>65</v>
      </c>
      <c r="G210" s="7" t="s">
        <v>101</v>
      </c>
      <c r="H210" s="16"/>
      <c r="I210" s="17"/>
      <c r="J210" s="16">
        <v>70</v>
      </c>
      <c r="K210" s="17"/>
      <c r="L210" s="16">
        <v>50</v>
      </c>
      <c r="M210" s="16"/>
      <c r="N210" s="16">
        <v>70</v>
      </c>
      <c r="O210" s="16"/>
      <c r="P210" s="17"/>
      <c r="Q210" s="16"/>
      <c r="R210" s="16">
        <v>70</v>
      </c>
      <c r="S210" s="23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5"/>
      <c r="AJ210" s="16"/>
      <c r="AK210" s="16"/>
      <c r="AL210" s="16"/>
      <c r="AM210" s="16"/>
      <c r="AN210" s="16"/>
      <c r="AO210" s="16"/>
      <c r="AP210" s="16"/>
    </row>
    <row r="211" spans="1:42">
      <c r="A211" s="8" t="s">
        <v>51</v>
      </c>
      <c r="B211" s="8" t="s">
        <v>42</v>
      </c>
      <c r="C211" s="8" t="s">
        <v>139</v>
      </c>
      <c r="D211" s="8" t="s">
        <v>140</v>
      </c>
      <c r="E211" s="8" t="s">
        <v>80</v>
      </c>
      <c r="F211" s="8" t="s">
        <v>61</v>
      </c>
      <c r="G211" s="7" t="s">
        <v>102</v>
      </c>
      <c r="H211" s="16"/>
      <c r="I211" s="17"/>
      <c r="J211" s="16">
        <f>20/20*100</f>
        <v>100</v>
      </c>
      <c r="K211" s="17"/>
      <c r="L211" s="16">
        <f>19/20*100</f>
        <v>95</v>
      </c>
      <c r="M211" s="16"/>
      <c r="N211" s="16">
        <f>19/20*100</f>
        <v>95</v>
      </c>
      <c r="O211" s="16"/>
      <c r="P211" s="17"/>
      <c r="Q211" s="16"/>
      <c r="R211" s="16">
        <f>18/20*100</f>
        <v>90</v>
      </c>
      <c r="S211" s="23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5"/>
      <c r="AJ211" s="16"/>
      <c r="AK211" s="16"/>
      <c r="AL211" s="16"/>
      <c r="AM211" s="16"/>
      <c r="AN211" s="16"/>
      <c r="AO211" s="16"/>
      <c r="AP211" s="16"/>
    </row>
    <row r="212" spans="1:42">
      <c r="A212" s="8" t="s">
        <v>51</v>
      </c>
      <c r="B212" s="8" t="s">
        <v>42</v>
      </c>
      <c r="C212" s="8" t="s">
        <v>139</v>
      </c>
      <c r="D212" s="8" t="s">
        <v>140</v>
      </c>
      <c r="E212" s="8" t="s">
        <v>80</v>
      </c>
      <c r="F212" s="8" t="s">
        <v>65</v>
      </c>
      <c r="G212" s="7" t="s">
        <v>103</v>
      </c>
      <c r="H212" s="16"/>
      <c r="I212" s="17"/>
      <c r="J212" s="16">
        <v>50</v>
      </c>
      <c r="K212" s="17"/>
      <c r="L212" s="16">
        <v>70</v>
      </c>
      <c r="M212" s="16"/>
      <c r="N212" s="16">
        <v>70</v>
      </c>
      <c r="O212" s="16"/>
      <c r="P212" s="17"/>
      <c r="Q212" s="16"/>
      <c r="R212" s="16">
        <v>70</v>
      </c>
      <c r="S212" s="23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5"/>
      <c r="AJ212" s="16"/>
      <c r="AK212" s="16"/>
      <c r="AL212" s="16"/>
      <c r="AM212" s="16"/>
      <c r="AN212" s="16"/>
      <c r="AO212" s="16"/>
      <c r="AP212" s="16"/>
    </row>
    <row r="213" spans="1:42">
      <c r="A213" s="8" t="s">
        <v>51</v>
      </c>
      <c r="B213" s="8" t="s">
        <v>42</v>
      </c>
      <c r="C213" s="8" t="s">
        <v>139</v>
      </c>
      <c r="D213" s="8" t="s">
        <v>140</v>
      </c>
      <c r="E213" s="8" t="s">
        <v>80</v>
      </c>
      <c r="F213" s="8" t="s">
        <v>61</v>
      </c>
      <c r="G213" s="7" t="s">
        <v>105</v>
      </c>
      <c r="H213" s="16"/>
      <c r="I213" s="17"/>
      <c r="J213" s="16"/>
      <c r="K213" s="17"/>
      <c r="L213" s="16"/>
      <c r="M213" s="16"/>
      <c r="N213" s="16"/>
      <c r="O213" s="16"/>
      <c r="P213" s="17"/>
      <c r="Q213" s="16"/>
      <c r="R213" s="16"/>
      <c r="S213" s="23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5"/>
      <c r="AJ213" s="16"/>
      <c r="AK213" s="16"/>
      <c r="AL213" s="16"/>
      <c r="AM213" s="16"/>
      <c r="AN213" s="16"/>
      <c r="AO213" s="16"/>
      <c r="AP213" s="16"/>
    </row>
    <row r="214" spans="1:42">
      <c r="A214" s="8" t="s">
        <v>51</v>
      </c>
      <c r="B214" s="8" t="s">
        <v>42</v>
      </c>
      <c r="C214" s="8" t="s">
        <v>139</v>
      </c>
      <c r="D214" s="8" t="s">
        <v>140</v>
      </c>
      <c r="E214" s="8" t="s">
        <v>80</v>
      </c>
      <c r="F214" s="8" t="s">
        <v>77</v>
      </c>
      <c r="G214" s="7" t="s">
        <v>107</v>
      </c>
      <c r="H214" s="16"/>
      <c r="I214" s="17"/>
      <c r="J214" s="16"/>
      <c r="K214" s="17"/>
      <c r="L214" s="16"/>
      <c r="M214" s="16"/>
      <c r="N214" s="16"/>
      <c r="O214" s="16"/>
      <c r="P214" s="17"/>
      <c r="Q214" s="16"/>
      <c r="R214" s="16"/>
      <c r="S214" s="23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5"/>
      <c r="AJ214" s="16"/>
      <c r="AK214" s="16"/>
      <c r="AL214" s="16"/>
      <c r="AM214" s="16"/>
      <c r="AN214" s="16"/>
      <c r="AO214" s="16"/>
      <c r="AP214" s="16"/>
    </row>
    <row r="215" spans="1:42">
      <c r="A215" s="8" t="s">
        <v>51</v>
      </c>
      <c r="B215" s="8" t="s">
        <v>42</v>
      </c>
      <c r="C215" s="8" t="s">
        <v>139</v>
      </c>
      <c r="D215" s="8" t="s">
        <v>140</v>
      </c>
      <c r="E215" s="8" t="s">
        <v>80</v>
      </c>
      <c r="F215" s="8" t="s">
        <v>61</v>
      </c>
      <c r="G215" s="7" t="s">
        <v>109</v>
      </c>
      <c r="H215" s="16"/>
      <c r="I215" s="17"/>
      <c r="J215" s="16"/>
      <c r="K215" s="17"/>
      <c r="L215" s="16"/>
      <c r="M215" s="16"/>
      <c r="N215" s="16"/>
      <c r="O215" s="16"/>
      <c r="P215" s="17"/>
      <c r="Q215" s="16"/>
      <c r="R215" s="16"/>
      <c r="S215" s="23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5"/>
      <c r="AJ215" s="16"/>
      <c r="AK215" s="16"/>
      <c r="AL215" s="16"/>
      <c r="AM215" s="16"/>
      <c r="AN215" s="16"/>
      <c r="AO215" s="16"/>
      <c r="AP215" s="16"/>
    </row>
    <row r="216" spans="1:42">
      <c r="A216" s="8" t="s">
        <v>51</v>
      </c>
      <c r="B216" s="8" t="s">
        <v>42</v>
      </c>
      <c r="C216" s="8" t="s">
        <v>139</v>
      </c>
      <c r="D216" s="8" t="s">
        <v>140</v>
      </c>
      <c r="E216" s="8" t="s">
        <v>110</v>
      </c>
      <c r="F216" s="8" t="s">
        <v>61</v>
      </c>
      <c r="G216" s="7" t="s">
        <v>112</v>
      </c>
      <c r="H216" s="16">
        <v>70</v>
      </c>
      <c r="I216" s="17"/>
      <c r="J216" s="16">
        <v>90</v>
      </c>
      <c r="K216" s="17"/>
      <c r="L216" s="16">
        <v>0</v>
      </c>
      <c r="M216" s="19"/>
      <c r="N216" s="16">
        <v>0</v>
      </c>
      <c r="O216" s="16">
        <v>70</v>
      </c>
      <c r="P216" s="17"/>
      <c r="Q216" s="16"/>
      <c r="R216" s="16"/>
      <c r="S216" s="23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5"/>
      <c r="AJ216" s="16"/>
      <c r="AK216" s="16"/>
      <c r="AL216" s="16"/>
      <c r="AM216" s="16"/>
      <c r="AN216" s="16"/>
      <c r="AO216" s="16"/>
      <c r="AP216" s="16"/>
    </row>
    <row r="217" spans="1:42">
      <c r="A217" s="8" t="s">
        <v>51</v>
      </c>
      <c r="B217" s="8" t="s">
        <v>42</v>
      </c>
      <c r="C217" s="8" t="s">
        <v>139</v>
      </c>
      <c r="D217" s="8" t="s">
        <v>140</v>
      </c>
      <c r="E217" s="8" t="s">
        <v>110</v>
      </c>
      <c r="F217" s="8" t="s">
        <v>57</v>
      </c>
      <c r="G217" s="7" t="s">
        <v>113</v>
      </c>
      <c r="H217" s="16"/>
      <c r="I217" s="17"/>
      <c r="J217" s="16"/>
      <c r="K217" s="17"/>
      <c r="L217" s="16"/>
      <c r="M217" s="16"/>
      <c r="N217" s="16"/>
      <c r="O217" s="16"/>
      <c r="P217" s="17"/>
      <c r="Q217" s="16"/>
      <c r="R217" s="16"/>
      <c r="S217" s="23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5"/>
      <c r="AJ217" s="16"/>
      <c r="AK217" s="16"/>
      <c r="AL217" s="16"/>
      <c r="AM217" s="16"/>
      <c r="AN217" s="16"/>
      <c r="AO217" s="16"/>
      <c r="AP217" s="16"/>
    </row>
    <row r="218" spans="1:42">
      <c r="A218" s="8" t="s">
        <v>51</v>
      </c>
      <c r="B218" s="8" t="s">
        <v>42</v>
      </c>
      <c r="C218" s="8" t="s">
        <v>139</v>
      </c>
      <c r="D218" s="8" t="s">
        <v>140</v>
      </c>
      <c r="E218" s="8" t="s">
        <v>110</v>
      </c>
      <c r="F218" s="8" t="s">
        <v>61</v>
      </c>
      <c r="G218" s="7" t="s">
        <v>115</v>
      </c>
      <c r="H218" s="16">
        <f>4/4*100</f>
        <v>100</v>
      </c>
      <c r="I218" s="17"/>
      <c r="J218" s="16">
        <f>4/4*100</f>
        <v>100</v>
      </c>
      <c r="K218" s="17"/>
      <c r="L218" s="16">
        <f>3/4*100</f>
        <v>75</v>
      </c>
      <c r="M218" s="16">
        <f>2/4*100</f>
        <v>50</v>
      </c>
      <c r="N218" s="16">
        <f>4/4*100</f>
        <v>100</v>
      </c>
      <c r="O218" s="16">
        <f>4/4*100</f>
        <v>100</v>
      </c>
      <c r="P218" s="17"/>
      <c r="Q218" s="16"/>
      <c r="R218" s="16">
        <f>4/4*100</f>
        <v>100</v>
      </c>
      <c r="S218" s="23"/>
      <c r="T218" s="16">
        <f>4/4*100</f>
        <v>100</v>
      </c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5"/>
      <c r="AJ218" s="16"/>
      <c r="AK218" s="16"/>
      <c r="AL218" s="16"/>
      <c r="AM218" s="16"/>
      <c r="AN218" s="16"/>
      <c r="AO218" s="16"/>
      <c r="AP218" s="16"/>
    </row>
    <row r="219" spans="1:42">
      <c r="A219" s="8" t="s">
        <v>51</v>
      </c>
      <c r="B219" s="8" t="s">
        <v>42</v>
      </c>
      <c r="C219" s="8" t="s">
        <v>139</v>
      </c>
      <c r="D219" s="8" t="s">
        <v>140</v>
      </c>
      <c r="E219" s="8" t="s">
        <v>110</v>
      </c>
      <c r="F219" s="8" t="s">
        <v>65</v>
      </c>
      <c r="G219" s="7" t="s">
        <v>117</v>
      </c>
      <c r="H219" s="16"/>
      <c r="I219" s="17"/>
      <c r="J219" s="16"/>
      <c r="K219" s="17"/>
      <c r="L219" s="16">
        <v>70</v>
      </c>
      <c r="M219" s="16"/>
      <c r="N219" s="16">
        <v>70</v>
      </c>
      <c r="O219" s="16"/>
      <c r="P219" s="17"/>
      <c r="Q219" s="16"/>
      <c r="R219" s="16"/>
      <c r="S219" s="23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5"/>
      <c r="AJ219" s="16"/>
      <c r="AK219" s="16"/>
      <c r="AL219" s="16"/>
      <c r="AM219" s="16"/>
      <c r="AN219" s="16"/>
      <c r="AO219" s="16"/>
      <c r="AP219" s="16"/>
    </row>
    <row r="220" spans="1:42">
      <c r="A220" s="8" t="s">
        <v>51</v>
      </c>
      <c r="B220" s="8" t="s">
        <v>42</v>
      </c>
      <c r="C220" s="8" t="s">
        <v>139</v>
      </c>
      <c r="D220" s="8" t="s">
        <v>140</v>
      </c>
      <c r="E220" s="8" t="s">
        <v>110</v>
      </c>
      <c r="F220" s="8" t="s">
        <v>61</v>
      </c>
      <c r="G220" s="7" t="s">
        <v>118</v>
      </c>
      <c r="H220" s="16">
        <f>50/100*100</f>
        <v>50</v>
      </c>
      <c r="I220" s="17"/>
      <c r="J220" s="16"/>
      <c r="K220" s="17"/>
      <c r="L220" s="16">
        <f>60/100*100</f>
        <v>60</v>
      </c>
      <c r="M220" s="16"/>
      <c r="N220" s="16"/>
      <c r="O220" s="16"/>
      <c r="P220" s="17"/>
      <c r="Q220" s="16"/>
      <c r="R220" s="16"/>
      <c r="S220" s="23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5"/>
      <c r="AJ220" s="16"/>
      <c r="AK220" s="16"/>
      <c r="AL220" s="16"/>
      <c r="AM220" s="16"/>
      <c r="AN220" s="16"/>
      <c r="AO220" s="16"/>
      <c r="AP220" s="16"/>
    </row>
    <row r="221" spans="1:42">
      <c r="A221" s="8" t="s">
        <v>51</v>
      </c>
      <c r="B221" s="8" t="s">
        <v>42</v>
      </c>
      <c r="C221" s="8" t="s">
        <v>139</v>
      </c>
      <c r="D221" s="8" t="s">
        <v>140</v>
      </c>
      <c r="E221" s="8" t="s">
        <v>110</v>
      </c>
      <c r="F221" s="8" t="s">
        <v>65</v>
      </c>
      <c r="G221" s="7" t="s">
        <v>119</v>
      </c>
      <c r="H221" s="16"/>
      <c r="I221" s="17"/>
      <c r="J221" s="16"/>
      <c r="K221" s="17"/>
      <c r="L221" s="16"/>
      <c r="M221" s="16"/>
      <c r="N221" s="16"/>
      <c r="O221" s="16"/>
      <c r="P221" s="17"/>
      <c r="Q221" s="16"/>
      <c r="R221" s="16"/>
      <c r="S221" s="23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5"/>
      <c r="AJ221" s="16"/>
      <c r="AK221" s="16"/>
      <c r="AL221" s="16"/>
      <c r="AM221" s="16"/>
      <c r="AN221" s="16"/>
      <c r="AO221" s="16"/>
      <c r="AP221" s="16"/>
    </row>
    <row r="222" spans="1:42">
      <c r="A222" s="8" t="s">
        <v>51</v>
      </c>
      <c r="B222" s="8" t="s">
        <v>42</v>
      </c>
      <c r="C222" s="8" t="s">
        <v>139</v>
      </c>
      <c r="D222" s="8" t="s">
        <v>140</v>
      </c>
      <c r="E222" s="8" t="s">
        <v>110</v>
      </c>
      <c r="F222" s="8" t="s">
        <v>65</v>
      </c>
      <c r="G222" s="7" t="s">
        <v>121</v>
      </c>
      <c r="H222" s="16"/>
      <c r="I222" s="17"/>
      <c r="J222" s="16"/>
      <c r="K222" s="17"/>
      <c r="L222" s="16"/>
      <c r="M222" s="16"/>
      <c r="N222" s="16"/>
      <c r="O222" s="16"/>
      <c r="P222" s="17"/>
      <c r="Q222" s="16"/>
      <c r="R222" s="16"/>
      <c r="S222" s="23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5"/>
      <c r="AJ222" s="16"/>
      <c r="AK222" s="16"/>
      <c r="AL222" s="16"/>
      <c r="AM222" s="16"/>
      <c r="AN222" s="16"/>
      <c r="AO222" s="16"/>
      <c r="AP222" s="16"/>
    </row>
    <row r="223" spans="1:42">
      <c r="A223" s="8" t="s">
        <v>51</v>
      </c>
      <c r="B223" s="8" t="s">
        <v>42</v>
      </c>
      <c r="C223" s="8" t="s">
        <v>139</v>
      </c>
      <c r="D223" s="8" t="s">
        <v>140</v>
      </c>
      <c r="E223" s="8" t="s">
        <v>110</v>
      </c>
      <c r="F223" s="8" t="s">
        <v>61</v>
      </c>
      <c r="G223" s="7" t="s">
        <v>123</v>
      </c>
      <c r="H223" s="16"/>
      <c r="I223" s="17"/>
      <c r="J223" s="16"/>
      <c r="K223" s="17"/>
      <c r="L223" s="16"/>
      <c r="M223" s="16"/>
      <c r="N223" s="16"/>
      <c r="O223" s="16"/>
      <c r="P223" s="17"/>
      <c r="Q223" s="16">
        <v>90</v>
      </c>
      <c r="R223" s="16"/>
      <c r="S223" s="23"/>
      <c r="T223" s="16">
        <v>80</v>
      </c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5"/>
      <c r="AJ223" s="16"/>
      <c r="AK223" s="16"/>
      <c r="AL223" s="16"/>
      <c r="AM223" s="16"/>
      <c r="AN223" s="16"/>
      <c r="AO223" s="16"/>
      <c r="AP223" s="16"/>
    </row>
    <row r="224" spans="1:42">
      <c r="A224" s="8" t="s">
        <v>51</v>
      </c>
      <c r="B224" s="8" t="s">
        <v>42</v>
      </c>
      <c r="C224" s="8" t="s">
        <v>139</v>
      </c>
      <c r="D224" s="8" t="s">
        <v>140</v>
      </c>
      <c r="E224" s="8" t="s">
        <v>110</v>
      </c>
      <c r="F224" s="8" t="s">
        <v>65</v>
      </c>
      <c r="G224" s="7" t="s">
        <v>125</v>
      </c>
      <c r="H224" s="16"/>
      <c r="I224" s="17"/>
      <c r="J224" s="16"/>
      <c r="K224" s="17"/>
      <c r="L224" s="16"/>
      <c r="M224" s="16"/>
      <c r="N224" s="16"/>
      <c r="O224" s="16"/>
      <c r="P224" s="17"/>
      <c r="Q224" s="16"/>
      <c r="R224" s="16"/>
      <c r="S224" s="23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5"/>
      <c r="AJ224" s="16"/>
      <c r="AK224" s="16"/>
      <c r="AL224" s="16"/>
      <c r="AM224" s="16"/>
      <c r="AN224" s="16"/>
      <c r="AO224" s="16"/>
      <c r="AP224" s="16"/>
    </row>
    <row r="225" spans="1:42">
      <c r="A225" s="8" t="s">
        <v>51</v>
      </c>
      <c r="B225" s="8" t="s">
        <v>42</v>
      </c>
      <c r="C225" s="8" t="s">
        <v>139</v>
      </c>
      <c r="D225" s="8" t="s">
        <v>140</v>
      </c>
      <c r="E225" s="8" t="s">
        <v>110</v>
      </c>
      <c r="F225" s="8" t="s">
        <v>61</v>
      </c>
      <c r="G225" s="7" t="s">
        <v>127</v>
      </c>
      <c r="H225" s="16"/>
      <c r="I225" s="17"/>
      <c r="J225" s="16"/>
      <c r="K225" s="17"/>
      <c r="L225" s="16"/>
      <c r="M225" s="16"/>
      <c r="N225" s="16"/>
      <c r="O225" s="16"/>
      <c r="P225" s="17"/>
      <c r="Q225" s="16"/>
      <c r="R225" s="16"/>
      <c r="S225" s="23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5"/>
      <c r="AJ225" s="16"/>
      <c r="AK225" s="16"/>
      <c r="AL225" s="16"/>
      <c r="AM225" s="16"/>
      <c r="AN225" s="16"/>
      <c r="AO225" s="16"/>
      <c r="AP225" s="16"/>
    </row>
    <row r="226" spans="1:42">
      <c r="A226" s="8" t="s">
        <v>51</v>
      </c>
      <c r="B226" s="8" t="s">
        <v>42</v>
      </c>
      <c r="C226" s="8" t="s">
        <v>141</v>
      </c>
      <c r="D226" s="8" t="s">
        <v>142</v>
      </c>
      <c r="E226" s="8" t="s">
        <v>56</v>
      </c>
      <c r="F226" s="8" t="s">
        <v>57</v>
      </c>
      <c r="G226" s="7" t="s">
        <v>59</v>
      </c>
      <c r="H226" s="16"/>
      <c r="I226" s="16"/>
      <c r="J226" s="16"/>
      <c r="K226" s="17"/>
      <c r="L226" s="16"/>
      <c r="M226" s="16"/>
      <c r="N226" s="16"/>
      <c r="O226" s="16"/>
      <c r="P226" s="17"/>
      <c r="Q226" s="16"/>
      <c r="R226" s="16"/>
      <c r="S226" s="23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5"/>
      <c r="AJ226" s="16"/>
      <c r="AK226" s="16"/>
      <c r="AL226" s="16"/>
      <c r="AM226" s="16"/>
      <c r="AN226" s="16"/>
      <c r="AO226" s="16"/>
      <c r="AP226" s="16"/>
    </row>
    <row r="227" spans="1:42">
      <c r="A227" s="8" t="s">
        <v>51</v>
      </c>
      <c r="B227" s="8" t="s">
        <v>42</v>
      </c>
      <c r="C227" s="8" t="s">
        <v>141</v>
      </c>
      <c r="D227" s="8" t="s">
        <v>142</v>
      </c>
      <c r="E227" s="8" t="s">
        <v>56</v>
      </c>
      <c r="F227" s="8" t="s">
        <v>61</v>
      </c>
      <c r="G227" s="7" t="s">
        <v>63</v>
      </c>
      <c r="H227" s="16"/>
      <c r="I227" s="16">
        <f>7/9*100</f>
        <v>77.777777777777786</v>
      </c>
      <c r="J227" s="16">
        <f>10.5/11*100</f>
        <v>95.454545454545453</v>
      </c>
      <c r="K227" s="17"/>
      <c r="L227" s="16">
        <f>6/8*100</f>
        <v>75</v>
      </c>
      <c r="M227" s="16">
        <f>5/7*100</f>
        <v>71.428571428571431</v>
      </c>
      <c r="N227" s="16">
        <f>9/12*100</f>
        <v>75</v>
      </c>
      <c r="O227" s="16">
        <f>9/9*100</f>
        <v>100</v>
      </c>
      <c r="P227" s="17"/>
      <c r="Q227" s="16">
        <f>6/8*100</f>
        <v>75</v>
      </c>
      <c r="R227" s="16">
        <f>9/9*100</f>
        <v>100</v>
      </c>
      <c r="S227" s="23"/>
      <c r="T227" s="16">
        <f>10/10*100</f>
        <v>100</v>
      </c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5"/>
      <c r="AJ227" s="16"/>
      <c r="AK227" s="16"/>
      <c r="AL227" s="16"/>
      <c r="AM227" s="16"/>
      <c r="AN227" s="16"/>
      <c r="AO227" s="16"/>
      <c r="AP227" s="16"/>
    </row>
    <row r="228" spans="1:42">
      <c r="A228" s="8" t="s">
        <v>51</v>
      </c>
      <c r="B228" s="8" t="s">
        <v>42</v>
      </c>
      <c r="C228" s="8" t="s">
        <v>141</v>
      </c>
      <c r="D228" s="8" t="s">
        <v>142</v>
      </c>
      <c r="E228" s="8" t="s">
        <v>56</v>
      </c>
      <c r="F228" s="8" t="s">
        <v>65</v>
      </c>
      <c r="G228" s="7" t="s">
        <v>67</v>
      </c>
      <c r="H228" s="16"/>
      <c r="I228" s="16"/>
      <c r="J228" s="16"/>
      <c r="K228" s="17"/>
      <c r="L228" s="16"/>
      <c r="M228" s="16"/>
      <c r="N228" s="16">
        <v>70</v>
      </c>
      <c r="O228" s="16"/>
      <c r="P228" s="17"/>
      <c r="Q228" s="16"/>
      <c r="R228" s="16"/>
      <c r="S228" s="23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5"/>
      <c r="AJ228" s="16"/>
      <c r="AK228" s="16"/>
      <c r="AL228" s="16"/>
      <c r="AM228" s="16"/>
      <c r="AN228" s="16"/>
      <c r="AO228" s="16"/>
      <c r="AP228" s="16"/>
    </row>
    <row r="229" spans="1:42">
      <c r="A229" s="8" t="s">
        <v>51</v>
      </c>
      <c r="B229" s="8" t="s">
        <v>42</v>
      </c>
      <c r="C229" s="8" t="s">
        <v>141</v>
      </c>
      <c r="D229" s="8" t="s">
        <v>142</v>
      </c>
      <c r="E229" s="8" t="s">
        <v>56</v>
      </c>
      <c r="F229" s="8" t="s">
        <v>65</v>
      </c>
      <c r="G229" s="7" t="s">
        <v>70</v>
      </c>
      <c r="H229" s="16"/>
      <c r="I229" s="16">
        <v>70</v>
      </c>
      <c r="J229" s="16">
        <v>90</v>
      </c>
      <c r="K229" s="17"/>
      <c r="L229" s="16">
        <v>90</v>
      </c>
      <c r="M229" s="16">
        <v>90</v>
      </c>
      <c r="N229" s="16">
        <v>90</v>
      </c>
      <c r="O229" s="16">
        <v>90</v>
      </c>
      <c r="P229" s="17"/>
      <c r="Q229" s="16">
        <v>90</v>
      </c>
      <c r="R229" s="16">
        <v>90</v>
      </c>
      <c r="S229" s="23"/>
      <c r="T229" s="16">
        <v>90</v>
      </c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5"/>
      <c r="AJ229" s="16"/>
      <c r="AK229" s="16"/>
      <c r="AL229" s="16"/>
      <c r="AM229" s="16"/>
      <c r="AN229" s="16"/>
      <c r="AO229" s="16"/>
      <c r="AP229" s="16"/>
    </row>
    <row r="230" spans="1:42">
      <c r="A230" s="8" t="s">
        <v>51</v>
      </c>
      <c r="B230" s="8" t="s">
        <v>42</v>
      </c>
      <c r="C230" s="8" t="s">
        <v>141</v>
      </c>
      <c r="D230" s="8" t="s">
        <v>142</v>
      </c>
      <c r="E230" s="8" t="s">
        <v>56</v>
      </c>
      <c r="F230" s="8" t="s">
        <v>61</v>
      </c>
      <c r="G230" s="7" t="s">
        <v>73</v>
      </c>
      <c r="H230" s="16"/>
      <c r="I230" s="16">
        <f>20/20*100</f>
        <v>100</v>
      </c>
      <c r="J230" s="16">
        <f>19/20*100</f>
        <v>95</v>
      </c>
      <c r="K230" s="17"/>
      <c r="L230" s="16">
        <f>20/20*100</f>
        <v>100</v>
      </c>
      <c r="M230" s="16">
        <f>20/20*100</f>
        <v>100</v>
      </c>
      <c r="N230" s="16">
        <f>20/20*100</f>
        <v>100</v>
      </c>
      <c r="O230" s="16">
        <f>20/20*100</f>
        <v>100</v>
      </c>
      <c r="P230" s="17"/>
      <c r="Q230" s="16">
        <f>20/20*100</f>
        <v>100</v>
      </c>
      <c r="R230" s="16">
        <f>20/20*100</f>
        <v>100</v>
      </c>
      <c r="S230" s="23"/>
      <c r="T230" s="16">
        <f>20/20*100</f>
        <v>100</v>
      </c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5"/>
      <c r="AJ230" s="16"/>
      <c r="AK230" s="16"/>
      <c r="AL230" s="16"/>
      <c r="AM230" s="16"/>
      <c r="AN230" s="16"/>
      <c r="AO230" s="16"/>
      <c r="AP230" s="16"/>
    </row>
    <row r="231" spans="1:42">
      <c r="A231" s="8" t="s">
        <v>51</v>
      </c>
      <c r="B231" s="8" t="s">
        <v>42</v>
      </c>
      <c r="C231" s="8" t="s">
        <v>141</v>
      </c>
      <c r="D231" s="8" t="s">
        <v>142</v>
      </c>
      <c r="E231" s="8" t="s">
        <v>56</v>
      </c>
      <c r="F231" s="8" t="s">
        <v>61</v>
      </c>
      <c r="G231" s="7" t="s">
        <v>75</v>
      </c>
      <c r="H231" s="16"/>
      <c r="I231" s="16"/>
      <c r="J231" s="16"/>
      <c r="K231" s="17"/>
      <c r="L231" s="16"/>
      <c r="M231" s="16"/>
      <c r="N231" s="16"/>
      <c r="O231" s="16"/>
      <c r="P231" s="17"/>
      <c r="Q231" s="16"/>
      <c r="R231" s="16"/>
      <c r="S231" s="23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5"/>
      <c r="AJ231" s="16"/>
      <c r="AK231" s="16"/>
      <c r="AL231" s="16"/>
      <c r="AM231" s="16"/>
      <c r="AN231" s="16"/>
      <c r="AO231" s="16"/>
      <c r="AP231" s="16"/>
    </row>
    <row r="232" spans="1:42">
      <c r="A232" s="8" t="s">
        <v>51</v>
      </c>
      <c r="B232" s="8" t="s">
        <v>42</v>
      </c>
      <c r="C232" s="8" t="s">
        <v>141</v>
      </c>
      <c r="D232" s="8" t="s">
        <v>142</v>
      </c>
      <c r="E232" s="8" t="s">
        <v>56</v>
      </c>
      <c r="F232" s="8" t="s">
        <v>77</v>
      </c>
      <c r="G232" s="7" t="s">
        <v>78</v>
      </c>
      <c r="H232" s="16"/>
      <c r="I232" s="16"/>
      <c r="J232" s="16"/>
      <c r="K232" s="17"/>
      <c r="L232" s="16"/>
      <c r="M232" s="16"/>
      <c r="N232" s="16"/>
      <c r="O232" s="16"/>
      <c r="P232" s="17"/>
      <c r="Q232" s="16"/>
      <c r="R232" s="16"/>
      <c r="S232" s="23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5"/>
      <c r="AJ232" s="16"/>
      <c r="AK232" s="16"/>
      <c r="AL232" s="16"/>
      <c r="AM232" s="16"/>
      <c r="AN232" s="16"/>
      <c r="AO232" s="16"/>
      <c r="AP232" s="16"/>
    </row>
    <row r="233" spans="1:42">
      <c r="A233" s="8" t="s">
        <v>51</v>
      </c>
      <c r="B233" s="8" t="s">
        <v>42</v>
      </c>
      <c r="C233" s="8" t="s">
        <v>141</v>
      </c>
      <c r="D233" s="8" t="s">
        <v>142</v>
      </c>
      <c r="E233" s="8" t="s">
        <v>80</v>
      </c>
      <c r="F233" s="8" t="s">
        <v>61</v>
      </c>
      <c r="G233" s="7" t="s">
        <v>82</v>
      </c>
      <c r="H233" s="16"/>
      <c r="I233" s="15">
        <f>2/2*100</f>
        <v>100</v>
      </c>
      <c r="J233" s="16"/>
      <c r="K233" s="17"/>
      <c r="L233" s="16"/>
      <c r="M233" s="15">
        <f>2/2*100</f>
        <v>100</v>
      </c>
      <c r="N233" s="16"/>
      <c r="O233" s="16">
        <v>0</v>
      </c>
      <c r="P233" s="17"/>
      <c r="Q233" s="15">
        <f>2/2*100</f>
        <v>100</v>
      </c>
      <c r="R233" s="16"/>
      <c r="S233" s="23"/>
      <c r="T233" s="16">
        <f>2/2*100</f>
        <v>100</v>
      </c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5"/>
      <c r="AJ233" s="16"/>
      <c r="AK233" s="16"/>
      <c r="AL233" s="16"/>
      <c r="AM233" s="16"/>
      <c r="AN233" s="16"/>
      <c r="AO233" s="16"/>
      <c r="AP233" s="16"/>
    </row>
    <row r="234" spans="1:42">
      <c r="A234" s="8" t="s">
        <v>51</v>
      </c>
      <c r="B234" s="8" t="s">
        <v>42</v>
      </c>
      <c r="C234" s="8" t="s">
        <v>141</v>
      </c>
      <c r="D234" s="8" t="s">
        <v>142</v>
      </c>
      <c r="E234" s="8" t="s">
        <v>80</v>
      </c>
      <c r="F234" s="8" t="s">
        <v>61</v>
      </c>
      <c r="G234" s="7" t="s">
        <v>84</v>
      </c>
      <c r="H234" s="16"/>
      <c r="I234" s="16">
        <f>3/5*100</f>
        <v>60</v>
      </c>
      <c r="J234" s="16"/>
      <c r="K234" s="17"/>
      <c r="L234" s="16"/>
      <c r="M234" s="16">
        <f>2/4*100</f>
        <v>50</v>
      </c>
      <c r="N234" s="16"/>
      <c r="O234" s="16">
        <v>0</v>
      </c>
      <c r="P234" s="17"/>
      <c r="Q234" s="16">
        <f>5/6*100</f>
        <v>83.333333333333343</v>
      </c>
      <c r="R234" s="16"/>
      <c r="S234" s="23"/>
      <c r="T234" s="16">
        <f>3/5*100</f>
        <v>60</v>
      </c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5"/>
      <c r="AJ234" s="16"/>
      <c r="AK234" s="16"/>
      <c r="AL234" s="16"/>
      <c r="AM234" s="16"/>
      <c r="AN234" s="16"/>
      <c r="AO234" s="16"/>
      <c r="AP234" s="16"/>
    </row>
    <row r="235" spans="1:42">
      <c r="A235" s="8" t="s">
        <v>51</v>
      </c>
      <c r="B235" s="8" t="s">
        <v>42</v>
      </c>
      <c r="C235" s="8" t="s">
        <v>141</v>
      </c>
      <c r="D235" s="8" t="s">
        <v>142</v>
      </c>
      <c r="E235" s="8" t="s">
        <v>80</v>
      </c>
      <c r="F235" s="8" t="s">
        <v>61</v>
      </c>
      <c r="G235" s="7" t="s">
        <v>86</v>
      </c>
      <c r="H235" s="16"/>
      <c r="I235" s="16">
        <f>10/12*100</f>
        <v>83.333333333333343</v>
      </c>
      <c r="J235" s="16"/>
      <c r="K235" s="17"/>
      <c r="L235" s="16"/>
      <c r="M235" s="16">
        <f>7/11*100</f>
        <v>63.636363636363633</v>
      </c>
      <c r="N235" s="16"/>
      <c r="O235" s="16">
        <f>2/12*100</f>
        <v>16.666666666666664</v>
      </c>
      <c r="P235" s="17"/>
      <c r="Q235" s="16">
        <f>12/12*100</f>
        <v>100</v>
      </c>
      <c r="R235" s="16"/>
      <c r="S235" s="23"/>
      <c r="T235" s="16">
        <f>9/20*100</f>
        <v>45</v>
      </c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5"/>
      <c r="AJ235" s="16"/>
      <c r="AK235" s="16"/>
      <c r="AL235" s="16"/>
      <c r="AM235" s="16"/>
      <c r="AN235" s="16"/>
      <c r="AO235" s="16"/>
      <c r="AP235" s="16"/>
    </row>
    <row r="236" spans="1:42">
      <c r="A236" s="8" t="s">
        <v>51</v>
      </c>
      <c r="B236" s="8" t="s">
        <v>42</v>
      </c>
      <c r="C236" s="8" t="s">
        <v>141</v>
      </c>
      <c r="D236" s="8" t="s">
        <v>142</v>
      </c>
      <c r="E236" s="8" t="s">
        <v>80</v>
      </c>
      <c r="F236" s="8" t="s">
        <v>65</v>
      </c>
      <c r="G236" s="7" t="s">
        <v>88</v>
      </c>
      <c r="H236" s="16"/>
      <c r="I236" s="16"/>
      <c r="J236" s="16">
        <v>70</v>
      </c>
      <c r="K236" s="17"/>
      <c r="L236" s="16">
        <v>50</v>
      </c>
      <c r="M236" s="16"/>
      <c r="N236" s="16">
        <v>70</v>
      </c>
      <c r="O236" s="16"/>
      <c r="P236" s="17"/>
      <c r="Q236" s="16"/>
      <c r="R236" s="16">
        <v>70</v>
      </c>
      <c r="S236" s="23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5"/>
      <c r="AJ236" s="16"/>
      <c r="AK236" s="16"/>
      <c r="AL236" s="16"/>
      <c r="AM236" s="16"/>
      <c r="AN236" s="16"/>
      <c r="AO236" s="16"/>
      <c r="AP236" s="16"/>
    </row>
    <row r="237" spans="1:42">
      <c r="A237" s="8" t="s">
        <v>51</v>
      </c>
      <c r="B237" s="8" t="s">
        <v>42</v>
      </c>
      <c r="C237" s="8" t="s">
        <v>141</v>
      </c>
      <c r="D237" s="8" t="s">
        <v>142</v>
      </c>
      <c r="E237" s="8" t="s">
        <v>80</v>
      </c>
      <c r="F237" s="8" t="s">
        <v>61</v>
      </c>
      <c r="G237" s="7" t="s">
        <v>90</v>
      </c>
      <c r="H237" s="16"/>
      <c r="I237" s="16"/>
      <c r="J237" s="16">
        <f>1/5*100</f>
        <v>20</v>
      </c>
      <c r="K237" s="17"/>
      <c r="L237" s="16">
        <f>2/5*100</f>
        <v>40</v>
      </c>
      <c r="M237" s="16"/>
      <c r="N237" s="16">
        <f>4/6*100</f>
        <v>66.666666666666657</v>
      </c>
      <c r="O237" s="16"/>
      <c r="P237" s="17"/>
      <c r="Q237" s="16"/>
      <c r="R237" s="16">
        <f>2/2*100</f>
        <v>100</v>
      </c>
      <c r="S237" s="23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5"/>
      <c r="AJ237" s="16"/>
      <c r="AK237" s="16"/>
      <c r="AL237" s="16"/>
      <c r="AM237" s="16"/>
      <c r="AN237" s="16"/>
      <c r="AO237" s="16"/>
      <c r="AP237" s="16"/>
    </row>
    <row r="238" spans="1:42">
      <c r="A238" s="8" t="s">
        <v>51</v>
      </c>
      <c r="B238" s="8" t="s">
        <v>42</v>
      </c>
      <c r="C238" s="8" t="s">
        <v>141</v>
      </c>
      <c r="D238" s="8" t="s">
        <v>142</v>
      </c>
      <c r="E238" s="8" t="s">
        <v>80</v>
      </c>
      <c r="F238" s="8" t="s">
        <v>77</v>
      </c>
      <c r="G238" s="7" t="s">
        <v>92</v>
      </c>
      <c r="H238" s="16"/>
      <c r="I238" s="16"/>
      <c r="J238" s="16"/>
      <c r="K238" s="17"/>
      <c r="L238" s="16"/>
      <c r="M238" s="16"/>
      <c r="N238" s="16"/>
      <c r="O238" s="16"/>
      <c r="P238" s="17"/>
      <c r="Q238" s="16"/>
      <c r="R238" s="16"/>
      <c r="S238" s="23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5"/>
      <c r="AJ238" s="16"/>
      <c r="AK238" s="16"/>
      <c r="AL238" s="16"/>
      <c r="AM238" s="16"/>
      <c r="AN238" s="16"/>
      <c r="AO238" s="16"/>
      <c r="AP238" s="16"/>
    </row>
    <row r="239" spans="1:42">
      <c r="A239" s="8" t="s">
        <v>51</v>
      </c>
      <c r="B239" s="8" t="s">
        <v>42</v>
      </c>
      <c r="C239" s="8" t="s">
        <v>141</v>
      </c>
      <c r="D239" s="8" t="s">
        <v>142</v>
      </c>
      <c r="E239" s="8" t="s">
        <v>80</v>
      </c>
      <c r="F239" s="8" t="s">
        <v>77</v>
      </c>
      <c r="G239" s="7" t="s">
        <v>95</v>
      </c>
      <c r="H239" s="16"/>
      <c r="I239" s="16"/>
      <c r="J239" s="16"/>
      <c r="K239" s="17"/>
      <c r="L239" s="16"/>
      <c r="M239" s="16"/>
      <c r="N239" s="16"/>
      <c r="O239" s="16"/>
      <c r="P239" s="17"/>
      <c r="Q239" s="16"/>
      <c r="R239" s="16"/>
      <c r="S239" s="23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5"/>
      <c r="AJ239" s="16"/>
      <c r="AK239" s="16"/>
      <c r="AL239" s="16"/>
      <c r="AM239" s="16"/>
      <c r="AN239" s="16"/>
      <c r="AO239" s="16"/>
      <c r="AP239" s="16"/>
    </row>
    <row r="240" spans="1:42">
      <c r="A240" s="8" t="s">
        <v>51</v>
      </c>
      <c r="B240" s="8" t="s">
        <v>42</v>
      </c>
      <c r="C240" s="8" t="s">
        <v>141</v>
      </c>
      <c r="D240" s="8" t="s">
        <v>142</v>
      </c>
      <c r="E240" s="8" t="s">
        <v>80</v>
      </c>
      <c r="F240" s="8" t="s">
        <v>65</v>
      </c>
      <c r="G240" s="7" t="s">
        <v>97</v>
      </c>
      <c r="H240" s="16"/>
      <c r="I240" s="16">
        <v>70</v>
      </c>
      <c r="J240" s="16"/>
      <c r="K240" s="17"/>
      <c r="L240" s="16"/>
      <c r="M240" s="16">
        <v>70</v>
      </c>
      <c r="N240" s="16"/>
      <c r="O240" s="16">
        <v>70</v>
      </c>
      <c r="P240" s="17"/>
      <c r="Q240" s="16">
        <v>70</v>
      </c>
      <c r="R240" s="16"/>
      <c r="S240" s="23"/>
      <c r="T240" s="16">
        <v>70</v>
      </c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5"/>
      <c r="AJ240" s="16"/>
      <c r="AK240" s="16"/>
      <c r="AL240" s="16"/>
      <c r="AM240" s="16"/>
      <c r="AN240" s="16"/>
      <c r="AO240" s="16"/>
      <c r="AP240" s="16"/>
    </row>
    <row r="241" spans="1:42">
      <c r="A241" s="8" t="s">
        <v>51</v>
      </c>
      <c r="B241" s="8" t="s">
        <v>42</v>
      </c>
      <c r="C241" s="8" t="s">
        <v>141</v>
      </c>
      <c r="D241" s="8" t="s">
        <v>142</v>
      </c>
      <c r="E241" s="8" t="s">
        <v>80</v>
      </c>
      <c r="F241" s="8" t="s">
        <v>65</v>
      </c>
      <c r="G241" s="7" t="s">
        <v>99</v>
      </c>
      <c r="H241" s="16"/>
      <c r="I241" s="16">
        <v>70</v>
      </c>
      <c r="J241" s="16"/>
      <c r="K241" s="17"/>
      <c r="L241" s="16"/>
      <c r="M241" s="16">
        <v>70</v>
      </c>
      <c r="N241" s="16"/>
      <c r="O241" s="16">
        <v>70</v>
      </c>
      <c r="P241" s="17"/>
      <c r="Q241" s="16">
        <v>70</v>
      </c>
      <c r="R241" s="16"/>
      <c r="S241" s="23"/>
      <c r="T241" s="16">
        <v>70</v>
      </c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5"/>
      <c r="AJ241" s="16"/>
      <c r="AK241" s="16"/>
      <c r="AL241" s="16"/>
      <c r="AM241" s="16"/>
      <c r="AN241" s="16"/>
      <c r="AO241" s="16"/>
      <c r="AP241" s="16"/>
    </row>
    <row r="242" spans="1:42">
      <c r="A242" s="8" t="s">
        <v>51</v>
      </c>
      <c r="B242" s="8" t="s">
        <v>42</v>
      </c>
      <c r="C242" s="8" t="s">
        <v>141</v>
      </c>
      <c r="D242" s="8" t="s">
        <v>142</v>
      </c>
      <c r="E242" s="8" t="s">
        <v>80</v>
      </c>
      <c r="F242" s="8" t="s">
        <v>65</v>
      </c>
      <c r="G242" s="7" t="s">
        <v>101</v>
      </c>
      <c r="H242" s="16"/>
      <c r="I242" s="16"/>
      <c r="J242" s="16">
        <v>70</v>
      </c>
      <c r="K242" s="17"/>
      <c r="L242" s="16">
        <v>70</v>
      </c>
      <c r="M242" s="16"/>
      <c r="N242" s="16">
        <v>70</v>
      </c>
      <c r="O242" s="16"/>
      <c r="P242" s="17"/>
      <c r="Q242" s="16"/>
      <c r="R242" s="16">
        <v>70</v>
      </c>
      <c r="S242" s="23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5"/>
      <c r="AJ242" s="16"/>
      <c r="AK242" s="16"/>
      <c r="AL242" s="16"/>
      <c r="AM242" s="16"/>
      <c r="AN242" s="16"/>
      <c r="AO242" s="16"/>
      <c r="AP242" s="16"/>
    </row>
    <row r="243" spans="1:42">
      <c r="A243" s="8" t="s">
        <v>51</v>
      </c>
      <c r="B243" s="8" t="s">
        <v>42</v>
      </c>
      <c r="C243" s="8" t="s">
        <v>141</v>
      </c>
      <c r="D243" s="8" t="s">
        <v>142</v>
      </c>
      <c r="E243" s="8" t="s">
        <v>80</v>
      </c>
      <c r="F243" s="8" t="s">
        <v>61</v>
      </c>
      <c r="G243" s="7" t="s">
        <v>102</v>
      </c>
      <c r="H243" s="16"/>
      <c r="I243" s="16"/>
      <c r="J243" s="16">
        <f>20/20*100</f>
        <v>100</v>
      </c>
      <c r="K243" s="17"/>
      <c r="L243" s="16">
        <f>17/20*100</f>
        <v>85</v>
      </c>
      <c r="M243" s="16"/>
      <c r="N243" s="16">
        <f>20/20*100</f>
        <v>100</v>
      </c>
      <c r="O243" s="16"/>
      <c r="P243" s="17"/>
      <c r="Q243" s="16"/>
      <c r="R243" s="16">
        <f>20/20*100</f>
        <v>100</v>
      </c>
      <c r="S243" s="23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5"/>
      <c r="AJ243" s="16"/>
      <c r="AK243" s="16"/>
      <c r="AL243" s="16"/>
      <c r="AM243" s="16"/>
      <c r="AN243" s="16"/>
      <c r="AO243" s="16"/>
      <c r="AP243" s="16"/>
    </row>
    <row r="244" spans="1:42">
      <c r="A244" s="8" t="s">
        <v>51</v>
      </c>
      <c r="B244" s="8" t="s">
        <v>42</v>
      </c>
      <c r="C244" s="8" t="s">
        <v>141</v>
      </c>
      <c r="D244" s="8" t="s">
        <v>142</v>
      </c>
      <c r="E244" s="8" t="s">
        <v>80</v>
      </c>
      <c r="F244" s="8" t="s">
        <v>65</v>
      </c>
      <c r="G244" s="7" t="s">
        <v>103</v>
      </c>
      <c r="H244" s="16"/>
      <c r="I244" s="16"/>
      <c r="J244" s="16">
        <v>70</v>
      </c>
      <c r="K244" s="17"/>
      <c r="L244" s="16">
        <v>70</v>
      </c>
      <c r="M244" s="16"/>
      <c r="N244" s="16">
        <v>70</v>
      </c>
      <c r="O244" s="16"/>
      <c r="P244" s="17"/>
      <c r="Q244" s="16"/>
      <c r="R244" s="16">
        <v>70</v>
      </c>
      <c r="S244" s="23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5"/>
      <c r="AJ244" s="16"/>
      <c r="AK244" s="16"/>
      <c r="AL244" s="16"/>
      <c r="AM244" s="16"/>
      <c r="AN244" s="16"/>
      <c r="AO244" s="16"/>
      <c r="AP244" s="16"/>
    </row>
    <row r="245" spans="1:42">
      <c r="A245" s="8" t="s">
        <v>51</v>
      </c>
      <c r="B245" s="8" t="s">
        <v>42</v>
      </c>
      <c r="C245" s="8" t="s">
        <v>141</v>
      </c>
      <c r="D245" s="8" t="s">
        <v>142</v>
      </c>
      <c r="E245" s="8" t="s">
        <v>80</v>
      </c>
      <c r="F245" s="8" t="s">
        <v>61</v>
      </c>
      <c r="G245" s="7" t="s">
        <v>105</v>
      </c>
      <c r="H245" s="16"/>
      <c r="I245" s="16"/>
      <c r="J245" s="16"/>
      <c r="K245" s="17"/>
      <c r="L245" s="16"/>
      <c r="M245" s="16"/>
      <c r="N245" s="16"/>
      <c r="O245" s="16"/>
      <c r="P245" s="17"/>
      <c r="Q245" s="16"/>
      <c r="R245" s="16"/>
      <c r="S245" s="23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5"/>
      <c r="AJ245" s="16"/>
      <c r="AK245" s="16"/>
      <c r="AL245" s="16"/>
      <c r="AM245" s="16"/>
      <c r="AN245" s="16"/>
      <c r="AO245" s="16"/>
      <c r="AP245" s="16"/>
    </row>
    <row r="246" spans="1:42">
      <c r="A246" s="8" t="s">
        <v>51</v>
      </c>
      <c r="B246" s="8" t="s">
        <v>42</v>
      </c>
      <c r="C246" s="8" t="s">
        <v>141</v>
      </c>
      <c r="D246" s="8" t="s">
        <v>142</v>
      </c>
      <c r="E246" s="8" t="s">
        <v>80</v>
      </c>
      <c r="F246" s="8" t="s">
        <v>77</v>
      </c>
      <c r="G246" s="7" t="s">
        <v>107</v>
      </c>
      <c r="H246" s="16"/>
      <c r="I246" s="16"/>
      <c r="J246" s="16"/>
      <c r="K246" s="17"/>
      <c r="L246" s="16"/>
      <c r="M246" s="16"/>
      <c r="N246" s="16"/>
      <c r="O246" s="16"/>
      <c r="P246" s="17"/>
      <c r="Q246" s="16"/>
      <c r="R246" s="16"/>
      <c r="S246" s="23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5"/>
      <c r="AJ246" s="16"/>
      <c r="AK246" s="16"/>
      <c r="AL246" s="16"/>
      <c r="AM246" s="16"/>
      <c r="AN246" s="16"/>
      <c r="AO246" s="16"/>
      <c r="AP246" s="16"/>
    </row>
    <row r="247" spans="1:42">
      <c r="A247" s="8" t="s">
        <v>51</v>
      </c>
      <c r="B247" s="8" t="s">
        <v>42</v>
      </c>
      <c r="C247" s="8" t="s">
        <v>141</v>
      </c>
      <c r="D247" s="8" t="s">
        <v>142</v>
      </c>
      <c r="E247" s="8" t="s">
        <v>80</v>
      </c>
      <c r="F247" s="8" t="s">
        <v>61</v>
      </c>
      <c r="G247" s="7" t="s">
        <v>109</v>
      </c>
      <c r="H247" s="16"/>
      <c r="I247" s="16"/>
      <c r="J247" s="16"/>
      <c r="K247" s="17"/>
      <c r="L247" s="16"/>
      <c r="M247" s="16"/>
      <c r="N247" s="16"/>
      <c r="O247" s="16"/>
      <c r="P247" s="17"/>
      <c r="Q247" s="16"/>
      <c r="R247" s="16"/>
      <c r="S247" s="23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5"/>
      <c r="AJ247" s="16"/>
      <c r="AK247" s="16"/>
      <c r="AL247" s="16"/>
      <c r="AM247" s="16"/>
      <c r="AN247" s="16"/>
      <c r="AO247" s="16"/>
      <c r="AP247" s="16"/>
    </row>
    <row r="248" spans="1:42">
      <c r="A248" s="8" t="s">
        <v>51</v>
      </c>
      <c r="B248" s="8" t="s">
        <v>42</v>
      </c>
      <c r="C248" s="8" t="s">
        <v>141</v>
      </c>
      <c r="D248" s="8" t="s">
        <v>142</v>
      </c>
      <c r="E248" s="8" t="s">
        <v>110</v>
      </c>
      <c r="F248" s="8" t="s">
        <v>61</v>
      </c>
      <c r="G248" s="7" t="s">
        <v>112</v>
      </c>
      <c r="H248" s="16">
        <v>70</v>
      </c>
      <c r="I248" s="16">
        <v>70</v>
      </c>
      <c r="J248" s="16">
        <v>0</v>
      </c>
      <c r="K248" s="17"/>
      <c r="L248" s="16">
        <v>90</v>
      </c>
      <c r="M248" s="19"/>
      <c r="N248" s="16">
        <v>70</v>
      </c>
      <c r="O248" s="16">
        <v>90</v>
      </c>
      <c r="P248" s="17"/>
      <c r="Q248" s="16"/>
      <c r="R248" s="16"/>
      <c r="S248" s="23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5"/>
      <c r="AJ248" s="16"/>
      <c r="AK248" s="16"/>
      <c r="AL248" s="16"/>
      <c r="AM248" s="16"/>
      <c r="AN248" s="16"/>
      <c r="AO248" s="16"/>
      <c r="AP248" s="16"/>
    </row>
    <row r="249" spans="1:42">
      <c r="A249" s="8" t="s">
        <v>51</v>
      </c>
      <c r="B249" s="8" t="s">
        <v>42</v>
      </c>
      <c r="C249" s="8" t="s">
        <v>141</v>
      </c>
      <c r="D249" s="8" t="s">
        <v>142</v>
      </c>
      <c r="E249" s="8" t="s">
        <v>110</v>
      </c>
      <c r="F249" s="8" t="s">
        <v>57</v>
      </c>
      <c r="G249" s="7" t="s">
        <v>113</v>
      </c>
      <c r="H249" s="16"/>
      <c r="I249" s="16"/>
      <c r="J249" s="16"/>
      <c r="K249" s="17"/>
      <c r="L249" s="16"/>
      <c r="M249" s="16"/>
      <c r="N249" s="16"/>
      <c r="O249" s="16"/>
      <c r="P249" s="17"/>
      <c r="Q249" s="16"/>
      <c r="R249" s="16"/>
      <c r="S249" s="23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5"/>
      <c r="AJ249" s="16"/>
      <c r="AK249" s="16"/>
      <c r="AL249" s="16"/>
      <c r="AM249" s="16"/>
      <c r="AN249" s="16"/>
      <c r="AO249" s="16"/>
      <c r="AP249" s="16"/>
    </row>
    <row r="250" spans="1:42">
      <c r="A250" s="8" t="s">
        <v>51</v>
      </c>
      <c r="B250" s="8" t="s">
        <v>42</v>
      </c>
      <c r="C250" s="8" t="s">
        <v>141</v>
      </c>
      <c r="D250" s="8" t="s">
        <v>142</v>
      </c>
      <c r="E250" s="8" t="s">
        <v>110</v>
      </c>
      <c r="F250" s="8" t="s">
        <v>61</v>
      </c>
      <c r="G250" s="7" t="s">
        <v>115</v>
      </c>
      <c r="H250" s="16">
        <f>3/4*100</f>
        <v>75</v>
      </c>
      <c r="I250" s="16">
        <f>4/4*100</f>
        <v>100</v>
      </c>
      <c r="J250" s="16">
        <f>4/4*100</f>
        <v>100</v>
      </c>
      <c r="K250" s="17"/>
      <c r="L250" s="16">
        <f>4/4*100</f>
        <v>100</v>
      </c>
      <c r="M250" s="16">
        <f>3/4*100</f>
        <v>75</v>
      </c>
      <c r="N250" s="16">
        <f>4/4*100</f>
        <v>100</v>
      </c>
      <c r="O250" s="16">
        <f>4/4*100</f>
        <v>100</v>
      </c>
      <c r="P250" s="17"/>
      <c r="Q250" s="16"/>
      <c r="R250" s="16">
        <f>4/4*100</f>
        <v>100</v>
      </c>
      <c r="S250" s="23"/>
      <c r="T250" s="16">
        <f>4/4*100</f>
        <v>100</v>
      </c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5"/>
      <c r="AJ250" s="16"/>
      <c r="AK250" s="16"/>
      <c r="AL250" s="16"/>
      <c r="AM250" s="16"/>
      <c r="AN250" s="16"/>
      <c r="AO250" s="16"/>
      <c r="AP250" s="16"/>
    </row>
    <row r="251" spans="1:42">
      <c r="A251" s="8" t="s">
        <v>51</v>
      </c>
      <c r="B251" s="8" t="s">
        <v>42</v>
      </c>
      <c r="C251" s="8" t="s">
        <v>141</v>
      </c>
      <c r="D251" s="8" t="s">
        <v>142</v>
      </c>
      <c r="E251" s="8" t="s">
        <v>110</v>
      </c>
      <c r="F251" s="8" t="s">
        <v>65</v>
      </c>
      <c r="G251" s="7" t="s">
        <v>117</v>
      </c>
      <c r="H251" s="16"/>
      <c r="I251" s="16">
        <v>80</v>
      </c>
      <c r="J251" s="16">
        <v>90</v>
      </c>
      <c r="K251" s="17"/>
      <c r="L251" s="16"/>
      <c r="M251" s="16"/>
      <c r="N251" s="16"/>
      <c r="O251" s="16"/>
      <c r="P251" s="17"/>
      <c r="Q251" s="16"/>
      <c r="R251" s="16">
        <v>70</v>
      </c>
      <c r="S251" s="23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5"/>
      <c r="AJ251" s="16"/>
      <c r="AK251" s="16"/>
      <c r="AL251" s="16"/>
      <c r="AM251" s="16"/>
      <c r="AN251" s="16"/>
      <c r="AO251" s="16"/>
      <c r="AP251" s="16"/>
    </row>
    <row r="252" spans="1:42">
      <c r="A252" s="8" t="s">
        <v>51</v>
      </c>
      <c r="B252" s="8" t="s">
        <v>42</v>
      </c>
      <c r="C252" s="8" t="s">
        <v>141</v>
      </c>
      <c r="D252" s="8" t="s">
        <v>142</v>
      </c>
      <c r="E252" s="8" t="s">
        <v>110</v>
      </c>
      <c r="F252" s="8" t="s">
        <v>61</v>
      </c>
      <c r="G252" s="7" t="s">
        <v>118</v>
      </c>
      <c r="H252" s="16">
        <f>70/100*100</f>
        <v>70</v>
      </c>
      <c r="I252" s="16"/>
      <c r="J252" s="16"/>
      <c r="K252" s="17"/>
      <c r="L252" s="16">
        <f>70/100*100</f>
        <v>70</v>
      </c>
      <c r="M252" s="16"/>
      <c r="N252" s="16"/>
      <c r="O252" s="16"/>
      <c r="P252" s="17"/>
      <c r="Q252" s="16"/>
      <c r="R252" s="16"/>
      <c r="S252" s="23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5"/>
      <c r="AJ252" s="16"/>
      <c r="AK252" s="16"/>
      <c r="AL252" s="16"/>
      <c r="AM252" s="16"/>
      <c r="AN252" s="16"/>
      <c r="AO252" s="16"/>
      <c r="AP252" s="16"/>
    </row>
    <row r="253" spans="1:42">
      <c r="A253" s="8" t="s">
        <v>51</v>
      </c>
      <c r="B253" s="8" t="s">
        <v>42</v>
      </c>
      <c r="C253" s="8" t="s">
        <v>141</v>
      </c>
      <c r="D253" s="8" t="s">
        <v>142</v>
      </c>
      <c r="E253" s="8" t="s">
        <v>110</v>
      </c>
      <c r="F253" s="8" t="s">
        <v>65</v>
      </c>
      <c r="G253" s="7" t="s">
        <v>119</v>
      </c>
      <c r="H253" s="16"/>
      <c r="I253" s="16"/>
      <c r="J253" s="16"/>
      <c r="K253" s="17"/>
      <c r="L253" s="16"/>
      <c r="M253" s="16"/>
      <c r="N253" s="16"/>
      <c r="O253" s="16"/>
      <c r="P253" s="17"/>
      <c r="Q253" s="16"/>
      <c r="R253" s="16"/>
      <c r="S253" s="23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5"/>
      <c r="AJ253" s="16"/>
      <c r="AK253" s="16"/>
      <c r="AL253" s="16"/>
      <c r="AM253" s="16"/>
      <c r="AN253" s="16"/>
      <c r="AO253" s="16"/>
      <c r="AP253" s="16"/>
    </row>
    <row r="254" spans="1:42">
      <c r="A254" s="8" t="s">
        <v>51</v>
      </c>
      <c r="B254" s="8" t="s">
        <v>42</v>
      </c>
      <c r="C254" s="8" t="s">
        <v>141</v>
      </c>
      <c r="D254" s="8" t="s">
        <v>142</v>
      </c>
      <c r="E254" s="8" t="s">
        <v>110</v>
      </c>
      <c r="F254" s="8" t="s">
        <v>65</v>
      </c>
      <c r="G254" s="7" t="s">
        <v>121</v>
      </c>
      <c r="H254" s="16"/>
      <c r="I254" s="16"/>
      <c r="J254" s="16"/>
      <c r="K254" s="17"/>
      <c r="L254" s="16"/>
      <c r="M254" s="16"/>
      <c r="N254" s="16"/>
      <c r="O254" s="16"/>
      <c r="P254" s="17"/>
      <c r="Q254" s="16"/>
      <c r="R254" s="16"/>
      <c r="S254" s="23"/>
      <c r="T254" s="16">
        <v>90</v>
      </c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5"/>
      <c r="AJ254" s="16"/>
      <c r="AK254" s="16"/>
      <c r="AL254" s="16"/>
      <c r="AM254" s="16"/>
      <c r="AN254" s="16"/>
      <c r="AO254" s="16"/>
      <c r="AP254" s="16"/>
    </row>
    <row r="255" spans="1:42">
      <c r="A255" s="8" t="s">
        <v>51</v>
      </c>
      <c r="B255" s="8" t="s">
        <v>42</v>
      </c>
      <c r="C255" s="8" t="s">
        <v>141</v>
      </c>
      <c r="D255" s="8" t="s">
        <v>142</v>
      </c>
      <c r="E255" s="8" t="s">
        <v>110</v>
      </c>
      <c r="F255" s="8" t="s">
        <v>61</v>
      </c>
      <c r="G255" s="7" t="s">
        <v>123</v>
      </c>
      <c r="H255" s="16"/>
      <c r="I255" s="16">
        <v>80</v>
      </c>
      <c r="J255" s="16"/>
      <c r="K255" s="17"/>
      <c r="L255" s="16"/>
      <c r="M255" s="16"/>
      <c r="N255" s="16">
        <v>80</v>
      </c>
      <c r="O255" s="16"/>
      <c r="P255" s="17"/>
      <c r="Q255" s="16"/>
      <c r="R255" s="16"/>
      <c r="S255" s="23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5"/>
      <c r="AJ255" s="16"/>
      <c r="AK255" s="16"/>
      <c r="AL255" s="16"/>
      <c r="AM255" s="16"/>
      <c r="AN255" s="16"/>
      <c r="AO255" s="16"/>
      <c r="AP255" s="16"/>
    </row>
    <row r="256" spans="1:42">
      <c r="A256" s="8" t="s">
        <v>51</v>
      </c>
      <c r="B256" s="8" t="s">
        <v>42</v>
      </c>
      <c r="C256" s="8" t="s">
        <v>141</v>
      </c>
      <c r="D256" s="8" t="s">
        <v>142</v>
      </c>
      <c r="E256" s="8" t="s">
        <v>110</v>
      </c>
      <c r="F256" s="8" t="s">
        <v>65</v>
      </c>
      <c r="G256" s="7" t="s">
        <v>125</v>
      </c>
      <c r="H256" s="16"/>
      <c r="I256" s="16"/>
      <c r="J256" s="16"/>
      <c r="K256" s="17"/>
      <c r="L256" s="16"/>
      <c r="M256" s="16">
        <v>80</v>
      </c>
      <c r="N256" s="16"/>
      <c r="O256" s="16"/>
      <c r="P256" s="17"/>
      <c r="Q256" s="16"/>
      <c r="R256" s="16"/>
      <c r="S256" s="23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5"/>
      <c r="AJ256" s="16"/>
      <c r="AK256" s="16"/>
      <c r="AL256" s="16"/>
      <c r="AM256" s="16"/>
      <c r="AN256" s="16"/>
      <c r="AO256" s="16"/>
      <c r="AP256" s="16"/>
    </row>
    <row r="257" spans="1:42">
      <c r="A257" s="8" t="s">
        <v>51</v>
      </c>
      <c r="B257" s="8" t="s">
        <v>42</v>
      </c>
      <c r="C257" s="8" t="s">
        <v>141</v>
      </c>
      <c r="D257" s="8" t="s">
        <v>142</v>
      </c>
      <c r="E257" s="8" t="s">
        <v>110</v>
      </c>
      <c r="F257" s="8" t="s">
        <v>61</v>
      </c>
      <c r="G257" s="7" t="s">
        <v>127</v>
      </c>
      <c r="H257" s="16"/>
      <c r="I257" s="16"/>
      <c r="J257" s="16"/>
      <c r="K257" s="17"/>
      <c r="L257" s="16"/>
      <c r="M257" s="16"/>
      <c r="N257" s="16"/>
      <c r="O257" s="16">
        <v>90</v>
      </c>
      <c r="P257" s="17"/>
      <c r="Q257" s="16"/>
      <c r="R257" s="16">
        <v>90</v>
      </c>
      <c r="S257" s="23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5"/>
      <c r="AJ257" s="16"/>
      <c r="AK257" s="16"/>
      <c r="AL257" s="16"/>
      <c r="AM257" s="16"/>
      <c r="AN257" s="16"/>
      <c r="AO257" s="16"/>
      <c r="AP257" s="16"/>
    </row>
    <row r="258" spans="1:42">
      <c r="A258" s="8" t="s">
        <v>51</v>
      </c>
      <c r="B258" s="8" t="s">
        <v>42</v>
      </c>
      <c r="C258" s="8" t="s">
        <v>143</v>
      </c>
      <c r="D258" s="8" t="s">
        <v>144</v>
      </c>
      <c r="E258" s="8" t="s">
        <v>56</v>
      </c>
      <c r="F258" s="8" t="s">
        <v>57</v>
      </c>
      <c r="G258" s="7" t="s">
        <v>59</v>
      </c>
      <c r="H258" s="16"/>
      <c r="I258" s="16"/>
      <c r="J258" s="16" t="s">
        <v>149</v>
      </c>
      <c r="K258" s="16"/>
      <c r="L258" s="16"/>
      <c r="M258" s="16"/>
      <c r="N258" s="16"/>
      <c r="O258" s="16"/>
      <c r="P258" s="16"/>
      <c r="Q258" s="16"/>
      <c r="R258" s="16"/>
      <c r="S258" s="23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5"/>
      <c r="AJ258" s="16"/>
      <c r="AK258" s="16"/>
      <c r="AL258" s="16"/>
      <c r="AM258" s="16"/>
      <c r="AN258" s="16"/>
      <c r="AO258" s="16"/>
      <c r="AP258" s="16"/>
    </row>
    <row r="259" spans="1:42">
      <c r="A259" s="8" t="s">
        <v>51</v>
      </c>
      <c r="B259" s="8" t="s">
        <v>42</v>
      </c>
      <c r="C259" s="8" t="s">
        <v>143</v>
      </c>
      <c r="D259" s="8" t="s">
        <v>144</v>
      </c>
      <c r="E259" s="8" t="s">
        <v>56</v>
      </c>
      <c r="F259" s="8" t="s">
        <v>61</v>
      </c>
      <c r="G259" s="7" t="s">
        <v>63</v>
      </c>
      <c r="H259" s="16"/>
      <c r="I259" s="16">
        <f>7/9*100</f>
        <v>77.777777777777786</v>
      </c>
      <c r="J259" s="16">
        <f>7/11*100</f>
        <v>63.636363636363633</v>
      </c>
      <c r="K259" s="16">
        <f>10/11*100</f>
        <v>90.909090909090907</v>
      </c>
      <c r="L259" s="16">
        <f>6/8*100</f>
        <v>75</v>
      </c>
      <c r="M259" s="16">
        <f>6/7*100</f>
        <v>85.714285714285708</v>
      </c>
      <c r="N259" s="16">
        <f>8/12*100</f>
        <v>66.666666666666657</v>
      </c>
      <c r="O259" s="16">
        <v>0</v>
      </c>
      <c r="P259" s="16">
        <f>5/8*100</f>
        <v>62.5</v>
      </c>
      <c r="Q259" s="16">
        <f>5/8*100</f>
        <v>62.5</v>
      </c>
      <c r="R259" s="16">
        <f>8/9*100</f>
        <v>88.888888888888886</v>
      </c>
      <c r="S259" s="23"/>
      <c r="T259" s="16">
        <v>0</v>
      </c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5"/>
      <c r="AJ259" s="16"/>
      <c r="AK259" s="16"/>
      <c r="AL259" s="16"/>
      <c r="AM259" s="16"/>
      <c r="AN259" s="16"/>
      <c r="AO259" s="16"/>
      <c r="AP259" s="16"/>
    </row>
    <row r="260" spans="1:42">
      <c r="A260" s="8" t="s">
        <v>51</v>
      </c>
      <c r="B260" s="8" t="s">
        <v>42</v>
      </c>
      <c r="C260" s="8" t="s">
        <v>143</v>
      </c>
      <c r="D260" s="8" t="s">
        <v>144</v>
      </c>
      <c r="E260" s="8" t="s">
        <v>56</v>
      </c>
      <c r="F260" s="8" t="s">
        <v>65</v>
      </c>
      <c r="G260" s="7" t="s">
        <v>67</v>
      </c>
      <c r="H260" s="16"/>
      <c r="I260" s="16"/>
      <c r="J260" s="16"/>
      <c r="K260" s="16"/>
      <c r="L260" s="16"/>
      <c r="M260" s="16"/>
      <c r="N260" s="16">
        <v>50</v>
      </c>
      <c r="O260" s="16"/>
      <c r="P260" s="16"/>
      <c r="Q260" s="16"/>
      <c r="R260" s="16"/>
      <c r="S260" s="23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5"/>
      <c r="AJ260" s="16"/>
      <c r="AK260" s="16"/>
      <c r="AL260" s="16"/>
      <c r="AM260" s="16"/>
      <c r="AN260" s="16"/>
      <c r="AO260" s="16"/>
      <c r="AP260" s="16"/>
    </row>
    <row r="261" spans="1:42">
      <c r="A261" s="8" t="s">
        <v>51</v>
      </c>
      <c r="B261" s="8" t="s">
        <v>42</v>
      </c>
      <c r="C261" s="8" t="s">
        <v>143</v>
      </c>
      <c r="D261" s="8" t="s">
        <v>144</v>
      </c>
      <c r="E261" s="8" t="s">
        <v>56</v>
      </c>
      <c r="F261" s="8" t="s">
        <v>65</v>
      </c>
      <c r="G261" s="7" t="s">
        <v>70</v>
      </c>
      <c r="H261" s="16"/>
      <c r="I261" s="16">
        <v>70</v>
      </c>
      <c r="J261" s="16">
        <v>70</v>
      </c>
      <c r="K261" s="16">
        <v>90</v>
      </c>
      <c r="L261" s="16">
        <v>90</v>
      </c>
      <c r="M261" s="16">
        <v>70</v>
      </c>
      <c r="N261" s="16">
        <v>90</v>
      </c>
      <c r="O261" s="16">
        <v>70</v>
      </c>
      <c r="P261" s="16">
        <v>90</v>
      </c>
      <c r="Q261" s="16">
        <v>70</v>
      </c>
      <c r="R261" s="16">
        <v>70</v>
      </c>
      <c r="S261" s="23"/>
      <c r="T261" s="16">
        <v>70</v>
      </c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5"/>
      <c r="AJ261" s="16"/>
      <c r="AK261" s="16"/>
      <c r="AL261" s="16"/>
      <c r="AM261" s="16"/>
      <c r="AN261" s="16"/>
      <c r="AO261" s="16"/>
      <c r="AP261" s="16"/>
    </row>
    <row r="262" spans="1:42">
      <c r="A262" s="8" t="s">
        <v>51</v>
      </c>
      <c r="B262" s="8" t="s">
        <v>42</v>
      </c>
      <c r="C262" s="8" t="s">
        <v>143</v>
      </c>
      <c r="D262" s="8" t="s">
        <v>144</v>
      </c>
      <c r="E262" s="8" t="s">
        <v>56</v>
      </c>
      <c r="F262" s="8" t="s">
        <v>61</v>
      </c>
      <c r="G262" s="7" t="s">
        <v>73</v>
      </c>
      <c r="H262" s="16"/>
      <c r="I262" s="16">
        <f>20/20*100</f>
        <v>100</v>
      </c>
      <c r="J262" s="16">
        <f>19/20*100</f>
        <v>95</v>
      </c>
      <c r="K262" s="16">
        <f>19/20*100</f>
        <v>95</v>
      </c>
      <c r="L262" s="16">
        <f>20/20*100</f>
        <v>100</v>
      </c>
      <c r="M262" s="16">
        <f>20/20*100</f>
        <v>100</v>
      </c>
      <c r="N262" s="16">
        <f>20/20*100</f>
        <v>100</v>
      </c>
      <c r="O262" s="16">
        <f>20/20*100</f>
        <v>100</v>
      </c>
      <c r="P262" s="16">
        <f>20/20*100</f>
        <v>100</v>
      </c>
      <c r="Q262" s="16">
        <f t="shared" ref="Q262" si="2">20/20*100</f>
        <v>100</v>
      </c>
      <c r="R262" s="16">
        <f>20/20*100</f>
        <v>100</v>
      </c>
      <c r="S262" s="23"/>
      <c r="T262" s="16">
        <f>20/20*100</f>
        <v>100</v>
      </c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5"/>
      <c r="AJ262" s="16"/>
      <c r="AK262" s="16"/>
      <c r="AL262" s="16"/>
      <c r="AM262" s="16"/>
      <c r="AN262" s="16"/>
      <c r="AO262" s="16"/>
      <c r="AP262" s="16"/>
    </row>
    <row r="263" spans="1:42">
      <c r="A263" s="8" t="s">
        <v>51</v>
      </c>
      <c r="B263" s="8" t="s">
        <v>42</v>
      </c>
      <c r="C263" s="8" t="s">
        <v>143</v>
      </c>
      <c r="D263" s="8" t="s">
        <v>144</v>
      </c>
      <c r="E263" s="8" t="s">
        <v>56</v>
      </c>
      <c r="F263" s="8" t="s">
        <v>61</v>
      </c>
      <c r="G263" s="7" t="s">
        <v>75</v>
      </c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23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5"/>
      <c r="AJ263" s="16"/>
      <c r="AK263" s="16"/>
      <c r="AL263" s="16"/>
      <c r="AM263" s="16"/>
      <c r="AN263" s="16"/>
      <c r="AO263" s="16"/>
      <c r="AP263" s="16"/>
    </row>
    <row r="264" spans="1:42">
      <c r="A264" s="8" t="s">
        <v>51</v>
      </c>
      <c r="B264" s="8" t="s">
        <v>42</v>
      </c>
      <c r="C264" s="8" t="s">
        <v>143</v>
      </c>
      <c r="D264" s="8" t="s">
        <v>144</v>
      </c>
      <c r="E264" s="8" t="s">
        <v>56</v>
      </c>
      <c r="F264" s="8" t="s">
        <v>77</v>
      </c>
      <c r="G264" s="7" t="s">
        <v>78</v>
      </c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23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5"/>
      <c r="AJ264" s="16"/>
      <c r="AK264" s="16"/>
      <c r="AL264" s="16"/>
      <c r="AM264" s="16"/>
      <c r="AN264" s="16"/>
      <c r="AO264" s="16"/>
      <c r="AP264" s="16"/>
    </row>
    <row r="265" spans="1:42">
      <c r="A265" s="8" t="s">
        <v>51</v>
      </c>
      <c r="B265" s="8" t="s">
        <v>42</v>
      </c>
      <c r="C265" s="8" t="s">
        <v>143</v>
      </c>
      <c r="D265" s="8" t="s">
        <v>144</v>
      </c>
      <c r="E265" s="8" t="s">
        <v>80</v>
      </c>
      <c r="F265" s="8" t="s">
        <v>61</v>
      </c>
      <c r="G265" s="7" t="s">
        <v>82</v>
      </c>
      <c r="H265" s="16"/>
      <c r="I265" s="15">
        <f>2/2*100</f>
        <v>100</v>
      </c>
      <c r="J265" s="16"/>
      <c r="K265" s="15">
        <f>2/2*100</f>
        <v>100</v>
      </c>
      <c r="L265" s="16"/>
      <c r="M265" s="15">
        <f>2/2*100</f>
        <v>100</v>
      </c>
      <c r="N265" s="16"/>
      <c r="O265" s="16">
        <f>2/2*100</f>
        <v>100</v>
      </c>
      <c r="P265" s="16"/>
      <c r="Q265" s="16">
        <f>1/2*100</f>
        <v>50</v>
      </c>
      <c r="R265" s="16"/>
      <c r="S265" s="23"/>
      <c r="T265" s="16">
        <f>2/2*100</f>
        <v>100</v>
      </c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5"/>
      <c r="AJ265" s="16"/>
      <c r="AK265" s="16"/>
      <c r="AL265" s="16"/>
      <c r="AM265" s="16"/>
      <c r="AN265" s="16"/>
      <c r="AO265" s="16"/>
      <c r="AP265" s="16"/>
    </row>
    <row r="266" spans="1:42">
      <c r="A266" s="8" t="s">
        <v>51</v>
      </c>
      <c r="B266" s="8" t="s">
        <v>42</v>
      </c>
      <c r="C266" s="8" t="s">
        <v>143</v>
      </c>
      <c r="D266" s="8" t="s">
        <v>144</v>
      </c>
      <c r="E266" s="8" t="s">
        <v>80</v>
      </c>
      <c r="F266" s="8" t="s">
        <v>61</v>
      </c>
      <c r="G266" s="7" t="s">
        <v>84</v>
      </c>
      <c r="H266" s="16"/>
      <c r="I266" s="16">
        <f>4/5*100</f>
        <v>80</v>
      </c>
      <c r="J266" s="16"/>
      <c r="K266" s="16">
        <v>0</v>
      </c>
      <c r="L266" s="16"/>
      <c r="M266" s="16">
        <f>2/4*100</f>
        <v>50</v>
      </c>
      <c r="N266" s="16"/>
      <c r="O266" s="16">
        <f>2/4*100</f>
        <v>50</v>
      </c>
      <c r="P266" s="16"/>
      <c r="Q266" s="16">
        <f>2/6*100</f>
        <v>33.333333333333329</v>
      </c>
      <c r="R266" s="16"/>
      <c r="S266" s="23"/>
      <c r="T266" s="16">
        <f>4/5*100</f>
        <v>80</v>
      </c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5"/>
      <c r="AJ266" s="16"/>
      <c r="AK266" s="16"/>
      <c r="AL266" s="16"/>
      <c r="AM266" s="16"/>
      <c r="AN266" s="16"/>
      <c r="AO266" s="16"/>
      <c r="AP266" s="16"/>
    </row>
    <row r="267" spans="1:42">
      <c r="A267" s="8" t="s">
        <v>51</v>
      </c>
      <c r="B267" s="8" t="s">
        <v>42</v>
      </c>
      <c r="C267" s="8" t="s">
        <v>143</v>
      </c>
      <c r="D267" s="8" t="s">
        <v>144</v>
      </c>
      <c r="E267" s="8" t="s">
        <v>80</v>
      </c>
      <c r="F267" s="8" t="s">
        <v>61</v>
      </c>
      <c r="G267" s="7" t="s">
        <v>86</v>
      </c>
      <c r="H267" s="16"/>
      <c r="I267" s="16">
        <f>7/12*100</f>
        <v>58.333333333333336</v>
      </c>
      <c r="J267" s="16"/>
      <c r="K267" s="16">
        <v>0</v>
      </c>
      <c r="L267" s="16"/>
      <c r="M267" s="16">
        <f>6/11*100</f>
        <v>54.54545454545454</v>
      </c>
      <c r="N267" s="16"/>
      <c r="O267" s="16">
        <f>2/12*100</f>
        <v>16.666666666666664</v>
      </c>
      <c r="P267" s="16"/>
      <c r="Q267" s="16">
        <f>10/12*100</f>
        <v>83.333333333333343</v>
      </c>
      <c r="R267" s="16"/>
      <c r="S267" s="23"/>
      <c r="T267" s="16">
        <f>10/20*100</f>
        <v>50</v>
      </c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5"/>
      <c r="AJ267" s="16"/>
      <c r="AK267" s="16"/>
      <c r="AL267" s="16"/>
      <c r="AM267" s="16"/>
      <c r="AN267" s="16"/>
      <c r="AO267" s="16"/>
      <c r="AP267" s="16"/>
    </row>
    <row r="268" spans="1:42">
      <c r="A268" s="8" t="s">
        <v>51</v>
      </c>
      <c r="B268" s="8" t="s">
        <v>42</v>
      </c>
      <c r="C268" s="8" t="s">
        <v>143</v>
      </c>
      <c r="D268" s="8" t="s">
        <v>144</v>
      </c>
      <c r="E268" s="8" t="s">
        <v>80</v>
      </c>
      <c r="F268" s="8" t="s">
        <v>65</v>
      </c>
      <c r="G268" s="7" t="s">
        <v>88</v>
      </c>
      <c r="H268" s="16"/>
      <c r="I268" s="16"/>
      <c r="J268" s="16">
        <v>50</v>
      </c>
      <c r="K268" s="16"/>
      <c r="L268" s="16">
        <v>50</v>
      </c>
      <c r="M268" s="16"/>
      <c r="N268" s="16">
        <v>50</v>
      </c>
      <c r="O268" s="16"/>
      <c r="P268" s="16">
        <v>70</v>
      </c>
      <c r="Q268" s="16"/>
      <c r="R268" s="16">
        <v>70</v>
      </c>
      <c r="S268" s="23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5"/>
      <c r="AJ268" s="16"/>
      <c r="AK268" s="16"/>
      <c r="AL268" s="16"/>
      <c r="AM268" s="16"/>
      <c r="AN268" s="16"/>
      <c r="AO268" s="16"/>
      <c r="AP268" s="16"/>
    </row>
    <row r="269" spans="1:42">
      <c r="A269" s="8" t="s">
        <v>51</v>
      </c>
      <c r="B269" s="8" t="s">
        <v>42</v>
      </c>
      <c r="C269" s="8" t="s">
        <v>143</v>
      </c>
      <c r="D269" s="8" t="s">
        <v>144</v>
      </c>
      <c r="E269" s="8" t="s">
        <v>80</v>
      </c>
      <c r="F269" s="8" t="s">
        <v>61</v>
      </c>
      <c r="G269" s="7" t="s">
        <v>90</v>
      </c>
      <c r="H269" s="16"/>
      <c r="I269" s="16"/>
      <c r="J269" s="16">
        <f>4/5*100</f>
        <v>80</v>
      </c>
      <c r="K269" s="16"/>
      <c r="L269" s="16">
        <f>5/5*100</f>
        <v>100</v>
      </c>
      <c r="M269" s="16"/>
      <c r="N269" s="16">
        <f>2/6*100</f>
        <v>33.333333333333329</v>
      </c>
      <c r="O269" s="16"/>
      <c r="P269" s="16">
        <f>2/4*100</f>
        <v>50</v>
      </c>
      <c r="Q269" s="16"/>
      <c r="R269" s="16">
        <f>1/2*100</f>
        <v>50</v>
      </c>
      <c r="S269" s="23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5"/>
      <c r="AJ269" s="16"/>
      <c r="AK269" s="16"/>
      <c r="AL269" s="16"/>
      <c r="AM269" s="16"/>
      <c r="AN269" s="16"/>
      <c r="AO269" s="16"/>
      <c r="AP269" s="16"/>
    </row>
    <row r="270" spans="1:42">
      <c r="A270" s="8" t="s">
        <v>51</v>
      </c>
      <c r="B270" s="8" t="s">
        <v>42</v>
      </c>
      <c r="C270" s="8" t="s">
        <v>143</v>
      </c>
      <c r="D270" s="8" t="s">
        <v>144</v>
      </c>
      <c r="E270" s="8" t="s">
        <v>80</v>
      </c>
      <c r="F270" s="8" t="s">
        <v>77</v>
      </c>
      <c r="G270" s="7" t="s">
        <v>92</v>
      </c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23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5"/>
      <c r="AJ270" s="16"/>
      <c r="AK270" s="16"/>
      <c r="AL270" s="16"/>
      <c r="AM270" s="16"/>
      <c r="AN270" s="16"/>
      <c r="AO270" s="16"/>
      <c r="AP270" s="16"/>
    </row>
    <row r="271" spans="1:42">
      <c r="A271" s="8" t="s">
        <v>51</v>
      </c>
      <c r="B271" s="8" t="s">
        <v>42</v>
      </c>
      <c r="C271" s="8" t="s">
        <v>143</v>
      </c>
      <c r="D271" s="8" t="s">
        <v>144</v>
      </c>
      <c r="E271" s="8" t="s">
        <v>80</v>
      </c>
      <c r="F271" s="8" t="s">
        <v>77</v>
      </c>
      <c r="G271" s="7" t="s">
        <v>95</v>
      </c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23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5"/>
      <c r="AJ271" s="16"/>
      <c r="AK271" s="16"/>
      <c r="AL271" s="16"/>
      <c r="AM271" s="16"/>
      <c r="AN271" s="16"/>
      <c r="AO271" s="16"/>
      <c r="AP271" s="16"/>
    </row>
    <row r="272" spans="1:42">
      <c r="A272" s="8" t="s">
        <v>51</v>
      </c>
      <c r="B272" s="8" t="s">
        <v>42</v>
      </c>
      <c r="C272" s="8" t="s">
        <v>143</v>
      </c>
      <c r="D272" s="8" t="s">
        <v>144</v>
      </c>
      <c r="E272" s="8" t="s">
        <v>80</v>
      </c>
      <c r="F272" s="8" t="s">
        <v>65</v>
      </c>
      <c r="G272" s="7" t="s">
        <v>97</v>
      </c>
      <c r="H272" s="16"/>
      <c r="I272" s="16">
        <v>50</v>
      </c>
      <c r="J272" s="16"/>
      <c r="K272" s="16">
        <v>70</v>
      </c>
      <c r="L272" s="16"/>
      <c r="M272" s="16">
        <v>70</v>
      </c>
      <c r="N272" s="16"/>
      <c r="O272" s="16">
        <v>70</v>
      </c>
      <c r="P272" s="16"/>
      <c r="Q272" s="16">
        <v>70</v>
      </c>
      <c r="R272" s="16"/>
      <c r="S272" s="23"/>
      <c r="T272" s="16">
        <v>50</v>
      </c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5"/>
      <c r="AJ272" s="16"/>
      <c r="AK272" s="16"/>
      <c r="AL272" s="16"/>
      <c r="AM272" s="16"/>
      <c r="AN272" s="16"/>
      <c r="AO272" s="16"/>
      <c r="AP272" s="16"/>
    </row>
    <row r="273" spans="1:42">
      <c r="A273" s="8" t="s">
        <v>51</v>
      </c>
      <c r="B273" s="8" t="s">
        <v>42</v>
      </c>
      <c r="C273" s="8" t="s">
        <v>143</v>
      </c>
      <c r="D273" s="8" t="s">
        <v>144</v>
      </c>
      <c r="E273" s="8" t="s">
        <v>80</v>
      </c>
      <c r="F273" s="8" t="s">
        <v>65</v>
      </c>
      <c r="G273" s="7" t="s">
        <v>99</v>
      </c>
      <c r="H273" s="16"/>
      <c r="I273" s="16">
        <v>70</v>
      </c>
      <c r="J273" s="16"/>
      <c r="K273" s="16">
        <v>70</v>
      </c>
      <c r="L273" s="16"/>
      <c r="M273" s="16">
        <v>70</v>
      </c>
      <c r="N273" s="16"/>
      <c r="O273" s="16">
        <v>70</v>
      </c>
      <c r="P273" s="16"/>
      <c r="Q273" s="16">
        <v>70</v>
      </c>
      <c r="R273" s="16"/>
      <c r="S273" s="23"/>
      <c r="T273" s="16">
        <v>70</v>
      </c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5"/>
      <c r="AJ273" s="16"/>
      <c r="AK273" s="16"/>
      <c r="AL273" s="16"/>
      <c r="AM273" s="16"/>
      <c r="AN273" s="16"/>
      <c r="AO273" s="16"/>
      <c r="AP273" s="16"/>
    </row>
    <row r="274" spans="1:42">
      <c r="A274" s="8" t="s">
        <v>51</v>
      </c>
      <c r="B274" s="8" t="s">
        <v>42</v>
      </c>
      <c r="C274" s="8" t="s">
        <v>143</v>
      </c>
      <c r="D274" s="8" t="s">
        <v>144</v>
      </c>
      <c r="E274" s="8" t="s">
        <v>80</v>
      </c>
      <c r="F274" s="8" t="s">
        <v>65</v>
      </c>
      <c r="G274" s="7" t="s">
        <v>101</v>
      </c>
      <c r="H274" s="16"/>
      <c r="I274" s="16"/>
      <c r="J274" s="16">
        <v>70</v>
      </c>
      <c r="K274" s="16"/>
      <c r="L274" s="16">
        <v>70</v>
      </c>
      <c r="M274" s="16"/>
      <c r="N274" s="16">
        <v>70</v>
      </c>
      <c r="O274" s="16"/>
      <c r="P274" s="16">
        <v>70</v>
      </c>
      <c r="Q274" s="16"/>
      <c r="R274" s="16">
        <v>70</v>
      </c>
      <c r="S274" s="23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5"/>
      <c r="AJ274" s="16"/>
      <c r="AK274" s="16"/>
      <c r="AL274" s="16"/>
      <c r="AM274" s="16"/>
      <c r="AN274" s="16"/>
      <c r="AO274" s="16"/>
      <c r="AP274" s="16"/>
    </row>
    <row r="275" spans="1:42">
      <c r="A275" s="8" t="s">
        <v>51</v>
      </c>
      <c r="B275" s="8" t="s">
        <v>42</v>
      </c>
      <c r="C275" s="8" t="s">
        <v>143</v>
      </c>
      <c r="D275" s="8" t="s">
        <v>144</v>
      </c>
      <c r="E275" s="8" t="s">
        <v>80</v>
      </c>
      <c r="F275" s="8" t="s">
        <v>61</v>
      </c>
      <c r="G275" s="7" t="s">
        <v>102</v>
      </c>
      <c r="H275" s="16"/>
      <c r="I275" s="16"/>
      <c r="J275" s="16">
        <f>18/20*100</f>
        <v>90</v>
      </c>
      <c r="K275" s="16"/>
      <c r="L275" s="16">
        <f>19/20*100</f>
        <v>95</v>
      </c>
      <c r="M275" s="16"/>
      <c r="N275" s="16">
        <f>18/20*100</f>
        <v>90</v>
      </c>
      <c r="O275" s="16"/>
      <c r="P275" s="16">
        <f>17/20*100</f>
        <v>85</v>
      </c>
      <c r="Q275" s="16"/>
      <c r="R275" s="16">
        <f>16/20*100</f>
        <v>80</v>
      </c>
      <c r="S275" s="23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5"/>
      <c r="AJ275" s="16"/>
      <c r="AK275" s="16"/>
      <c r="AL275" s="16"/>
      <c r="AM275" s="16"/>
      <c r="AN275" s="16"/>
      <c r="AO275" s="16"/>
      <c r="AP275" s="16"/>
    </row>
    <row r="276" spans="1:42">
      <c r="A276" s="8" t="s">
        <v>51</v>
      </c>
      <c r="B276" s="8" t="s">
        <v>42</v>
      </c>
      <c r="C276" s="8" t="s">
        <v>143</v>
      </c>
      <c r="D276" s="8" t="s">
        <v>144</v>
      </c>
      <c r="E276" s="8" t="s">
        <v>80</v>
      </c>
      <c r="F276" s="8" t="s">
        <v>65</v>
      </c>
      <c r="G276" s="7" t="s">
        <v>103</v>
      </c>
      <c r="H276" s="16"/>
      <c r="I276" s="16"/>
      <c r="J276" s="16">
        <v>70</v>
      </c>
      <c r="K276" s="16"/>
      <c r="L276" s="16">
        <v>70</v>
      </c>
      <c r="M276" s="16"/>
      <c r="N276" s="16">
        <v>70</v>
      </c>
      <c r="O276" s="16"/>
      <c r="P276" s="16">
        <v>70</v>
      </c>
      <c r="Q276" s="16"/>
      <c r="R276" s="16">
        <v>70</v>
      </c>
      <c r="S276" s="23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5"/>
      <c r="AJ276" s="16"/>
      <c r="AK276" s="16"/>
      <c r="AL276" s="16"/>
      <c r="AM276" s="16"/>
      <c r="AN276" s="16"/>
      <c r="AO276" s="16"/>
      <c r="AP276" s="16"/>
    </row>
    <row r="277" spans="1:42">
      <c r="A277" s="8" t="s">
        <v>51</v>
      </c>
      <c r="B277" s="8" t="s">
        <v>42</v>
      </c>
      <c r="C277" s="8" t="s">
        <v>143</v>
      </c>
      <c r="D277" s="8" t="s">
        <v>144</v>
      </c>
      <c r="E277" s="8" t="s">
        <v>80</v>
      </c>
      <c r="F277" s="8" t="s">
        <v>61</v>
      </c>
      <c r="G277" s="7" t="s">
        <v>105</v>
      </c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23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5"/>
      <c r="AJ277" s="16"/>
      <c r="AK277" s="16"/>
      <c r="AL277" s="16"/>
      <c r="AM277" s="16"/>
      <c r="AN277" s="16"/>
      <c r="AO277" s="16"/>
      <c r="AP277" s="16"/>
    </row>
    <row r="278" spans="1:42">
      <c r="A278" s="8" t="s">
        <v>51</v>
      </c>
      <c r="B278" s="8" t="s">
        <v>42</v>
      </c>
      <c r="C278" s="8" t="s">
        <v>143</v>
      </c>
      <c r="D278" s="8" t="s">
        <v>144</v>
      </c>
      <c r="E278" s="8" t="s">
        <v>80</v>
      </c>
      <c r="F278" s="8" t="s">
        <v>77</v>
      </c>
      <c r="G278" s="7" t="s">
        <v>107</v>
      </c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23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5"/>
      <c r="AJ278" s="16"/>
      <c r="AK278" s="16"/>
      <c r="AL278" s="16"/>
      <c r="AM278" s="16"/>
      <c r="AN278" s="16"/>
      <c r="AO278" s="16"/>
      <c r="AP278" s="16"/>
    </row>
    <row r="279" spans="1:42">
      <c r="A279" s="8" t="s">
        <v>51</v>
      </c>
      <c r="B279" s="8" t="s">
        <v>42</v>
      </c>
      <c r="C279" s="8" t="s">
        <v>143</v>
      </c>
      <c r="D279" s="8" t="s">
        <v>144</v>
      </c>
      <c r="E279" s="8" t="s">
        <v>80</v>
      </c>
      <c r="F279" s="8" t="s">
        <v>61</v>
      </c>
      <c r="G279" s="7" t="s">
        <v>109</v>
      </c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23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5"/>
      <c r="AJ279" s="16"/>
      <c r="AK279" s="16"/>
      <c r="AL279" s="16"/>
      <c r="AM279" s="16"/>
      <c r="AN279" s="16"/>
      <c r="AO279" s="16"/>
      <c r="AP279" s="16"/>
    </row>
    <row r="280" spans="1:42">
      <c r="A280" s="8" t="s">
        <v>51</v>
      </c>
      <c r="B280" s="8" t="s">
        <v>42</v>
      </c>
      <c r="C280" s="8" t="s">
        <v>143</v>
      </c>
      <c r="D280" s="8" t="s">
        <v>144</v>
      </c>
      <c r="E280" s="8" t="s">
        <v>110</v>
      </c>
      <c r="F280" s="8" t="s">
        <v>61</v>
      </c>
      <c r="G280" s="7" t="s">
        <v>112</v>
      </c>
      <c r="H280" s="16">
        <v>70</v>
      </c>
      <c r="I280" s="16">
        <v>0</v>
      </c>
      <c r="J280" s="16">
        <v>70</v>
      </c>
      <c r="K280" s="19"/>
      <c r="L280" s="16">
        <v>70</v>
      </c>
      <c r="M280" s="19"/>
      <c r="N280" s="16">
        <v>0</v>
      </c>
      <c r="O280" s="16">
        <v>0</v>
      </c>
      <c r="P280" s="19"/>
      <c r="Q280" s="16"/>
      <c r="R280" s="16"/>
      <c r="S280" s="23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5"/>
      <c r="AJ280" s="16"/>
      <c r="AK280" s="16"/>
      <c r="AL280" s="16"/>
      <c r="AM280" s="16"/>
      <c r="AN280" s="16"/>
      <c r="AO280" s="16"/>
      <c r="AP280" s="16"/>
    </row>
    <row r="281" spans="1:42">
      <c r="A281" s="8" t="s">
        <v>51</v>
      </c>
      <c r="B281" s="8" t="s">
        <v>42</v>
      </c>
      <c r="C281" s="8" t="s">
        <v>143</v>
      </c>
      <c r="D281" s="8" t="s">
        <v>144</v>
      </c>
      <c r="E281" s="8" t="s">
        <v>110</v>
      </c>
      <c r="F281" s="8" t="s">
        <v>57</v>
      </c>
      <c r="G281" s="7" t="s">
        <v>113</v>
      </c>
      <c r="H281" s="16"/>
      <c r="I281" s="16"/>
      <c r="J281" s="16"/>
      <c r="K281" s="16"/>
      <c r="L281" s="16"/>
      <c r="M281" s="16"/>
      <c r="N281" s="16"/>
      <c r="O281" s="16" t="s">
        <v>149</v>
      </c>
      <c r="P281" s="16"/>
      <c r="Q281" s="16"/>
      <c r="R281" s="16"/>
      <c r="S281" s="23"/>
      <c r="T281" s="16" t="s">
        <v>160</v>
      </c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5"/>
      <c r="AJ281" s="16"/>
      <c r="AK281" s="16"/>
      <c r="AL281" s="16"/>
      <c r="AM281" s="16"/>
      <c r="AN281" s="16"/>
      <c r="AO281" s="16"/>
      <c r="AP281" s="16"/>
    </row>
    <row r="282" spans="1:42">
      <c r="A282" s="8" t="s">
        <v>51</v>
      </c>
      <c r="B282" s="8" t="s">
        <v>42</v>
      </c>
      <c r="C282" s="8" t="s">
        <v>143</v>
      </c>
      <c r="D282" s="8" t="s">
        <v>144</v>
      </c>
      <c r="E282" s="8" t="s">
        <v>110</v>
      </c>
      <c r="F282" s="8" t="s">
        <v>61</v>
      </c>
      <c r="G282" s="7" t="s">
        <v>115</v>
      </c>
      <c r="H282" s="16">
        <f>2/4*100</f>
        <v>50</v>
      </c>
      <c r="I282" s="16">
        <f>4/4*100</f>
        <v>100</v>
      </c>
      <c r="J282" s="16">
        <f>4/4*100</f>
        <v>100</v>
      </c>
      <c r="K282" s="16">
        <f>2/4*100</f>
        <v>50</v>
      </c>
      <c r="L282" s="16">
        <f>4/4*100</f>
        <v>100</v>
      </c>
      <c r="M282" s="16">
        <f>3/4*100</f>
        <v>75</v>
      </c>
      <c r="N282" s="16">
        <f>4/4*100</f>
        <v>100</v>
      </c>
      <c r="O282" s="16">
        <f>4/4*100</f>
        <v>100</v>
      </c>
      <c r="P282" s="16">
        <f>4/4*100</f>
        <v>100</v>
      </c>
      <c r="Q282" s="16"/>
      <c r="R282" s="16">
        <f>4/4*100</f>
        <v>100</v>
      </c>
      <c r="S282" s="23"/>
      <c r="T282" s="16">
        <f>4/4*100</f>
        <v>100</v>
      </c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5"/>
      <c r="AJ282" s="16"/>
      <c r="AK282" s="16"/>
      <c r="AL282" s="16"/>
      <c r="AM282" s="16"/>
      <c r="AN282" s="16"/>
      <c r="AO282" s="16"/>
      <c r="AP282" s="16"/>
    </row>
    <row r="283" spans="1:42">
      <c r="A283" s="8" t="s">
        <v>51</v>
      </c>
      <c r="B283" s="8" t="s">
        <v>42</v>
      </c>
      <c r="C283" s="8" t="s">
        <v>143</v>
      </c>
      <c r="D283" s="8" t="s">
        <v>144</v>
      </c>
      <c r="E283" s="8" t="s">
        <v>110</v>
      </c>
      <c r="F283" s="8" t="s">
        <v>65</v>
      </c>
      <c r="G283" s="7" t="s">
        <v>117</v>
      </c>
      <c r="H283" s="16"/>
      <c r="I283" s="16"/>
      <c r="J283" s="16"/>
      <c r="K283" s="16"/>
      <c r="L283" s="16"/>
      <c r="M283" s="16"/>
      <c r="N283" s="16">
        <v>70</v>
      </c>
      <c r="O283" s="16"/>
      <c r="P283" s="16"/>
      <c r="Q283" s="16"/>
      <c r="R283" s="16"/>
      <c r="S283" s="23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5"/>
      <c r="AJ283" s="16"/>
      <c r="AK283" s="16"/>
      <c r="AL283" s="16"/>
      <c r="AM283" s="16"/>
      <c r="AN283" s="16"/>
      <c r="AO283" s="16"/>
      <c r="AP283" s="16"/>
    </row>
    <row r="284" spans="1:42">
      <c r="A284" s="8" t="s">
        <v>51</v>
      </c>
      <c r="B284" s="8" t="s">
        <v>42</v>
      </c>
      <c r="C284" s="8" t="s">
        <v>143</v>
      </c>
      <c r="D284" s="8" t="s">
        <v>144</v>
      </c>
      <c r="E284" s="8" t="s">
        <v>110</v>
      </c>
      <c r="F284" s="8" t="s">
        <v>61</v>
      </c>
      <c r="G284" s="7" t="s">
        <v>118</v>
      </c>
      <c r="H284" s="16">
        <f>60/100*100</f>
        <v>60</v>
      </c>
      <c r="I284" s="16"/>
      <c r="J284" s="16"/>
      <c r="K284" s="16"/>
      <c r="L284" s="16">
        <f>60/100*100</f>
        <v>60</v>
      </c>
      <c r="M284" s="16"/>
      <c r="N284" s="16"/>
      <c r="O284" s="16"/>
      <c r="P284" s="16">
        <f>60/100*100</f>
        <v>60</v>
      </c>
      <c r="Q284" s="16"/>
      <c r="R284" s="16"/>
      <c r="S284" s="23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5"/>
      <c r="AJ284" s="16"/>
      <c r="AK284" s="16"/>
      <c r="AL284" s="16"/>
      <c r="AM284" s="16"/>
      <c r="AN284" s="16"/>
      <c r="AO284" s="16"/>
      <c r="AP284" s="16"/>
    </row>
    <row r="285" spans="1:42">
      <c r="A285" s="8" t="s">
        <v>51</v>
      </c>
      <c r="B285" s="8" t="s">
        <v>42</v>
      </c>
      <c r="C285" s="8" t="s">
        <v>143</v>
      </c>
      <c r="D285" s="8" t="s">
        <v>144</v>
      </c>
      <c r="E285" s="8" t="s">
        <v>110</v>
      </c>
      <c r="F285" s="8" t="s">
        <v>65</v>
      </c>
      <c r="G285" s="7" t="s">
        <v>119</v>
      </c>
      <c r="H285" s="16"/>
      <c r="I285" s="16"/>
      <c r="J285" s="16"/>
      <c r="K285" s="16"/>
      <c r="L285" s="16">
        <v>90</v>
      </c>
      <c r="M285" s="16"/>
      <c r="N285" s="16"/>
      <c r="O285" s="16"/>
      <c r="P285" s="16">
        <v>90</v>
      </c>
      <c r="Q285" s="16"/>
      <c r="R285" s="16"/>
      <c r="S285" s="23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5"/>
      <c r="AJ285" s="16"/>
      <c r="AK285" s="16"/>
      <c r="AL285" s="16"/>
      <c r="AM285" s="16"/>
      <c r="AN285" s="16"/>
      <c r="AO285" s="16"/>
      <c r="AP285" s="16"/>
    </row>
    <row r="286" spans="1:42">
      <c r="A286" s="8" t="s">
        <v>51</v>
      </c>
      <c r="B286" s="8" t="s">
        <v>42</v>
      </c>
      <c r="C286" s="8" t="s">
        <v>143</v>
      </c>
      <c r="D286" s="8" t="s">
        <v>144</v>
      </c>
      <c r="E286" s="8" t="s">
        <v>110</v>
      </c>
      <c r="F286" s="8" t="s">
        <v>65</v>
      </c>
      <c r="G286" s="7" t="s">
        <v>121</v>
      </c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23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5"/>
      <c r="AJ286" s="16"/>
      <c r="AK286" s="16"/>
      <c r="AL286" s="16"/>
      <c r="AM286" s="16"/>
      <c r="AN286" s="16"/>
      <c r="AO286" s="16"/>
      <c r="AP286" s="16"/>
    </row>
    <row r="287" spans="1:42">
      <c r="A287" s="8" t="s">
        <v>51</v>
      </c>
      <c r="B287" s="8" t="s">
        <v>42</v>
      </c>
      <c r="C287" s="8" t="s">
        <v>143</v>
      </c>
      <c r="D287" s="8" t="s">
        <v>144</v>
      </c>
      <c r="E287" s="8" t="s">
        <v>110</v>
      </c>
      <c r="F287" s="8" t="s">
        <v>61</v>
      </c>
      <c r="G287" s="7" t="s">
        <v>123</v>
      </c>
      <c r="H287" s="16"/>
      <c r="I287" s="16"/>
      <c r="J287" s="16"/>
      <c r="K287" s="16">
        <v>70</v>
      </c>
      <c r="L287" s="16"/>
      <c r="M287" s="16"/>
      <c r="N287" s="16"/>
      <c r="O287" s="16"/>
      <c r="P287" s="16"/>
      <c r="Q287" s="16">
        <v>80</v>
      </c>
      <c r="R287" s="16"/>
      <c r="S287" s="23"/>
      <c r="T287" s="16">
        <v>70</v>
      </c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5"/>
      <c r="AJ287" s="16"/>
      <c r="AK287" s="16"/>
      <c r="AL287" s="16"/>
      <c r="AM287" s="16"/>
      <c r="AN287" s="16"/>
      <c r="AO287" s="16"/>
      <c r="AP287" s="16"/>
    </row>
    <row r="288" spans="1:42">
      <c r="A288" s="8" t="s">
        <v>51</v>
      </c>
      <c r="B288" s="8" t="s">
        <v>42</v>
      </c>
      <c r="C288" s="8" t="s">
        <v>143</v>
      </c>
      <c r="D288" s="8" t="s">
        <v>144</v>
      </c>
      <c r="E288" s="8" t="s">
        <v>110</v>
      </c>
      <c r="F288" s="8" t="s">
        <v>65</v>
      </c>
      <c r="G288" s="7" t="s">
        <v>125</v>
      </c>
      <c r="H288" s="16"/>
      <c r="I288" s="16"/>
      <c r="J288" s="16">
        <v>60</v>
      </c>
      <c r="K288" s="16"/>
      <c r="L288" s="16"/>
      <c r="M288" s="16">
        <v>70</v>
      </c>
      <c r="N288" s="16"/>
      <c r="O288" s="16"/>
      <c r="P288" s="16"/>
      <c r="Q288" s="16"/>
      <c r="R288" s="16">
        <v>80</v>
      </c>
      <c r="S288" s="23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5"/>
      <c r="AJ288" s="16"/>
      <c r="AK288" s="16"/>
      <c r="AL288" s="16"/>
      <c r="AM288" s="16"/>
      <c r="AN288" s="16"/>
      <c r="AO288" s="16"/>
      <c r="AP288" s="16"/>
    </row>
    <row r="289" spans="1:42">
      <c r="A289" s="8" t="s">
        <v>51</v>
      </c>
      <c r="B289" s="8" t="s">
        <v>42</v>
      </c>
      <c r="C289" s="8" t="s">
        <v>143</v>
      </c>
      <c r="D289" s="8" t="s">
        <v>144</v>
      </c>
      <c r="E289" s="8" t="s">
        <v>110</v>
      </c>
      <c r="F289" s="8" t="s">
        <v>61</v>
      </c>
      <c r="G289" s="7" t="s">
        <v>127</v>
      </c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>
        <v>90</v>
      </c>
      <c r="S289" s="23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5"/>
      <c r="AJ289" s="16"/>
      <c r="AK289" s="16"/>
      <c r="AL289" s="16"/>
      <c r="AM289" s="16"/>
      <c r="AN289" s="16"/>
      <c r="AO289" s="16"/>
      <c r="AP289" s="16"/>
    </row>
    <row r="290" spans="1:42">
      <c r="A290" s="8" t="s">
        <v>51</v>
      </c>
      <c r="B290" s="8" t="s">
        <v>42</v>
      </c>
      <c r="C290" s="8" t="s">
        <v>145</v>
      </c>
      <c r="D290" s="8" t="s">
        <v>146</v>
      </c>
      <c r="E290" s="8" t="s">
        <v>56</v>
      </c>
      <c r="F290" s="8" t="s">
        <v>57</v>
      </c>
      <c r="G290" s="7" t="s">
        <v>59</v>
      </c>
      <c r="H290" s="16"/>
      <c r="I290" s="17"/>
      <c r="J290" s="16"/>
      <c r="K290" s="16"/>
      <c r="L290" s="16"/>
      <c r="M290" s="16"/>
      <c r="N290" s="16"/>
      <c r="O290" s="16"/>
      <c r="P290" s="16"/>
      <c r="Q290" s="16" t="s">
        <v>154</v>
      </c>
      <c r="R290" s="16"/>
      <c r="S290" s="23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5"/>
      <c r="AJ290" s="16"/>
      <c r="AK290" s="16"/>
      <c r="AL290" s="16"/>
      <c r="AM290" s="16"/>
      <c r="AN290" s="16"/>
      <c r="AO290" s="16"/>
      <c r="AP290" s="16"/>
    </row>
    <row r="291" spans="1:42">
      <c r="A291" s="8" t="s">
        <v>51</v>
      </c>
      <c r="B291" s="8" t="s">
        <v>42</v>
      </c>
      <c r="C291" s="8" t="s">
        <v>145</v>
      </c>
      <c r="D291" s="8" t="s">
        <v>146</v>
      </c>
      <c r="E291" s="8" t="s">
        <v>56</v>
      </c>
      <c r="F291" s="8" t="s">
        <v>61</v>
      </c>
      <c r="G291" s="7" t="s">
        <v>63</v>
      </c>
      <c r="H291" s="16"/>
      <c r="I291" s="17"/>
      <c r="J291" s="16">
        <f>11/11*100</f>
        <v>100</v>
      </c>
      <c r="K291" s="16">
        <f>11/11*100</f>
        <v>100</v>
      </c>
      <c r="L291" s="16">
        <f>5/8*100</f>
        <v>62.5</v>
      </c>
      <c r="M291" s="16">
        <f>6/7*100</f>
        <v>85.714285714285708</v>
      </c>
      <c r="N291" s="16">
        <f>7/12*100</f>
        <v>58.333333333333336</v>
      </c>
      <c r="O291" s="16">
        <f>9/9*100</f>
        <v>100</v>
      </c>
      <c r="P291" s="16">
        <f>7/8*100</f>
        <v>87.5</v>
      </c>
      <c r="Q291" s="16">
        <v>0</v>
      </c>
      <c r="R291" s="16">
        <f>9/9*100</f>
        <v>100</v>
      </c>
      <c r="S291" s="23"/>
      <c r="T291" s="16">
        <f>10/10*100</f>
        <v>100</v>
      </c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5"/>
      <c r="AJ291" s="16"/>
      <c r="AK291" s="16"/>
      <c r="AL291" s="16"/>
      <c r="AM291" s="16"/>
      <c r="AN291" s="16"/>
      <c r="AO291" s="16"/>
      <c r="AP291" s="16"/>
    </row>
    <row r="292" spans="1:42">
      <c r="A292" s="8" t="s">
        <v>51</v>
      </c>
      <c r="B292" s="8" t="s">
        <v>42</v>
      </c>
      <c r="C292" s="8" t="s">
        <v>145</v>
      </c>
      <c r="D292" s="8" t="s">
        <v>146</v>
      </c>
      <c r="E292" s="8" t="s">
        <v>56</v>
      </c>
      <c r="F292" s="8" t="s">
        <v>65</v>
      </c>
      <c r="G292" s="7" t="s">
        <v>67</v>
      </c>
      <c r="H292" s="16"/>
      <c r="I292" s="17"/>
      <c r="J292" s="16"/>
      <c r="K292" s="16"/>
      <c r="L292" s="16"/>
      <c r="M292" s="16"/>
      <c r="N292" s="16">
        <v>50</v>
      </c>
      <c r="O292" s="16"/>
      <c r="P292" s="16"/>
      <c r="Q292" s="16"/>
      <c r="R292" s="16"/>
      <c r="S292" s="23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5"/>
      <c r="AJ292" s="16"/>
      <c r="AK292" s="16"/>
      <c r="AL292" s="16"/>
      <c r="AM292" s="16"/>
      <c r="AN292" s="16"/>
      <c r="AO292" s="16"/>
      <c r="AP292" s="16"/>
    </row>
    <row r="293" spans="1:42">
      <c r="A293" s="8" t="s">
        <v>51</v>
      </c>
      <c r="B293" s="8" t="s">
        <v>42</v>
      </c>
      <c r="C293" s="8" t="s">
        <v>145</v>
      </c>
      <c r="D293" s="8" t="s">
        <v>146</v>
      </c>
      <c r="E293" s="8" t="s">
        <v>56</v>
      </c>
      <c r="F293" s="8" t="s">
        <v>65</v>
      </c>
      <c r="G293" s="7" t="s">
        <v>70</v>
      </c>
      <c r="H293" s="16"/>
      <c r="I293" s="17"/>
      <c r="J293" s="16">
        <v>90</v>
      </c>
      <c r="K293" s="16">
        <v>90</v>
      </c>
      <c r="L293" s="16">
        <v>70</v>
      </c>
      <c r="M293" s="16">
        <v>70</v>
      </c>
      <c r="N293" s="16">
        <v>70</v>
      </c>
      <c r="O293" s="16">
        <v>70</v>
      </c>
      <c r="P293" s="16">
        <v>70</v>
      </c>
      <c r="Q293" s="19" t="s">
        <v>155</v>
      </c>
      <c r="R293" s="16">
        <v>90</v>
      </c>
      <c r="S293" s="23"/>
      <c r="T293" s="16">
        <v>90</v>
      </c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5"/>
      <c r="AJ293" s="16"/>
      <c r="AK293" s="16"/>
      <c r="AL293" s="16"/>
      <c r="AM293" s="16"/>
      <c r="AN293" s="16"/>
      <c r="AO293" s="16"/>
      <c r="AP293" s="16"/>
    </row>
    <row r="294" spans="1:42">
      <c r="A294" s="8" t="s">
        <v>51</v>
      </c>
      <c r="B294" s="8" t="s">
        <v>42</v>
      </c>
      <c r="C294" s="8" t="s">
        <v>145</v>
      </c>
      <c r="D294" s="8" t="s">
        <v>146</v>
      </c>
      <c r="E294" s="8" t="s">
        <v>56</v>
      </c>
      <c r="F294" s="8" t="s">
        <v>61</v>
      </c>
      <c r="G294" s="7" t="s">
        <v>73</v>
      </c>
      <c r="H294" s="16"/>
      <c r="I294" s="17"/>
      <c r="J294" s="16">
        <f>18/20*100</f>
        <v>90</v>
      </c>
      <c r="K294" s="16">
        <f>17/20*100</f>
        <v>85</v>
      </c>
      <c r="L294" s="16">
        <f>18/20*100</f>
        <v>90</v>
      </c>
      <c r="M294" s="16">
        <f>19/20*100</f>
        <v>95</v>
      </c>
      <c r="N294" s="16">
        <f>19/20*100</f>
        <v>95</v>
      </c>
      <c r="O294" s="16">
        <f>20/20*100</f>
        <v>100</v>
      </c>
      <c r="P294" s="16">
        <f>20/20*100</f>
        <v>100</v>
      </c>
      <c r="Q294" s="19"/>
      <c r="R294" s="16">
        <f>20/20*100</f>
        <v>100</v>
      </c>
      <c r="S294" s="23"/>
      <c r="T294" s="16">
        <f>20/20*100</f>
        <v>100</v>
      </c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5"/>
      <c r="AJ294" s="16"/>
      <c r="AK294" s="16"/>
      <c r="AL294" s="16"/>
      <c r="AM294" s="16"/>
      <c r="AN294" s="16"/>
      <c r="AO294" s="16"/>
      <c r="AP294" s="16"/>
    </row>
    <row r="295" spans="1:42">
      <c r="A295" s="8" t="s">
        <v>51</v>
      </c>
      <c r="B295" s="8" t="s">
        <v>42</v>
      </c>
      <c r="C295" s="8" t="s">
        <v>145</v>
      </c>
      <c r="D295" s="8" t="s">
        <v>146</v>
      </c>
      <c r="E295" s="8" t="s">
        <v>56</v>
      </c>
      <c r="F295" s="8" t="s">
        <v>61</v>
      </c>
      <c r="G295" s="7" t="s">
        <v>75</v>
      </c>
      <c r="H295" s="16"/>
      <c r="I295" s="17"/>
      <c r="J295" s="16"/>
      <c r="K295" s="16"/>
      <c r="L295" s="16"/>
      <c r="M295" s="16"/>
      <c r="N295" s="16"/>
      <c r="O295" s="16"/>
      <c r="P295" s="16"/>
      <c r="Q295" s="16"/>
      <c r="R295" s="16"/>
      <c r="S295" s="23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5"/>
      <c r="AJ295" s="16"/>
      <c r="AK295" s="16"/>
      <c r="AL295" s="16"/>
      <c r="AM295" s="16"/>
      <c r="AN295" s="16"/>
      <c r="AO295" s="16"/>
      <c r="AP295" s="16"/>
    </row>
    <row r="296" spans="1:42">
      <c r="A296" s="8" t="s">
        <v>51</v>
      </c>
      <c r="B296" s="8" t="s">
        <v>42</v>
      </c>
      <c r="C296" s="8" t="s">
        <v>145</v>
      </c>
      <c r="D296" s="8" t="s">
        <v>146</v>
      </c>
      <c r="E296" s="8" t="s">
        <v>56</v>
      </c>
      <c r="F296" s="8" t="s">
        <v>77</v>
      </c>
      <c r="G296" s="7" t="s">
        <v>78</v>
      </c>
      <c r="H296" s="16"/>
      <c r="I296" s="17"/>
      <c r="J296" s="16"/>
      <c r="K296" s="16"/>
      <c r="L296" s="16"/>
      <c r="M296" s="16"/>
      <c r="N296" s="16"/>
      <c r="O296" s="16"/>
      <c r="P296" s="16"/>
      <c r="Q296" s="16"/>
      <c r="R296" s="16"/>
      <c r="S296" s="23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5"/>
      <c r="AJ296" s="16"/>
      <c r="AK296" s="16"/>
      <c r="AL296" s="16"/>
      <c r="AM296" s="16"/>
      <c r="AN296" s="16"/>
      <c r="AO296" s="16"/>
      <c r="AP296" s="16"/>
    </row>
    <row r="297" spans="1:42">
      <c r="A297" s="8" t="s">
        <v>51</v>
      </c>
      <c r="B297" s="8" t="s">
        <v>42</v>
      </c>
      <c r="C297" s="8" t="s">
        <v>145</v>
      </c>
      <c r="D297" s="8" t="s">
        <v>146</v>
      </c>
      <c r="E297" s="8" t="s">
        <v>80</v>
      </c>
      <c r="F297" s="8" t="s">
        <v>61</v>
      </c>
      <c r="G297" s="7" t="s">
        <v>82</v>
      </c>
      <c r="H297" s="16"/>
      <c r="I297" s="17"/>
      <c r="J297" s="16"/>
      <c r="K297" s="15">
        <f>2/2*100</f>
        <v>100</v>
      </c>
      <c r="L297" s="16"/>
      <c r="M297" s="15">
        <f>2/2*100</f>
        <v>100</v>
      </c>
      <c r="N297" s="16"/>
      <c r="O297" s="16">
        <f>2/2*100</f>
        <v>100</v>
      </c>
      <c r="P297" s="16"/>
      <c r="Q297" s="16">
        <f>2/2*100</f>
        <v>100</v>
      </c>
      <c r="R297" s="16"/>
      <c r="S297" s="23"/>
      <c r="T297" s="16">
        <f>1/2*100</f>
        <v>50</v>
      </c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5"/>
      <c r="AJ297" s="16"/>
      <c r="AK297" s="16"/>
      <c r="AL297" s="16"/>
      <c r="AM297" s="16"/>
      <c r="AN297" s="16"/>
      <c r="AO297" s="16"/>
      <c r="AP297" s="16"/>
    </row>
    <row r="298" spans="1:42">
      <c r="A298" s="8" t="s">
        <v>51</v>
      </c>
      <c r="B298" s="8" t="s">
        <v>42</v>
      </c>
      <c r="C298" s="8" t="s">
        <v>145</v>
      </c>
      <c r="D298" s="8" t="s">
        <v>146</v>
      </c>
      <c r="E298" s="8" t="s">
        <v>80</v>
      </c>
      <c r="F298" s="8" t="s">
        <v>61</v>
      </c>
      <c r="G298" s="7" t="s">
        <v>84</v>
      </c>
      <c r="H298" s="16"/>
      <c r="I298" s="17"/>
      <c r="J298" s="16"/>
      <c r="K298" s="16">
        <f>3/3*100</f>
        <v>100</v>
      </c>
      <c r="L298" s="16"/>
      <c r="M298" s="16">
        <f>3/4*100</f>
        <v>75</v>
      </c>
      <c r="N298" s="16"/>
      <c r="O298" s="16">
        <f>3/4*100</f>
        <v>75</v>
      </c>
      <c r="P298" s="16"/>
      <c r="Q298" s="16">
        <f>3/6*100</f>
        <v>50</v>
      </c>
      <c r="R298" s="16"/>
      <c r="S298" s="23"/>
      <c r="T298" s="16">
        <f>4/5*100</f>
        <v>80</v>
      </c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5"/>
      <c r="AJ298" s="16"/>
      <c r="AK298" s="16"/>
      <c r="AL298" s="16"/>
      <c r="AM298" s="16"/>
      <c r="AN298" s="16"/>
      <c r="AO298" s="16"/>
      <c r="AP298" s="16"/>
    </row>
    <row r="299" spans="1:42">
      <c r="A299" s="8" t="s">
        <v>51</v>
      </c>
      <c r="B299" s="8" t="s">
        <v>42</v>
      </c>
      <c r="C299" s="8" t="s">
        <v>145</v>
      </c>
      <c r="D299" s="8" t="s">
        <v>146</v>
      </c>
      <c r="E299" s="8" t="s">
        <v>80</v>
      </c>
      <c r="F299" s="8" t="s">
        <v>61</v>
      </c>
      <c r="G299" s="7" t="s">
        <v>86</v>
      </c>
      <c r="H299" s="16"/>
      <c r="I299" s="17"/>
      <c r="J299" s="16"/>
      <c r="K299" s="16">
        <f>10/20*100</f>
        <v>50</v>
      </c>
      <c r="L299" s="16"/>
      <c r="M299" s="16">
        <f>8/11*100</f>
        <v>72.727272727272734</v>
      </c>
      <c r="N299" s="16"/>
      <c r="O299" s="16">
        <f>7/12*100</f>
        <v>58.333333333333336</v>
      </c>
      <c r="P299" s="16"/>
      <c r="Q299" s="16">
        <f>12/12*100</f>
        <v>100</v>
      </c>
      <c r="R299" s="16"/>
      <c r="S299" s="23"/>
      <c r="T299" s="16">
        <f>9/20*100</f>
        <v>45</v>
      </c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5"/>
      <c r="AJ299" s="16"/>
      <c r="AK299" s="16"/>
      <c r="AL299" s="16"/>
      <c r="AM299" s="16"/>
      <c r="AN299" s="16"/>
      <c r="AO299" s="16"/>
      <c r="AP299" s="16"/>
    </row>
    <row r="300" spans="1:42">
      <c r="A300" s="8" t="s">
        <v>51</v>
      </c>
      <c r="B300" s="8" t="s">
        <v>42</v>
      </c>
      <c r="C300" s="8" t="s">
        <v>145</v>
      </c>
      <c r="D300" s="8" t="s">
        <v>146</v>
      </c>
      <c r="E300" s="8" t="s">
        <v>80</v>
      </c>
      <c r="F300" s="8" t="s">
        <v>65</v>
      </c>
      <c r="G300" s="7" t="s">
        <v>88</v>
      </c>
      <c r="H300" s="16"/>
      <c r="I300" s="17"/>
      <c r="J300" s="16">
        <v>50</v>
      </c>
      <c r="K300" s="16"/>
      <c r="L300" s="16">
        <v>50</v>
      </c>
      <c r="M300" s="16"/>
      <c r="N300" s="16">
        <v>50</v>
      </c>
      <c r="O300" s="16"/>
      <c r="P300" s="16">
        <v>0</v>
      </c>
      <c r="Q300" s="16"/>
      <c r="R300" s="16">
        <v>70</v>
      </c>
      <c r="S300" s="23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5"/>
      <c r="AJ300" s="16"/>
      <c r="AK300" s="16"/>
      <c r="AL300" s="16"/>
      <c r="AM300" s="16"/>
      <c r="AN300" s="16"/>
      <c r="AO300" s="16"/>
      <c r="AP300" s="16"/>
    </row>
    <row r="301" spans="1:42">
      <c r="A301" s="8" t="s">
        <v>51</v>
      </c>
      <c r="B301" s="8" t="s">
        <v>42</v>
      </c>
      <c r="C301" s="8" t="s">
        <v>145</v>
      </c>
      <c r="D301" s="8" t="s">
        <v>146</v>
      </c>
      <c r="E301" s="8" t="s">
        <v>80</v>
      </c>
      <c r="F301" s="8" t="s">
        <v>61</v>
      </c>
      <c r="G301" s="7" t="s">
        <v>90</v>
      </c>
      <c r="H301" s="16"/>
      <c r="I301" s="17"/>
      <c r="J301" s="16">
        <f>2/5*100</f>
        <v>40</v>
      </c>
      <c r="K301" s="16"/>
      <c r="L301" s="16">
        <f>4/5*100</f>
        <v>80</v>
      </c>
      <c r="M301" s="16"/>
      <c r="N301" s="16">
        <f>4/6*100</f>
        <v>66.666666666666657</v>
      </c>
      <c r="O301" s="16"/>
      <c r="P301" s="16">
        <f>2/4*100</f>
        <v>50</v>
      </c>
      <c r="Q301" s="16"/>
      <c r="R301" s="16">
        <f>1/2*100</f>
        <v>50</v>
      </c>
      <c r="S301" s="23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5"/>
      <c r="AJ301" s="16"/>
      <c r="AK301" s="16"/>
      <c r="AL301" s="16"/>
      <c r="AM301" s="16"/>
      <c r="AN301" s="16"/>
      <c r="AO301" s="16"/>
      <c r="AP301" s="16"/>
    </row>
    <row r="302" spans="1:42">
      <c r="A302" s="8" t="s">
        <v>51</v>
      </c>
      <c r="B302" s="8" t="s">
        <v>42</v>
      </c>
      <c r="C302" s="8" t="s">
        <v>145</v>
      </c>
      <c r="D302" s="8" t="s">
        <v>146</v>
      </c>
      <c r="E302" s="8" t="s">
        <v>80</v>
      </c>
      <c r="F302" s="8" t="s">
        <v>77</v>
      </c>
      <c r="G302" s="7" t="s">
        <v>92</v>
      </c>
      <c r="H302" s="16"/>
      <c r="I302" s="17"/>
      <c r="J302" s="16"/>
      <c r="K302" s="16"/>
      <c r="L302" s="16"/>
      <c r="M302" s="16"/>
      <c r="N302" s="16"/>
      <c r="O302" s="16"/>
      <c r="P302" s="16"/>
      <c r="Q302" s="16"/>
      <c r="R302" s="16"/>
      <c r="S302" s="23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5"/>
      <c r="AJ302" s="16"/>
      <c r="AK302" s="16"/>
      <c r="AL302" s="16"/>
      <c r="AM302" s="16"/>
      <c r="AN302" s="16"/>
      <c r="AO302" s="16"/>
      <c r="AP302" s="16"/>
    </row>
    <row r="303" spans="1:42">
      <c r="A303" s="8" t="s">
        <v>51</v>
      </c>
      <c r="B303" s="8" t="s">
        <v>42</v>
      </c>
      <c r="C303" s="8" t="s">
        <v>145</v>
      </c>
      <c r="D303" s="8" t="s">
        <v>146</v>
      </c>
      <c r="E303" s="8" t="s">
        <v>80</v>
      </c>
      <c r="F303" s="8" t="s">
        <v>77</v>
      </c>
      <c r="G303" s="7" t="s">
        <v>95</v>
      </c>
      <c r="H303" s="16"/>
      <c r="I303" s="17"/>
      <c r="J303" s="16"/>
      <c r="K303" s="16"/>
      <c r="L303" s="16"/>
      <c r="M303" s="16"/>
      <c r="N303" s="16"/>
      <c r="O303" s="16"/>
      <c r="P303" s="16"/>
      <c r="Q303" s="16"/>
      <c r="R303" s="16"/>
      <c r="S303" s="23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5"/>
      <c r="AJ303" s="16"/>
      <c r="AK303" s="16"/>
      <c r="AL303" s="16"/>
      <c r="AM303" s="16"/>
      <c r="AN303" s="16"/>
      <c r="AO303" s="16"/>
      <c r="AP303" s="16"/>
    </row>
    <row r="304" spans="1:42">
      <c r="A304" s="8" t="s">
        <v>51</v>
      </c>
      <c r="B304" s="8" t="s">
        <v>42</v>
      </c>
      <c r="C304" s="8" t="s">
        <v>145</v>
      </c>
      <c r="D304" s="8" t="s">
        <v>146</v>
      </c>
      <c r="E304" s="8" t="s">
        <v>80</v>
      </c>
      <c r="F304" s="8" t="s">
        <v>65</v>
      </c>
      <c r="G304" s="7" t="s">
        <v>97</v>
      </c>
      <c r="H304" s="16"/>
      <c r="I304" s="17"/>
      <c r="J304" s="16"/>
      <c r="K304" s="16">
        <v>50</v>
      </c>
      <c r="L304" s="16"/>
      <c r="M304" s="16">
        <v>70</v>
      </c>
      <c r="N304" s="16"/>
      <c r="O304" s="16">
        <v>50</v>
      </c>
      <c r="P304" s="16"/>
      <c r="Q304" s="16">
        <v>50</v>
      </c>
      <c r="R304" s="16"/>
      <c r="S304" s="23"/>
      <c r="T304" s="16">
        <v>70</v>
      </c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5"/>
      <c r="AJ304" s="16"/>
      <c r="AK304" s="16"/>
      <c r="AL304" s="16"/>
      <c r="AM304" s="16"/>
      <c r="AN304" s="16"/>
      <c r="AO304" s="16"/>
      <c r="AP304" s="16"/>
    </row>
    <row r="305" spans="1:42">
      <c r="A305" s="8" t="s">
        <v>51</v>
      </c>
      <c r="B305" s="8" t="s">
        <v>42</v>
      </c>
      <c r="C305" s="8" t="s">
        <v>145</v>
      </c>
      <c r="D305" s="8" t="s">
        <v>146</v>
      </c>
      <c r="E305" s="8" t="s">
        <v>80</v>
      </c>
      <c r="F305" s="8" t="s">
        <v>65</v>
      </c>
      <c r="G305" s="7" t="s">
        <v>99</v>
      </c>
      <c r="H305" s="16"/>
      <c r="I305" s="17"/>
      <c r="J305" s="16"/>
      <c r="K305" s="16">
        <v>70</v>
      </c>
      <c r="L305" s="16"/>
      <c r="M305" s="16">
        <v>70</v>
      </c>
      <c r="N305" s="16"/>
      <c r="O305" s="16">
        <v>70</v>
      </c>
      <c r="P305" s="16"/>
      <c r="Q305" s="16">
        <v>70</v>
      </c>
      <c r="R305" s="16"/>
      <c r="S305" s="23"/>
      <c r="T305" s="16">
        <v>70</v>
      </c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5"/>
      <c r="AJ305" s="16"/>
      <c r="AK305" s="16"/>
      <c r="AL305" s="16"/>
      <c r="AM305" s="16"/>
      <c r="AN305" s="16"/>
      <c r="AO305" s="16"/>
      <c r="AP305" s="16"/>
    </row>
    <row r="306" spans="1:42">
      <c r="A306" s="8" t="s">
        <v>51</v>
      </c>
      <c r="B306" s="8" t="s">
        <v>42</v>
      </c>
      <c r="C306" s="8" t="s">
        <v>145</v>
      </c>
      <c r="D306" s="8" t="s">
        <v>146</v>
      </c>
      <c r="E306" s="8" t="s">
        <v>80</v>
      </c>
      <c r="F306" s="8" t="s">
        <v>65</v>
      </c>
      <c r="G306" s="7" t="s">
        <v>101</v>
      </c>
      <c r="H306" s="16"/>
      <c r="I306" s="17"/>
      <c r="J306" s="16">
        <v>70</v>
      </c>
      <c r="K306" s="16"/>
      <c r="L306" s="16">
        <v>70</v>
      </c>
      <c r="M306" s="16"/>
      <c r="N306" s="16">
        <v>70</v>
      </c>
      <c r="O306" s="16"/>
      <c r="P306" s="16">
        <v>50</v>
      </c>
      <c r="Q306" s="16"/>
      <c r="R306" s="16">
        <v>70</v>
      </c>
      <c r="S306" s="23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5"/>
      <c r="AJ306" s="16"/>
      <c r="AK306" s="16"/>
      <c r="AL306" s="16"/>
      <c r="AM306" s="16"/>
      <c r="AN306" s="16"/>
      <c r="AO306" s="16"/>
      <c r="AP306" s="16"/>
    </row>
    <row r="307" spans="1:42">
      <c r="A307" s="8" t="s">
        <v>51</v>
      </c>
      <c r="B307" s="8" t="s">
        <v>42</v>
      </c>
      <c r="C307" s="8" t="s">
        <v>145</v>
      </c>
      <c r="D307" s="8" t="s">
        <v>146</v>
      </c>
      <c r="E307" s="8" t="s">
        <v>80</v>
      </c>
      <c r="F307" s="8" t="s">
        <v>61</v>
      </c>
      <c r="G307" s="7" t="s">
        <v>102</v>
      </c>
      <c r="H307" s="16"/>
      <c r="I307" s="17"/>
      <c r="J307" s="16">
        <f>12/20*100</f>
        <v>60</v>
      </c>
      <c r="K307" s="16"/>
      <c r="L307" s="16">
        <f>15/20*100</f>
        <v>75</v>
      </c>
      <c r="M307" s="16"/>
      <c r="N307" s="16">
        <f>10/20*100</f>
        <v>50</v>
      </c>
      <c r="O307" s="16"/>
      <c r="P307" s="16">
        <f>14/20*100</f>
        <v>70</v>
      </c>
      <c r="Q307" s="16"/>
      <c r="R307" s="16">
        <f>14/20*100</f>
        <v>70</v>
      </c>
      <c r="S307" s="23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5"/>
      <c r="AJ307" s="16"/>
      <c r="AK307" s="16"/>
      <c r="AL307" s="16"/>
      <c r="AM307" s="16"/>
      <c r="AN307" s="16"/>
      <c r="AO307" s="16"/>
      <c r="AP307" s="16"/>
    </row>
    <row r="308" spans="1:42">
      <c r="A308" s="8" t="s">
        <v>51</v>
      </c>
      <c r="B308" s="8" t="s">
        <v>42</v>
      </c>
      <c r="C308" s="8" t="s">
        <v>145</v>
      </c>
      <c r="D308" s="8" t="s">
        <v>146</v>
      </c>
      <c r="E308" s="8" t="s">
        <v>80</v>
      </c>
      <c r="F308" s="8" t="s">
        <v>65</v>
      </c>
      <c r="G308" s="7" t="s">
        <v>103</v>
      </c>
      <c r="H308" s="16"/>
      <c r="I308" s="17"/>
      <c r="J308" s="16">
        <v>50</v>
      </c>
      <c r="K308" s="16"/>
      <c r="L308" s="16">
        <v>70</v>
      </c>
      <c r="M308" s="16"/>
      <c r="N308" s="16">
        <v>70</v>
      </c>
      <c r="O308" s="16"/>
      <c r="P308" s="16">
        <v>70</v>
      </c>
      <c r="Q308" s="16"/>
      <c r="R308" s="16">
        <v>70</v>
      </c>
      <c r="S308" s="23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5"/>
      <c r="AJ308" s="16"/>
      <c r="AK308" s="16"/>
      <c r="AL308" s="16"/>
      <c r="AM308" s="16"/>
      <c r="AN308" s="16"/>
      <c r="AO308" s="16"/>
      <c r="AP308" s="16"/>
    </row>
    <row r="309" spans="1:42">
      <c r="A309" s="8" t="s">
        <v>51</v>
      </c>
      <c r="B309" s="8" t="s">
        <v>42</v>
      </c>
      <c r="C309" s="8" t="s">
        <v>145</v>
      </c>
      <c r="D309" s="8" t="s">
        <v>146</v>
      </c>
      <c r="E309" s="8" t="s">
        <v>80</v>
      </c>
      <c r="F309" s="8" t="s">
        <v>61</v>
      </c>
      <c r="G309" s="7" t="s">
        <v>105</v>
      </c>
      <c r="H309" s="16"/>
      <c r="I309" s="17"/>
      <c r="J309" s="16"/>
      <c r="K309" s="16"/>
      <c r="L309" s="16"/>
      <c r="M309" s="16"/>
      <c r="N309" s="16"/>
      <c r="O309" s="16"/>
      <c r="P309" s="16"/>
      <c r="Q309" s="16"/>
      <c r="R309" s="16"/>
      <c r="S309" s="23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5"/>
      <c r="AJ309" s="16"/>
      <c r="AK309" s="16"/>
      <c r="AL309" s="16"/>
      <c r="AM309" s="16"/>
      <c r="AN309" s="16"/>
      <c r="AO309" s="16"/>
      <c r="AP309" s="16"/>
    </row>
    <row r="310" spans="1:42">
      <c r="A310" s="8" t="s">
        <v>51</v>
      </c>
      <c r="B310" s="8" t="s">
        <v>42</v>
      </c>
      <c r="C310" s="8" t="s">
        <v>145</v>
      </c>
      <c r="D310" s="8" t="s">
        <v>146</v>
      </c>
      <c r="E310" s="8" t="s">
        <v>80</v>
      </c>
      <c r="F310" s="8" t="s">
        <v>77</v>
      </c>
      <c r="G310" s="7" t="s">
        <v>107</v>
      </c>
      <c r="H310" s="16"/>
      <c r="I310" s="17"/>
      <c r="J310" s="16"/>
      <c r="K310" s="16"/>
      <c r="L310" s="16"/>
      <c r="M310" s="16"/>
      <c r="N310" s="16"/>
      <c r="O310" s="16"/>
      <c r="P310" s="16"/>
      <c r="Q310" s="16"/>
      <c r="R310" s="16"/>
      <c r="S310" s="23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5"/>
      <c r="AJ310" s="16"/>
      <c r="AK310" s="16"/>
      <c r="AL310" s="16"/>
      <c r="AM310" s="16"/>
      <c r="AN310" s="16"/>
      <c r="AO310" s="16"/>
      <c r="AP310" s="16"/>
    </row>
    <row r="311" spans="1:42">
      <c r="A311" s="8" t="s">
        <v>51</v>
      </c>
      <c r="B311" s="8" t="s">
        <v>42</v>
      </c>
      <c r="C311" s="8" t="s">
        <v>145</v>
      </c>
      <c r="D311" s="8" t="s">
        <v>146</v>
      </c>
      <c r="E311" s="8" t="s">
        <v>80</v>
      </c>
      <c r="F311" s="8" t="s">
        <v>61</v>
      </c>
      <c r="G311" s="7" t="s">
        <v>109</v>
      </c>
      <c r="H311" s="16"/>
      <c r="I311" s="17"/>
      <c r="J311" s="16"/>
      <c r="K311" s="16"/>
      <c r="L311" s="16"/>
      <c r="M311" s="16"/>
      <c r="N311" s="16"/>
      <c r="O311" s="16"/>
      <c r="P311" s="16"/>
      <c r="Q311" s="16"/>
      <c r="R311" s="16"/>
      <c r="S311" s="23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5"/>
      <c r="AJ311" s="16"/>
      <c r="AK311" s="16"/>
      <c r="AL311" s="16"/>
      <c r="AM311" s="16"/>
      <c r="AN311" s="16"/>
      <c r="AO311" s="16"/>
      <c r="AP311" s="16"/>
    </row>
    <row r="312" spans="1:42">
      <c r="A312" s="8" t="s">
        <v>51</v>
      </c>
      <c r="B312" s="8" t="s">
        <v>42</v>
      </c>
      <c r="C312" s="8" t="s">
        <v>145</v>
      </c>
      <c r="D312" s="8" t="s">
        <v>146</v>
      </c>
      <c r="E312" s="8" t="s">
        <v>110</v>
      </c>
      <c r="F312" s="8" t="s">
        <v>61</v>
      </c>
      <c r="G312" s="7" t="s">
        <v>112</v>
      </c>
      <c r="H312" s="16">
        <v>70</v>
      </c>
      <c r="I312" s="17"/>
      <c r="J312" s="16">
        <v>0</v>
      </c>
      <c r="K312" s="19"/>
      <c r="L312" s="16">
        <v>70</v>
      </c>
      <c r="M312" s="19"/>
      <c r="N312" s="16">
        <v>70</v>
      </c>
      <c r="O312" s="16">
        <v>70</v>
      </c>
      <c r="P312" s="19"/>
      <c r="Q312" s="16"/>
      <c r="R312" s="16"/>
      <c r="S312" s="23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5"/>
      <c r="AJ312" s="16"/>
      <c r="AK312" s="16"/>
      <c r="AL312" s="16"/>
      <c r="AM312" s="16"/>
      <c r="AN312" s="16"/>
      <c r="AO312" s="16"/>
      <c r="AP312" s="16"/>
    </row>
    <row r="313" spans="1:42">
      <c r="A313" s="8" t="s">
        <v>51</v>
      </c>
      <c r="B313" s="8" t="s">
        <v>42</v>
      </c>
      <c r="C313" s="8" t="s">
        <v>145</v>
      </c>
      <c r="D313" s="8" t="s">
        <v>146</v>
      </c>
      <c r="E313" s="8" t="s">
        <v>110</v>
      </c>
      <c r="F313" s="8" t="s">
        <v>57</v>
      </c>
      <c r="G313" s="7" t="s">
        <v>113</v>
      </c>
      <c r="H313" s="16"/>
      <c r="I313" s="17"/>
      <c r="J313" s="16"/>
      <c r="K313" s="16"/>
      <c r="L313" s="16"/>
      <c r="M313" s="16"/>
      <c r="N313" s="16"/>
      <c r="O313" s="16"/>
      <c r="P313" s="16"/>
      <c r="Q313" s="16"/>
      <c r="R313" s="16"/>
      <c r="S313" s="23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5"/>
      <c r="AJ313" s="16"/>
      <c r="AK313" s="16"/>
      <c r="AL313" s="16"/>
      <c r="AM313" s="16"/>
      <c r="AN313" s="16"/>
      <c r="AO313" s="16"/>
      <c r="AP313" s="16"/>
    </row>
    <row r="314" spans="1:42">
      <c r="A314" s="8" t="s">
        <v>51</v>
      </c>
      <c r="B314" s="8" t="s">
        <v>42</v>
      </c>
      <c r="C314" s="8" t="s">
        <v>145</v>
      </c>
      <c r="D314" s="8" t="s">
        <v>146</v>
      </c>
      <c r="E314" s="8" t="s">
        <v>110</v>
      </c>
      <c r="F314" s="8" t="s">
        <v>61</v>
      </c>
      <c r="G314" s="7" t="s">
        <v>115</v>
      </c>
      <c r="H314" s="16">
        <f>4/4*100</f>
        <v>100</v>
      </c>
      <c r="I314" s="17"/>
      <c r="J314" s="16">
        <f>4/4*100</f>
        <v>100</v>
      </c>
      <c r="K314" s="16">
        <f>1/4*100</f>
        <v>25</v>
      </c>
      <c r="L314" s="16">
        <f>4/4*100</f>
        <v>100</v>
      </c>
      <c r="M314" s="16">
        <f>3/4*100</f>
        <v>75</v>
      </c>
      <c r="N314" s="16">
        <f>3/4*100</f>
        <v>75</v>
      </c>
      <c r="O314" s="16">
        <f>4/4*100</f>
        <v>100</v>
      </c>
      <c r="P314" s="16">
        <f>4/4*100</f>
        <v>100</v>
      </c>
      <c r="Q314" s="16"/>
      <c r="R314" s="16">
        <f>4/4*100</f>
        <v>100</v>
      </c>
      <c r="S314" s="23"/>
      <c r="T314" s="16">
        <f>3/4*100</f>
        <v>75</v>
      </c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5"/>
      <c r="AJ314" s="16"/>
      <c r="AK314" s="16"/>
      <c r="AL314" s="16"/>
      <c r="AM314" s="16"/>
      <c r="AN314" s="16"/>
      <c r="AO314" s="16"/>
      <c r="AP314" s="16"/>
    </row>
    <row r="315" spans="1:42">
      <c r="A315" s="8" t="s">
        <v>51</v>
      </c>
      <c r="B315" s="8" t="s">
        <v>42</v>
      </c>
      <c r="C315" s="8" t="s">
        <v>145</v>
      </c>
      <c r="D315" s="8" t="s">
        <v>146</v>
      </c>
      <c r="E315" s="8" t="s">
        <v>110</v>
      </c>
      <c r="F315" s="8" t="s">
        <v>65</v>
      </c>
      <c r="G315" s="7" t="s">
        <v>117</v>
      </c>
      <c r="H315" s="16"/>
      <c r="I315" s="17"/>
      <c r="J315" s="16"/>
      <c r="K315" s="16">
        <v>70</v>
      </c>
      <c r="L315" s="16"/>
      <c r="M315" s="16"/>
      <c r="N315" s="16"/>
      <c r="O315" s="16">
        <v>70</v>
      </c>
      <c r="P315" s="16">
        <v>70</v>
      </c>
      <c r="Q315" s="16"/>
      <c r="R315" s="16">
        <v>80</v>
      </c>
      <c r="S315" s="23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5"/>
      <c r="AJ315" s="16"/>
      <c r="AK315" s="16"/>
      <c r="AL315" s="16"/>
      <c r="AM315" s="16"/>
      <c r="AN315" s="16"/>
      <c r="AO315" s="16"/>
      <c r="AP315" s="16"/>
    </row>
    <row r="316" spans="1:42">
      <c r="A316" s="8" t="s">
        <v>51</v>
      </c>
      <c r="B316" s="8" t="s">
        <v>42</v>
      </c>
      <c r="C316" s="8" t="s">
        <v>145</v>
      </c>
      <c r="D316" s="8" t="s">
        <v>146</v>
      </c>
      <c r="E316" s="8" t="s">
        <v>110</v>
      </c>
      <c r="F316" s="8" t="s">
        <v>61</v>
      </c>
      <c r="G316" s="7" t="s">
        <v>118</v>
      </c>
      <c r="H316" s="16">
        <f>70/100*100</f>
        <v>70</v>
      </c>
      <c r="I316" s="17"/>
      <c r="J316" s="16"/>
      <c r="K316" s="16"/>
      <c r="L316" s="16">
        <f>40/100*100</f>
        <v>40</v>
      </c>
      <c r="M316" s="16"/>
      <c r="N316" s="16"/>
      <c r="O316" s="16"/>
      <c r="P316" s="16">
        <f>50/100*100</f>
        <v>50</v>
      </c>
      <c r="Q316" s="16"/>
      <c r="R316" s="16"/>
      <c r="S316" s="23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5"/>
      <c r="AJ316" s="16"/>
      <c r="AK316" s="16"/>
      <c r="AL316" s="16"/>
      <c r="AM316" s="16"/>
      <c r="AN316" s="16"/>
      <c r="AO316" s="16"/>
      <c r="AP316" s="16"/>
    </row>
    <row r="317" spans="1:42">
      <c r="A317" s="8" t="s">
        <v>51</v>
      </c>
      <c r="B317" s="8" t="s">
        <v>42</v>
      </c>
      <c r="C317" s="8" t="s">
        <v>145</v>
      </c>
      <c r="D317" s="8" t="s">
        <v>146</v>
      </c>
      <c r="E317" s="8" t="s">
        <v>110</v>
      </c>
      <c r="F317" s="8" t="s">
        <v>65</v>
      </c>
      <c r="G317" s="7" t="s">
        <v>119</v>
      </c>
      <c r="H317" s="16">
        <v>90</v>
      </c>
      <c r="I317" s="17"/>
      <c r="J317" s="16"/>
      <c r="K317" s="16"/>
      <c r="L317" s="16">
        <v>100</v>
      </c>
      <c r="M317" s="16"/>
      <c r="N317" s="16"/>
      <c r="O317" s="16"/>
      <c r="P317" s="16">
        <v>100</v>
      </c>
      <c r="Q317" s="16"/>
      <c r="R317" s="16"/>
      <c r="S317" s="23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5"/>
      <c r="AJ317" s="16"/>
      <c r="AK317" s="16"/>
      <c r="AL317" s="16"/>
      <c r="AM317" s="16"/>
      <c r="AN317" s="16"/>
      <c r="AO317" s="16"/>
      <c r="AP317" s="16"/>
    </row>
    <row r="318" spans="1:42">
      <c r="A318" s="8" t="s">
        <v>51</v>
      </c>
      <c r="B318" s="8" t="s">
        <v>42</v>
      </c>
      <c r="C318" s="8" t="s">
        <v>145</v>
      </c>
      <c r="D318" s="8" t="s">
        <v>146</v>
      </c>
      <c r="E318" s="8" t="s">
        <v>110</v>
      </c>
      <c r="F318" s="8" t="s">
        <v>65</v>
      </c>
      <c r="G318" s="7" t="s">
        <v>121</v>
      </c>
      <c r="H318" s="16"/>
      <c r="I318" s="17"/>
      <c r="J318" s="16"/>
      <c r="K318" s="16"/>
      <c r="L318" s="16"/>
      <c r="M318" s="16"/>
      <c r="N318" s="16"/>
      <c r="O318" s="16"/>
      <c r="P318" s="16"/>
      <c r="Q318" s="19" t="s">
        <v>155</v>
      </c>
      <c r="R318" s="16"/>
      <c r="S318" s="23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5"/>
      <c r="AJ318" s="16"/>
      <c r="AK318" s="16"/>
      <c r="AL318" s="16"/>
      <c r="AM318" s="16"/>
      <c r="AN318" s="16"/>
      <c r="AO318" s="16"/>
      <c r="AP318" s="16"/>
    </row>
    <row r="319" spans="1:42">
      <c r="A319" s="8" t="s">
        <v>51</v>
      </c>
      <c r="B319" s="8" t="s">
        <v>42</v>
      </c>
      <c r="C319" s="8" t="s">
        <v>145</v>
      </c>
      <c r="D319" s="8" t="s">
        <v>146</v>
      </c>
      <c r="E319" s="8" t="s">
        <v>110</v>
      </c>
      <c r="F319" s="8" t="s">
        <v>61</v>
      </c>
      <c r="G319" s="7" t="s">
        <v>123</v>
      </c>
      <c r="H319" s="16"/>
      <c r="I319" s="17"/>
      <c r="J319" s="16"/>
      <c r="K319" s="16">
        <v>60</v>
      </c>
      <c r="L319" s="16"/>
      <c r="M319" s="16"/>
      <c r="N319" s="16"/>
      <c r="O319" s="16"/>
      <c r="P319" s="16"/>
      <c r="Q319" s="16"/>
      <c r="R319" s="16"/>
      <c r="S319" s="23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5"/>
      <c r="AJ319" s="16"/>
      <c r="AK319" s="16"/>
      <c r="AL319" s="16"/>
      <c r="AM319" s="16"/>
      <c r="AN319" s="16"/>
      <c r="AO319" s="16"/>
      <c r="AP319" s="16"/>
    </row>
    <row r="320" spans="1:42">
      <c r="A320" s="8" t="s">
        <v>51</v>
      </c>
      <c r="B320" s="8" t="s">
        <v>42</v>
      </c>
      <c r="C320" s="8" t="s">
        <v>145</v>
      </c>
      <c r="D320" s="8" t="s">
        <v>146</v>
      </c>
      <c r="E320" s="8" t="s">
        <v>110</v>
      </c>
      <c r="F320" s="8" t="s">
        <v>65</v>
      </c>
      <c r="G320" s="7" t="s">
        <v>125</v>
      </c>
      <c r="H320" s="16"/>
      <c r="I320" s="17"/>
      <c r="J320" s="16"/>
      <c r="K320" s="16"/>
      <c r="L320" s="16"/>
      <c r="M320" s="16"/>
      <c r="N320" s="16"/>
      <c r="O320" s="16">
        <v>90</v>
      </c>
      <c r="P320" s="16"/>
      <c r="Q320" s="16"/>
      <c r="R320" s="16"/>
      <c r="S320" s="23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5"/>
      <c r="AJ320" s="16"/>
      <c r="AK320" s="16"/>
      <c r="AL320" s="16"/>
      <c r="AM320" s="16"/>
      <c r="AN320" s="16"/>
      <c r="AO320" s="16"/>
      <c r="AP320" s="16"/>
    </row>
    <row r="321" spans="1:42">
      <c r="A321" s="8" t="s">
        <v>51</v>
      </c>
      <c r="B321" s="8" t="s">
        <v>42</v>
      </c>
      <c r="C321" s="8" t="s">
        <v>145</v>
      </c>
      <c r="D321" s="8" t="s">
        <v>146</v>
      </c>
      <c r="E321" s="8" t="s">
        <v>110</v>
      </c>
      <c r="F321" s="8" t="s">
        <v>61</v>
      </c>
      <c r="G321" s="7" t="s">
        <v>127</v>
      </c>
      <c r="H321" s="16"/>
      <c r="I321" s="17"/>
      <c r="J321" s="16"/>
      <c r="K321" s="16"/>
      <c r="L321" s="16"/>
      <c r="M321" s="16">
        <v>80</v>
      </c>
      <c r="N321" s="16"/>
      <c r="O321" s="16"/>
      <c r="P321" s="16"/>
      <c r="Q321" s="16"/>
      <c r="R321" s="16"/>
      <c r="S321" s="23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5"/>
      <c r="AJ321" s="16"/>
      <c r="AK321" s="16"/>
      <c r="AL321" s="16"/>
      <c r="AM321" s="16"/>
      <c r="AN321" s="16"/>
      <c r="AO321" s="16"/>
      <c r="AP321" s="16"/>
    </row>
    <row r="322" spans="1:42">
      <c r="A322" s="8" t="s">
        <v>51</v>
      </c>
      <c r="B322" s="8" t="s">
        <v>42</v>
      </c>
      <c r="C322" s="8" t="s">
        <v>147</v>
      </c>
      <c r="D322" s="8" t="s">
        <v>148</v>
      </c>
      <c r="E322" s="8" t="s">
        <v>56</v>
      </c>
      <c r="F322" s="8" t="s">
        <v>57</v>
      </c>
      <c r="G322" s="7" t="s">
        <v>59</v>
      </c>
      <c r="H322" s="16"/>
      <c r="I322" s="16" t="s">
        <v>149</v>
      </c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5"/>
      <c r="AJ322" s="16"/>
      <c r="AK322" s="16"/>
      <c r="AL322" s="16"/>
      <c r="AM322" s="16"/>
      <c r="AN322" s="16"/>
      <c r="AO322" s="16"/>
      <c r="AP322" s="16"/>
    </row>
    <row r="323" spans="1:42">
      <c r="A323" s="8" t="s">
        <v>51</v>
      </c>
      <c r="B323" s="8" t="s">
        <v>42</v>
      </c>
      <c r="C323" s="8" t="s">
        <v>147</v>
      </c>
      <c r="D323" s="8" t="s">
        <v>148</v>
      </c>
      <c r="E323" s="8" t="s">
        <v>56</v>
      </c>
      <c r="F323" s="8" t="s">
        <v>61</v>
      </c>
      <c r="G323" s="7" t="s">
        <v>63</v>
      </c>
      <c r="H323" s="16"/>
      <c r="I323" s="16">
        <f>8/9*100</f>
        <v>88.888888888888886</v>
      </c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5"/>
      <c r="AJ323" s="16"/>
      <c r="AK323" s="16"/>
      <c r="AL323" s="16"/>
      <c r="AM323" s="16"/>
      <c r="AN323" s="16"/>
      <c r="AO323" s="16"/>
      <c r="AP323" s="16"/>
    </row>
    <row r="324" spans="1:42">
      <c r="A324" s="8" t="s">
        <v>51</v>
      </c>
      <c r="B324" s="8" t="s">
        <v>42</v>
      </c>
      <c r="C324" s="8" t="s">
        <v>147</v>
      </c>
      <c r="D324" s="8" t="s">
        <v>148</v>
      </c>
      <c r="E324" s="8" t="s">
        <v>56</v>
      </c>
      <c r="F324" s="8" t="s">
        <v>65</v>
      </c>
      <c r="G324" s="7" t="s">
        <v>67</v>
      </c>
      <c r="H324" s="16"/>
      <c r="I324" s="16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5"/>
      <c r="AJ324" s="16"/>
      <c r="AK324" s="16"/>
      <c r="AL324" s="16"/>
      <c r="AM324" s="16"/>
      <c r="AN324" s="16"/>
      <c r="AO324" s="16"/>
      <c r="AP324" s="16"/>
    </row>
    <row r="325" spans="1:42">
      <c r="A325" s="8" t="s">
        <v>51</v>
      </c>
      <c r="B325" s="8" t="s">
        <v>42</v>
      </c>
      <c r="C325" s="8" t="s">
        <v>147</v>
      </c>
      <c r="D325" s="8" t="s">
        <v>148</v>
      </c>
      <c r="E325" s="8" t="s">
        <v>56</v>
      </c>
      <c r="F325" s="8" t="s">
        <v>65</v>
      </c>
      <c r="G325" s="7" t="s">
        <v>70</v>
      </c>
      <c r="H325" s="16"/>
      <c r="I325" s="16">
        <v>70</v>
      </c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5"/>
      <c r="AJ325" s="16"/>
      <c r="AK325" s="16"/>
      <c r="AL325" s="16"/>
      <c r="AM325" s="16"/>
      <c r="AN325" s="16"/>
      <c r="AO325" s="16"/>
      <c r="AP325" s="16"/>
    </row>
    <row r="326" spans="1:42">
      <c r="A326" s="8" t="s">
        <v>51</v>
      </c>
      <c r="B326" s="8" t="s">
        <v>42</v>
      </c>
      <c r="C326" s="8" t="s">
        <v>147</v>
      </c>
      <c r="D326" s="8" t="s">
        <v>148</v>
      </c>
      <c r="E326" s="8" t="s">
        <v>56</v>
      </c>
      <c r="F326" s="8" t="s">
        <v>61</v>
      </c>
      <c r="G326" s="7" t="s">
        <v>73</v>
      </c>
      <c r="H326" s="16"/>
      <c r="I326" s="16">
        <f>19/20*100</f>
        <v>95</v>
      </c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5"/>
      <c r="AJ326" s="16"/>
      <c r="AK326" s="16"/>
      <c r="AL326" s="16"/>
      <c r="AM326" s="16"/>
      <c r="AN326" s="16"/>
      <c r="AO326" s="16"/>
      <c r="AP326" s="16"/>
    </row>
    <row r="327" spans="1:42">
      <c r="A327" s="8" t="s">
        <v>51</v>
      </c>
      <c r="B327" s="8" t="s">
        <v>42</v>
      </c>
      <c r="C327" s="8" t="s">
        <v>147</v>
      </c>
      <c r="D327" s="8" t="s">
        <v>148</v>
      </c>
      <c r="E327" s="8" t="s">
        <v>56</v>
      </c>
      <c r="F327" s="8" t="s">
        <v>61</v>
      </c>
      <c r="G327" s="7" t="s">
        <v>75</v>
      </c>
      <c r="H327" s="16"/>
      <c r="I327" s="16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5"/>
      <c r="AJ327" s="16"/>
      <c r="AK327" s="16"/>
      <c r="AL327" s="16"/>
      <c r="AM327" s="16"/>
      <c r="AN327" s="16"/>
      <c r="AO327" s="16"/>
      <c r="AP327" s="16"/>
    </row>
    <row r="328" spans="1:42">
      <c r="A328" s="8" t="s">
        <v>51</v>
      </c>
      <c r="B328" s="8" t="s">
        <v>42</v>
      </c>
      <c r="C328" s="8" t="s">
        <v>147</v>
      </c>
      <c r="D328" s="8" t="s">
        <v>148</v>
      </c>
      <c r="E328" s="8" t="s">
        <v>56</v>
      </c>
      <c r="F328" s="8" t="s">
        <v>77</v>
      </c>
      <c r="G328" s="7" t="s">
        <v>78</v>
      </c>
      <c r="H328" s="16"/>
      <c r="I328" s="16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5"/>
      <c r="AJ328" s="16"/>
      <c r="AK328" s="16"/>
      <c r="AL328" s="16"/>
      <c r="AM328" s="16"/>
      <c r="AN328" s="16"/>
      <c r="AO328" s="16"/>
      <c r="AP328" s="16"/>
    </row>
    <row r="329" spans="1:42">
      <c r="A329" s="8" t="s">
        <v>51</v>
      </c>
      <c r="B329" s="8" t="s">
        <v>42</v>
      </c>
      <c r="C329" s="8" t="s">
        <v>147</v>
      </c>
      <c r="D329" s="8" t="s">
        <v>148</v>
      </c>
      <c r="E329" s="8" t="s">
        <v>80</v>
      </c>
      <c r="F329" s="8" t="s">
        <v>61</v>
      </c>
      <c r="G329" s="7" t="s">
        <v>82</v>
      </c>
      <c r="H329" s="16"/>
      <c r="I329" s="15">
        <f>2/2*100</f>
        <v>100</v>
      </c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5"/>
      <c r="AJ329" s="16"/>
      <c r="AK329" s="16"/>
      <c r="AL329" s="16"/>
      <c r="AM329" s="16"/>
      <c r="AN329" s="16"/>
      <c r="AO329" s="16"/>
      <c r="AP329" s="16"/>
    </row>
    <row r="330" spans="1:42">
      <c r="A330" s="8" t="s">
        <v>51</v>
      </c>
      <c r="B330" s="8" t="s">
        <v>42</v>
      </c>
      <c r="C330" s="8" t="s">
        <v>147</v>
      </c>
      <c r="D330" s="8" t="s">
        <v>148</v>
      </c>
      <c r="E330" s="8" t="s">
        <v>80</v>
      </c>
      <c r="F330" s="8" t="s">
        <v>61</v>
      </c>
      <c r="G330" s="7" t="s">
        <v>84</v>
      </c>
      <c r="H330" s="16"/>
      <c r="I330" s="16">
        <f>4/5*100</f>
        <v>80</v>
      </c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5"/>
      <c r="AJ330" s="16"/>
      <c r="AK330" s="16"/>
      <c r="AL330" s="16"/>
      <c r="AM330" s="16"/>
      <c r="AN330" s="16"/>
      <c r="AO330" s="16"/>
      <c r="AP330" s="16"/>
    </row>
    <row r="331" spans="1:42">
      <c r="A331" s="8" t="s">
        <v>51</v>
      </c>
      <c r="B331" s="8" t="s">
        <v>42</v>
      </c>
      <c r="C331" s="8" t="s">
        <v>147</v>
      </c>
      <c r="D331" s="8" t="s">
        <v>148</v>
      </c>
      <c r="E331" s="8" t="s">
        <v>80</v>
      </c>
      <c r="F331" s="8" t="s">
        <v>61</v>
      </c>
      <c r="G331" s="7" t="s">
        <v>86</v>
      </c>
      <c r="H331" s="16"/>
      <c r="I331" s="16">
        <f>12/12*100</f>
        <v>100</v>
      </c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5"/>
      <c r="AJ331" s="16"/>
      <c r="AK331" s="16"/>
      <c r="AL331" s="16"/>
      <c r="AM331" s="16"/>
      <c r="AN331" s="16"/>
      <c r="AO331" s="16"/>
      <c r="AP331" s="16"/>
    </row>
    <row r="332" spans="1:42">
      <c r="A332" s="8" t="s">
        <v>51</v>
      </c>
      <c r="B332" s="8" t="s">
        <v>42</v>
      </c>
      <c r="C332" s="8" t="s">
        <v>147</v>
      </c>
      <c r="D332" s="8" t="s">
        <v>148</v>
      </c>
      <c r="E332" s="8" t="s">
        <v>80</v>
      </c>
      <c r="F332" s="8" t="s">
        <v>65</v>
      </c>
      <c r="G332" s="7" t="s">
        <v>88</v>
      </c>
      <c r="H332" s="16"/>
      <c r="I332" s="16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5"/>
      <c r="AJ332" s="16"/>
      <c r="AK332" s="16"/>
      <c r="AL332" s="16"/>
      <c r="AM332" s="16"/>
      <c r="AN332" s="16"/>
      <c r="AO332" s="16"/>
      <c r="AP332" s="16"/>
    </row>
    <row r="333" spans="1:42">
      <c r="A333" s="8" t="s">
        <v>51</v>
      </c>
      <c r="B333" s="8" t="s">
        <v>42</v>
      </c>
      <c r="C333" s="8" t="s">
        <v>147</v>
      </c>
      <c r="D333" s="8" t="s">
        <v>148</v>
      </c>
      <c r="E333" s="8" t="s">
        <v>80</v>
      </c>
      <c r="F333" s="8" t="s">
        <v>61</v>
      </c>
      <c r="G333" s="7" t="s">
        <v>90</v>
      </c>
      <c r="H333" s="16"/>
      <c r="I333" s="16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5"/>
      <c r="AJ333" s="16"/>
      <c r="AK333" s="16"/>
      <c r="AL333" s="16"/>
      <c r="AM333" s="16"/>
      <c r="AN333" s="16"/>
      <c r="AO333" s="16"/>
      <c r="AP333" s="16"/>
    </row>
    <row r="334" spans="1:42">
      <c r="A334" s="8" t="s">
        <v>51</v>
      </c>
      <c r="B334" s="8" t="s">
        <v>42</v>
      </c>
      <c r="C334" s="8" t="s">
        <v>147</v>
      </c>
      <c r="D334" s="8" t="s">
        <v>148</v>
      </c>
      <c r="E334" s="8" t="s">
        <v>80</v>
      </c>
      <c r="F334" s="8" t="s">
        <v>77</v>
      </c>
      <c r="G334" s="7" t="s">
        <v>92</v>
      </c>
      <c r="H334" s="16"/>
      <c r="I334" s="16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5"/>
      <c r="AJ334" s="16"/>
      <c r="AK334" s="16"/>
      <c r="AL334" s="16"/>
      <c r="AM334" s="16"/>
      <c r="AN334" s="16"/>
      <c r="AO334" s="16"/>
      <c r="AP334" s="16"/>
    </row>
    <row r="335" spans="1:42">
      <c r="A335" s="8" t="s">
        <v>51</v>
      </c>
      <c r="B335" s="8" t="s">
        <v>42</v>
      </c>
      <c r="C335" s="8" t="s">
        <v>147</v>
      </c>
      <c r="D335" s="8" t="s">
        <v>148</v>
      </c>
      <c r="E335" s="8" t="s">
        <v>80</v>
      </c>
      <c r="F335" s="8" t="s">
        <v>77</v>
      </c>
      <c r="G335" s="7" t="s">
        <v>95</v>
      </c>
      <c r="H335" s="16"/>
      <c r="I335" s="16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5"/>
      <c r="AJ335" s="16"/>
      <c r="AK335" s="16"/>
      <c r="AL335" s="16"/>
      <c r="AM335" s="16"/>
      <c r="AN335" s="16"/>
      <c r="AO335" s="16"/>
      <c r="AP335" s="16"/>
    </row>
    <row r="336" spans="1:42">
      <c r="A336" s="8" t="s">
        <v>51</v>
      </c>
      <c r="B336" s="8" t="s">
        <v>42</v>
      </c>
      <c r="C336" s="8" t="s">
        <v>147</v>
      </c>
      <c r="D336" s="8" t="s">
        <v>148</v>
      </c>
      <c r="E336" s="8" t="s">
        <v>80</v>
      </c>
      <c r="F336" s="8" t="s">
        <v>65</v>
      </c>
      <c r="G336" s="7" t="s">
        <v>97</v>
      </c>
      <c r="H336" s="16"/>
      <c r="I336" s="16">
        <v>70</v>
      </c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5"/>
      <c r="AJ336" s="16"/>
      <c r="AK336" s="16"/>
      <c r="AL336" s="16"/>
      <c r="AM336" s="16"/>
      <c r="AN336" s="16"/>
      <c r="AO336" s="16"/>
      <c r="AP336" s="16"/>
    </row>
    <row r="337" spans="1:42">
      <c r="A337" s="8" t="s">
        <v>51</v>
      </c>
      <c r="B337" s="8" t="s">
        <v>42</v>
      </c>
      <c r="C337" s="8" t="s">
        <v>147</v>
      </c>
      <c r="D337" s="8" t="s">
        <v>148</v>
      </c>
      <c r="E337" s="8" t="s">
        <v>80</v>
      </c>
      <c r="F337" s="8" t="s">
        <v>65</v>
      </c>
      <c r="G337" s="7" t="s">
        <v>99</v>
      </c>
      <c r="H337" s="16"/>
      <c r="I337" s="16">
        <v>70</v>
      </c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5"/>
      <c r="AJ337" s="16"/>
      <c r="AK337" s="16"/>
      <c r="AL337" s="16"/>
      <c r="AM337" s="16"/>
      <c r="AN337" s="16"/>
      <c r="AO337" s="16"/>
      <c r="AP337" s="16"/>
    </row>
    <row r="338" spans="1:42">
      <c r="A338" s="8" t="s">
        <v>51</v>
      </c>
      <c r="B338" s="8" t="s">
        <v>42</v>
      </c>
      <c r="C338" s="8" t="s">
        <v>147</v>
      </c>
      <c r="D338" s="8" t="s">
        <v>148</v>
      </c>
      <c r="E338" s="8" t="s">
        <v>80</v>
      </c>
      <c r="F338" s="8" t="s">
        <v>65</v>
      </c>
      <c r="G338" s="7" t="s">
        <v>101</v>
      </c>
      <c r="H338" s="16"/>
      <c r="I338" s="16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5"/>
      <c r="AJ338" s="16"/>
      <c r="AK338" s="16"/>
      <c r="AL338" s="16"/>
      <c r="AM338" s="16"/>
      <c r="AN338" s="16"/>
      <c r="AO338" s="16"/>
      <c r="AP338" s="16"/>
    </row>
    <row r="339" spans="1:42">
      <c r="A339" s="8" t="s">
        <v>51</v>
      </c>
      <c r="B339" s="8" t="s">
        <v>42</v>
      </c>
      <c r="C339" s="8" t="s">
        <v>147</v>
      </c>
      <c r="D339" s="8" t="s">
        <v>148</v>
      </c>
      <c r="E339" s="8" t="s">
        <v>80</v>
      </c>
      <c r="F339" s="8" t="s">
        <v>61</v>
      </c>
      <c r="G339" s="7" t="s">
        <v>102</v>
      </c>
      <c r="H339" s="16"/>
      <c r="I339" s="16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5"/>
      <c r="AJ339" s="16"/>
      <c r="AK339" s="16"/>
      <c r="AL339" s="16"/>
      <c r="AM339" s="16"/>
      <c r="AN339" s="16"/>
      <c r="AO339" s="16"/>
      <c r="AP339" s="16"/>
    </row>
    <row r="340" spans="1:42">
      <c r="A340" s="8" t="s">
        <v>51</v>
      </c>
      <c r="B340" s="8" t="s">
        <v>42</v>
      </c>
      <c r="C340" s="8" t="s">
        <v>147</v>
      </c>
      <c r="D340" s="8" t="s">
        <v>148</v>
      </c>
      <c r="E340" s="8" t="s">
        <v>80</v>
      </c>
      <c r="F340" s="8" t="s">
        <v>65</v>
      </c>
      <c r="G340" s="7" t="s">
        <v>103</v>
      </c>
      <c r="H340" s="16"/>
      <c r="I340" s="16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5"/>
      <c r="AJ340" s="16"/>
      <c r="AK340" s="16"/>
      <c r="AL340" s="16"/>
      <c r="AM340" s="16"/>
      <c r="AN340" s="16"/>
      <c r="AO340" s="16"/>
      <c r="AP340" s="16"/>
    </row>
    <row r="341" spans="1:42">
      <c r="A341" s="8" t="s">
        <v>51</v>
      </c>
      <c r="B341" s="8" t="s">
        <v>42</v>
      </c>
      <c r="C341" s="8" t="s">
        <v>147</v>
      </c>
      <c r="D341" s="8" t="s">
        <v>148</v>
      </c>
      <c r="E341" s="8" t="s">
        <v>80</v>
      </c>
      <c r="F341" s="8" t="s">
        <v>61</v>
      </c>
      <c r="G341" s="7" t="s">
        <v>105</v>
      </c>
      <c r="H341" s="16"/>
      <c r="I341" s="16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5"/>
      <c r="AJ341" s="16"/>
      <c r="AK341" s="16"/>
      <c r="AL341" s="16"/>
      <c r="AM341" s="16"/>
      <c r="AN341" s="16"/>
      <c r="AO341" s="16"/>
      <c r="AP341" s="16"/>
    </row>
    <row r="342" spans="1:42">
      <c r="A342" s="8" t="s">
        <v>51</v>
      </c>
      <c r="B342" s="8" t="s">
        <v>42</v>
      </c>
      <c r="C342" s="8" t="s">
        <v>147</v>
      </c>
      <c r="D342" s="8" t="s">
        <v>148</v>
      </c>
      <c r="E342" s="8" t="s">
        <v>80</v>
      </c>
      <c r="F342" s="8" t="s">
        <v>77</v>
      </c>
      <c r="G342" s="7" t="s">
        <v>107</v>
      </c>
      <c r="H342" s="16"/>
      <c r="I342" s="16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5"/>
      <c r="AJ342" s="16"/>
      <c r="AK342" s="16"/>
      <c r="AL342" s="16"/>
      <c r="AM342" s="16"/>
      <c r="AN342" s="16"/>
      <c r="AO342" s="16"/>
      <c r="AP342" s="16"/>
    </row>
    <row r="343" spans="1:42">
      <c r="A343" s="8" t="s">
        <v>51</v>
      </c>
      <c r="B343" s="8" t="s">
        <v>42</v>
      </c>
      <c r="C343" s="8" t="s">
        <v>147</v>
      </c>
      <c r="D343" s="8" t="s">
        <v>148</v>
      </c>
      <c r="E343" s="8" t="s">
        <v>80</v>
      </c>
      <c r="F343" s="8" t="s">
        <v>61</v>
      </c>
      <c r="G343" s="7" t="s">
        <v>109</v>
      </c>
      <c r="H343" s="16"/>
      <c r="I343" s="16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5"/>
      <c r="AJ343" s="16"/>
      <c r="AK343" s="16"/>
      <c r="AL343" s="16"/>
      <c r="AM343" s="16"/>
      <c r="AN343" s="16"/>
      <c r="AO343" s="16"/>
      <c r="AP343" s="16"/>
    </row>
    <row r="344" spans="1:42">
      <c r="A344" s="8" t="s">
        <v>51</v>
      </c>
      <c r="B344" s="8" t="s">
        <v>42</v>
      </c>
      <c r="C344" s="8" t="s">
        <v>147</v>
      </c>
      <c r="D344" s="8" t="s">
        <v>148</v>
      </c>
      <c r="E344" s="8" t="s">
        <v>110</v>
      </c>
      <c r="F344" s="8" t="s">
        <v>61</v>
      </c>
      <c r="G344" s="7" t="s">
        <v>112</v>
      </c>
      <c r="H344" s="16">
        <v>70</v>
      </c>
      <c r="I344" s="16" t="s">
        <v>152</v>
      </c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5"/>
      <c r="AJ344" s="16"/>
      <c r="AK344" s="16"/>
      <c r="AL344" s="16"/>
      <c r="AM344" s="16"/>
      <c r="AN344" s="16"/>
      <c r="AO344" s="16"/>
      <c r="AP344" s="16"/>
    </row>
    <row r="345" spans="1:42">
      <c r="A345" s="8" t="s">
        <v>51</v>
      </c>
      <c r="B345" s="8" t="s">
        <v>42</v>
      </c>
      <c r="C345" s="8" t="s">
        <v>147</v>
      </c>
      <c r="D345" s="8" t="s">
        <v>148</v>
      </c>
      <c r="E345" s="8" t="s">
        <v>110</v>
      </c>
      <c r="F345" s="8" t="s">
        <v>57</v>
      </c>
      <c r="G345" s="7" t="s">
        <v>113</v>
      </c>
      <c r="H345" s="16"/>
      <c r="I345" s="16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5"/>
      <c r="AJ345" s="16"/>
      <c r="AK345" s="16"/>
      <c r="AL345" s="16"/>
      <c r="AM345" s="16"/>
      <c r="AN345" s="16"/>
      <c r="AO345" s="16"/>
      <c r="AP345" s="16"/>
    </row>
    <row r="346" spans="1:42">
      <c r="A346" s="8" t="s">
        <v>51</v>
      </c>
      <c r="B346" s="8" t="s">
        <v>42</v>
      </c>
      <c r="C346" s="8" t="s">
        <v>147</v>
      </c>
      <c r="D346" s="8" t="s">
        <v>148</v>
      </c>
      <c r="E346" s="8" t="s">
        <v>110</v>
      </c>
      <c r="F346" s="8" t="s">
        <v>61</v>
      </c>
      <c r="G346" s="7" t="s">
        <v>115</v>
      </c>
      <c r="H346" s="16">
        <f>4/4*100</f>
        <v>100</v>
      </c>
      <c r="I346" s="16">
        <f>4/4*100</f>
        <v>100</v>
      </c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5"/>
      <c r="AJ346" s="16"/>
      <c r="AK346" s="16"/>
      <c r="AL346" s="16"/>
      <c r="AM346" s="16"/>
      <c r="AN346" s="16"/>
      <c r="AO346" s="16"/>
      <c r="AP346" s="16"/>
    </row>
    <row r="347" spans="1:42">
      <c r="A347" s="8" t="s">
        <v>51</v>
      </c>
      <c r="B347" s="8" t="s">
        <v>42</v>
      </c>
      <c r="C347" s="8" t="s">
        <v>147</v>
      </c>
      <c r="D347" s="8" t="s">
        <v>148</v>
      </c>
      <c r="E347" s="8" t="s">
        <v>110</v>
      </c>
      <c r="F347" s="8" t="s">
        <v>65</v>
      </c>
      <c r="G347" s="7" t="s">
        <v>117</v>
      </c>
      <c r="H347" s="16">
        <v>80</v>
      </c>
      <c r="I347" s="16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5"/>
      <c r="AJ347" s="16"/>
      <c r="AK347" s="16"/>
      <c r="AL347" s="16"/>
      <c r="AM347" s="16"/>
      <c r="AN347" s="16"/>
      <c r="AO347" s="16"/>
      <c r="AP347" s="16"/>
    </row>
    <row r="348" spans="1:42">
      <c r="A348" s="8" t="s">
        <v>51</v>
      </c>
      <c r="B348" s="8" t="s">
        <v>42</v>
      </c>
      <c r="C348" s="8" t="s">
        <v>147</v>
      </c>
      <c r="D348" s="8" t="s">
        <v>148</v>
      </c>
      <c r="E348" s="8" t="s">
        <v>110</v>
      </c>
      <c r="F348" s="8" t="s">
        <v>61</v>
      </c>
      <c r="G348" s="7" t="s">
        <v>118</v>
      </c>
      <c r="H348" s="16">
        <f>60/100*100</f>
        <v>60</v>
      </c>
      <c r="I348" s="16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5"/>
      <c r="AJ348" s="16"/>
      <c r="AK348" s="16"/>
      <c r="AL348" s="16"/>
      <c r="AM348" s="16"/>
      <c r="AN348" s="16"/>
      <c r="AO348" s="16"/>
      <c r="AP348" s="16"/>
    </row>
    <row r="349" spans="1:42">
      <c r="A349" s="8" t="s">
        <v>51</v>
      </c>
      <c r="B349" s="8" t="s">
        <v>42</v>
      </c>
      <c r="C349" s="8" t="s">
        <v>147</v>
      </c>
      <c r="D349" s="8" t="s">
        <v>148</v>
      </c>
      <c r="E349" s="8" t="s">
        <v>110</v>
      </c>
      <c r="F349" s="8" t="s">
        <v>65</v>
      </c>
      <c r="G349" s="7" t="s">
        <v>119</v>
      </c>
      <c r="H349" s="16"/>
      <c r="I349" s="16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5"/>
      <c r="AJ349" s="16"/>
      <c r="AK349" s="16"/>
      <c r="AL349" s="16"/>
      <c r="AM349" s="16"/>
      <c r="AN349" s="16"/>
      <c r="AO349" s="16"/>
      <c r="AP349" s="16"/>
    </row>
    <row r="350" spans="1:42">
      <c r="A350" s="8" t="s">
        <v>51</v>
      </c>
      <c r="B350" s="8" t="s">
        <v>42</v>
      </c>
      <c r="C350" s="8" t="s">
        <v>147</v>
      </c>
      <c r="D350" s="8" t="s">
        <v>148</v>
      </c>
      <c r="E350" s="8" t="s">
        <v>110</v>
      </c>
      <c r="F350" s="8" t="s">
        <v>65</v>
      </c>
      <c r="G350" s="7" t="s">
        <v>121</v>
      </c>
      <c r="H350" s="16"/>
      <c r="I350" s="16">
        <v>90</v>
      </c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5"/>
      <c r="AJ350" s="16"/>
      <c r="AK350" s="16"/>
      <c r="AL350" s="16"/>
      <c r="AM350" s="16"/>
      <c r="AN350" s="16"/>
      <c r="AO350" s="16"/>
      <c r="AP350" s="16"/>
    </row>
    <row r="351" spans="1:42">
      <c r="A351" s="8" t="s">
        <v>51</v>
      </c>
      <c r="B351" s="8" t="s">
        <v>42</v>
      </c>
      <c r="C351" s="8" t="s">
        <v>147</v>
      </c>
      <c r="D351" s="8" t="s">
        <v>148</v>
      </c>
      <c r="E351" s="8" t="s">
        <v>110</v>
      </c>
      <c r="F351" s="8" t="s">
        <v>61</v>
      </c>
      <c r="G351" s="7" t="s">
        <v>123</v>
      </c>
      <c r="H351" s="16"/>
      <c r="I351" s="16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5"/>
      <c r="AJ351" s="16"/>
      <c r="AK351" s="16"/>
      <c r="AL351" s="16"/>
      <c r="AM351" s="16"/>
      <c r="AN351" s="16"/>
      <c r="AO351" s="16"/>
      <c r="AP351" s="16"/>
    </row>
    <row r="352" spans="1:42">
      <c r="A352" s="8" t="s">
        <v>51</v>
      </c>
      <c r="B352" s="8" t="s">
        <v>42</v>
      </c>
      <c r="C352" s="8" t="s">
        <v>147</v>
      </c>
      <c r="D352" s="8" t="s">
        <v>148</v>
      </c>
      <c r="E352" s="8" t="s">
        <v>110</v>
      </c>
      <c r="F352" s="8" t="s">
        <v>65</v>
      </c>
      <c r="G352" s="7" t="s">
        <v>125</v>
      </c>
      <c r="H352" s="16"/>
      <c r="I352" s="16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5"/>
      <c r="AJ352" s="16"/>
      <c r="AK352" s="16"/>
      <c r="AL352" s="16"/>
      <c r="AM352" s="16"/>
      <c r="AN352" s="16"/>
      <c r="AO352" s="16"/>
      <c r="AP352" s="16"/>
    </row>
    <row r="353" spans="1:42">
      <c r="A353" s="8" t="s">
        <v>51</v>
      </c>
      <c r="B353" s="8" t="s">
        <v>42</v>
      </c>
      <c r="C353" s="8" t="s">
        <v>147</v>
      </c>
      <c r="D353" s="8" t="s">
        <v>148</v>
      </c>
      <c r="E353" s="8" t="s">
        <v>110</v>
      </c>
      <c r="F353" s="8" t="s">
        <v>61</v>
      </c>
      <c r="G353" s="7" t="s">
        <v>127</v>
      </c>
      <c r="H353" s="16"/>
      <c r="I353" s="16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5"/>
      <c r="AJ353" s="16"/>
      <c r="AK353" s="16"/>
      <c r="AL353" s="16"/>
      <c r="AM353" s="16"/>
      <c r="AN353" s="16"/>
      <c r="AO353" s="16"/>
      <c r="AP353" s="16"/>
    </row>
  </sheetData>
  <sheetProtection password="CC3D" sheet="1" objects="1" scenarios="1"/>
  <phoneticPr fontId="3" type="noConversion"/>
  <pageMargins left="0" right="0" top="0" bottom="0" header="0.31496062992125984" footer="0.31496062992125984"/>
  <pageSetup paperSize="9" scale="3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Step6A</vt:lpstr>
      <vt:lpstr>Step6A!Print_Area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home</cp:lastModifiedBy>
  <dcterms:created xsi:type="dcterms:W3CDTF">2015-12-31T11:29:06Z</dcterms:created>
  <dcterms:modified xsi:type="dcterms:W3CDTF">2016-01-21T04:03:53Z</dcterms:modified>
</cp:coreProperties>
</file>