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0" documentId="14_{29941204-5714-4E61-ABDE-DF40C97B8D18}" xr6:coauthVersionLast="47" xr6:coauthVersionMax="47" xr10:uidLastSave="{00000000-0000-0000-0000-000000000000}"/>
  <bookViews>
    <workbookView xWindow="330" yWindow="310" windowWidth="37860" windowHeight="19960" xr2:uid="{CDEA8BDC-9A23-40A2-9489-700D3EAFB6F1}"/>
  </bookViews>
  <sheets>
    <sheet name="Rule" sheetId="3" r:id="rId1"/>
  </sheets>
  <calcPr calcId="191029"/>
  <fileRecoveryPr repairLoad="1"/>
</workbook>
</file>

<file path=xl/calcChain.xml><?xml version="1.0" encoding="utf-8"?>
<calcChain xmlns="http://schemas.openxmlformats.org/spreadsheetml/2006/main">
  <c r="AI503" i="3" l="1"/>
  <c r="AQ507" i="3"/>
  <c r="AQ497" i="3"/>
  <c r="J483" i="3"/>
  <c r="L473" i="3"/>
  <c r="BO467" i="3"/>
  <c r="AA453" i="3"/>
  <c r="W443" i="3"/>
  <c r="AU437" i="3"/>
  <c r="AU427" i="3"/>
  <c r="Y417" i="3"/>
  <c r="AI403" i="3"/>
  <c r="AD393" i="3"/>
  <c r="AD383" i="3"/>
  <c r="AQ387" i="3"/>
  <c r="Y377" i="3"/>
  <c r="AA363" i="3"/>
  <c r="AY357" i="3"/>
  <c r="CA346" i="3"/>
  <c r="N333" i="3"/>
  <c r="AI326" i="3"/>
  <c r="F313" i="3"/>
  <c r="CA306" i="3"/>
  <c r="AD296" i="3"/>
  <c r="N283" i="3"/>
  <c r="AD273" i="3"/>
  <c r="AD263" i="3"/>
  <c r="AU267" i="3"/>
  <c r="AQ257" i="3"/>
  <c r="BK247" i="3"/>
  <c r="AA233" i="3"/>
  <c r="BS227" i="3"/>
  <c r="AM215" i="3"/>
  <c r="AD206" i="3"/>
  <c r="BW197" i="3"/>
  <c r="AY187" i="3"/>
  <c r="AD176" i="3"/>
  <c r="AY167" i="3"/>
  <c r="BC157" i="3"/>
  <c r="AI143" i="3"/>
  <c r="F143" i="3"/>
  <c r="AU137" i="3"/>
  <c r="J123" i="3"/>
  <c r="BS117" i="3"/>
  <c r="W103" i="3"/>
  <c r="BO97" i="3"/>
  <c r="L83" i="3"/>
  <c r="N73" i="3"/>
  <c r="AA63" i="3"/>
  <c r="BS56" i="3"/>
  <c r="P93" i="3"/>
  <c r="BK127" i="3"/>
  <c r="AU97" i="3"/>
  <c r="AY56" i="3"/>
  <c r="AI113" i="3"/>
  <c r="AU56" i="3"/>
  <c r="BS77" i="3"/>
  <c r="BK487" i="3"/>
  <c r="AA413" i="3"/>
  <c r="Y367" i="3"/>
  <c r="U313" i="3"/>
  <c r="P243" i="3"/>
  <c r="BS187" i="3"/>
  <c r="AY137" i="3"/>
  <c r="F73" i="3"/>
  <c r="AY237" i="3"/>
  <c r="BG175" i="3"/>
  <c r="AI96" i="3"/>
  <c r="F133" i="3"/>
  <c r="U93" i="3"/>
  <c r="AY97" i="3"/>
  <c r="AI436" i="3"/>
  <c r="AY217" i="3"/>
  <c r="Y477" i="3"/>
  <c r="BS307" i="3"/>
  <c r="Y105" i="3"/>
  <c r="P283" i="3"/>
  <c r="AD63" i="3"/>
  <c r="BC507" i="3"/>
  <c r="AM505" i="3"/>
  <c r="H493" i="3"/>
  <c r="F483" i="3"/>
  <c r="AI476" i="3"/>
  <c r="U463" i="3"/>
  <c r="BK457" i="3"/>
  <c r="AY447" i="3"/>
  <c r="J433" i="3"/>
  <c r="Y427" i="3"/>
  <c r="BG415" i="3"/>
  <c r="L403" i="3"/>
  <c r="AA393" i="3"/>
  <c r="AA383" i="3"/>
  <c r="CA386" i="3"/>
  <c r="AM375" i="3"/>
  <c r="CA366" i="3"/>
  <c r="L353" i="3"/>
  <c r="BO347" i="3"/>
  <c r="AQ337" i="3"/>
  <c r="Y325" i="3"/>
  <c r="AD313" i="3"/>
  <c r="Y305" i="3"/>
  <c r="AI293" i="3"/>
  <c r="L283" i="3"/>
  <c r="BS277" i="3"/>
  <c r="N263" i="3"/>
  <c r="BG265" i="3"/>
  <c r="H253" i="3"/>
  <c r="BC247" i="3"/>
  <c r="BK237" i="3"/>
  <c r="AD226" i="3"/>
  <c r="BW217" i="3"/>
  <c r="Y205" i="3"/>
  <c r="BO197" i="3"/>
  <c r="CA186" i="3"/>
  <c r="BW177" i="3"/>
  <c r="L163" i="3"/>
  <c r="N153" i="3"/>
  <c r="BS147" i="3"/>
  <c r="BG145" i="3"/>
  <c r="CA136" i="3"/>
  <c r="CA126" i="3"/>
  <c r="AQ117" i="3"/>
  <c r="U103" i="3"/>
  <c r="W93" i="3"/>
  <c r="H83" i="3"/>
  <c r="CA76" i="3"/>
  <c r="AD66" i="3"/>
  <c r="BO56" i="3"/>
  <c r="BW87" i="3"/>
  <c r="BC56" i="3"/>
  <c r="Y135" i="3"/>
  <c r="BS87" i="3"/>
  <c r="AD133" i="3"/>
  <c r="AD76" i="3"/>
  <c r="Y67" i="3"/>
  <c r="AM495" i="3"/>
  <c r="BG385" i="3"/>
  <c r="AD286" i="3"/>
  <c r="AU207" i="3"/>
  <c r="AY107" i="3"/>
  <c r="AI263" i="3"/>
  <c r="AD153" i="3"/>
  <c r="F113" i="3"/>
  <c r="BW157" i="3"/>
  <c r="AI73" i="3"/>
  <c r="AI66" i="3"/>
  <c r="BW457" i="3"/>
  <c r="W173" i="3"/>
  <c r="Y405" i="3"/>
  <c r="AA283" i="3"/>
  <c r="AD136" i="3"/>
  <c r="BC337" i="3"/>
  <c r="AQ147" i="3"/>
  <c r="AU507" i="3"/>
  <c r="AI493" i="3"/>
  <c r="CA496" i="3"/>
  <c r="CA486" i="3"/>
  <c r="Y475" i="3"/>
  <c r="N463" i="3"/>
  <c r="N453" i="3"/>
  <c r="BG445" i="3"/>
  <c r="Y435" i="3"/>
  <c r="BG425" i="3"/>
  <c r="AD413" i="3"/>
  <c r="H403" i="3"/>
  <c r="P393" i="3"/>
  <c r="AI383" i="3"/>
  <c r="BW377" i="3"/>
  <c r="BC377" i="3"/>
  <c r="BG365" i="3"/>
  <c r="CA356" i="3"/>
  <c r="W343" i="3"/>
  <c r="H333" i="3"/>
  <c r="AD323" i="3"/>
  <c r="AQ317" i="3"/>
  <c r="AI303" i="3"/>
  <c r="BS297" i="3"/>
  <c r="F283" i="3"/>
  <c r="AA273" i="3"/>
  <c r="AM265" i="3"/>
  <c r="AI253" i="3"/>
  <c r="Y257" i="3"/>
  <c r="AY247" i="3"/>
  <c r="N233" i="3"/>
  <c r="BK227" i="3"/>
  <c r="W213" i="3"/>
  <c r="BC207" i="3"/>
  <c r="BK197" i="3"/>
  <c r="Y185" i="3"/>
  <c r="P173" i="3"/>
  <c r="Y167" i="3"/>
  <c r="AQ157" i="3"/>
  <c r="AA143" i="3"/>
  <c r="AI133" i="3"/>
  <c r="BK137" i="3"/>
  <c r="Y125" i="3"/>
  <c r="AD116" i="3"/>
  <c r="P103" i="3"/>
  <c r="BK97" i="3"/>
  <c r="AI86" i="3"/>
  <c r="Y75" i="3"/>
  <c r="BW67" i="3"/>
  <c r="BK56" i="3"/>
  <c r="P73" i="3"/>
  <c r="L143" i="3"/>
  <c r="N63" i="3"/>
  <c r="AQ97" i="3"/>
  <c r="AM115" i="3"/>
  <c r="AQ56" i="3"/>
  <c r="AU467" i="3"/>
  <c r="AY407" i="3"/>
  <c r="BC357" i="3"/>
  <c r="P303" i="3"/>
  <c r="N253" i="3"/>
  <c r="AI216" i="3"/>
  <c r="AI156" i="3"/>
  <c r="J83" i="3"/>
  <c r="L243" i="3"/>
  <c r="AU187" i="3"/>
  <c r="AA103" i="3"/>
  <c r="N163" i="3"/>
  <c r="AQ87" i="3"/>
  <c r="Y87" i="3"/>
  <c r="AI426" i="3"/>
  <c r="AY207" i="3"/>
  <c r="Y467" i="3"/>
  <c r="BC327" i="3"/>
  <c r="U173" i="3"/>
  <c r="AU317" i="3"/>
  <c r="BO157" i="3"/>
  <c r="BG505" i="3"/>
  <c r="W493" i="3"/>
  <c r="BC497" i="3"/>
  <c r="AI486" i="3"/>
  <c r="BK477" i="3"/>
  <c r="J463" i="3"/>
  <c r="J453" i="3"/>
  <c r="BK447" i="3"/>
  <c r="AA433" i="3"/>
  <c r="AI423" i="3"/>
  <c r="U413" i="3"/>
  <c r="AI406" i="3"/>
  <c r="AY397" i="3"/>
  <c r="BW387" i="3"/>
  <c r="W373" i="3"/>
  <c r="Y375" i="3"/>
  <c r="N363" i="3"/>
  <c r="AD356" i="3"/>
  <c r="BK347" i="3"/>
  <c r="CA336" i="3"/>
  <c r="BK327" i="3"/>
  <c r="AM315" i="3"/>
  <c r="BK307" i="3"/>
  <c r="BK297" i="3"/>
  <c r="BG285" i="3"/>
  <c r="BO277" i="3"/>
  <c r="BW267" i="3"/>
  <c r="BO257" i="3"/>
  <c r="BG255" i="3"/>
  <c r="H243" i="3"/>
  <c r="AU237" i="3"/>
  <c r="BO227" i="3"/>
  <c r="U213" i="3"/>
  <c r="AI206" i="3"/>
  <c r="P193" i="3"/>
  <c r="AD183" i="3"/>
  <c r="J173" i="3"/>
  <c r="AI166" i="3"/>
  <c r="AD156" i="3"/>
  <c r="W143" i="3"/>
  <c r="BC137" i="3"/>
  <c r="AM135" i="3"/>
  <c r="BO127" i="3"/>
  <c r="BO117" i="3"/>
  <c r="L103" i="3"/>
  <c r="BC97" i="3"/>
  <c r="BG85" i="3"/>
  <c r="BW77" i="3"/>
  <c r="U63" i="3"/>
  <c r="BG54" i="3"/>
  <c r="Y107" i="3"/>
  <c r="AQ127" i="3"/>
  <c r="AI106" i="3"/>
  <c r="J73" i="3"/>
  <c r="Y117" i="3"/>
  <c r="P83" i="3"/>
  <c r="W113" i="3"/>
  <c r="H93" i="3"/>
  <c r="AI463" i="3"/>
  <c r="AD426" i="3"/>
  <c r="AU377" i="3"/>
  <c r="P323" i="3"/>
  <c r="U233" i="3"/>
  <c r="Y177" i="3"/>
  <c r="AD126" i="3"/>
  <c r="Y65" i="3"/>
  <c r="J253" i="3"/>
  <c r="J163" i="3"/>
  <c r="F83" i="3"/>
  <c r="P143" i="3"/>
  <c r="P52" i="3"/>
  <c r="J63" i="3"/>
  <c r="W52" i="3"/>
  <c r="BS467" i="3"/>
  <c r="AI186" i="3"/>
  <c r="AD433" i="3"/>
  <c r="BW317" i="3"/>
  <c r="AD163" i="3"/>
  <c r="N303" i="3"/>
  <c r="J153" i="3"/>
  <c r="BW507" i="3"/>
  <c r="N493" i="3"/>
  <c r="AI483" i="3"/>
  <c r="AM485" i="3"/>
  <c r="P473" i="3"/>
  <c r="F463" i="3"/>
  <c r="Y455" i="3"/>
  <c r="J443" i="3"/>
  <c r="U433" i="3"/>
  <c r="W423" i="3"/>
  <c r="L413" i="3"/>
  <c r="BS407" i="3"/>
  <c r="L393" i="3"/>
  <c r="BK387" i="3"/>
  <c r="L373" i="3"/>
  <c r="AI363" i="3"/>
  <c r="AI366" i="3"/>
  <c r="Y355" i="3"/>
  <c r="AY347" i="3"/>
  <c r="BG335" i="3"/>
  <c r="AY327" i="3"/>
  <c r="AA313" i="3"/>
  <c r="L303" i="3"/>
  <c r="AY297" i="3"/>
  <c r="AD283" i="3"/>
  <c r="W273" i="3"/>
  <c r="AY267" i="3"/>
  <c r="W253" i="3"/>
  <c r="AI243" i="3"/>
  <c r="AI246" i="3"/>
  <c r="Y235" i="3"/>
  <c r="AY227" i="3"/>
  <c r="BC217" i="3"/>
  <c r="AM205" i="3"/>
  <c r="N193" i="3"/>
  <c r="W183" i="3"/>
  <c r="AI176" i="3"/>
  <c r="AM165" i="3"/>
  <c r="Y155" i="3"/>
  <c r="BC147" i="3"/>
  <c r="AQ137" i="3"/>
  <c r="BS127" i="3"/>
  <c r="P123" i="3"/>
  <c r="BC117" i="3"/>
  <c r="BC67" i="3"/>
  <c r="AM105" i="3"/>
  <c r="N103" i="3"/>
  <c r="W473" i="3"/>
  <c r="Y395" i="3"/>
  <c r="AD293" i="3"/>
  <c r="BC227" i="3"/>
  <c r="N113" i="3"/>
  <c r="AQ217" i="3"/>
  <c r="AI123" i="3"/>
  <c r="BW117" i="3"/>
  <c r="W63" i="3"/>
  <c r="BK377" i="3"/>
  <c r="AI306" i="3"/>
  <c r="BG115" i="3"/>
  <c r="AA353" i="3"/>
  <c r="L203" i="3"/>
  <c r="U263" i="3"/>
  <c r="AI116" i="3"/>
  <c r="BO507" i="3"/>
  <c r="L493" i="3"/>
  <c r="BW487" i="3"/>
  <c r="Y485" i="3"/>
  <c r="AU477" i="3"/>
  <c r="AI466" i="3"/>
  <c r="BS457" i="3"/>
  <c r="H443" i="3"/>
  <c r="AY437" i="3"/>
  <c r="AY427" i="3"/>
  <c r="F413" i="3"/>
  <c r="BO407" i="3"/>
  <c r="AQ397" i="3"/>
  <c r="P383" i="3"/>
  <c r="F373" i="3"/>
  <c r="BO367" i="3"/>
  <c r="BC367" i="3"/>
  <c r="F353" i="3"/>
  <c r="N343" i="3"/>
  <c r="U333" i="3"/>
  <c r="F323" i="3"/>
  <c r="BG315" i="3"/>
  <c r="F303" i="3"/>
  <c r="L293" i="3"/>
  <c r="AY287" i="3"/>
  <c r="U273" i="3"/>
  <c r="J263" i="3"/>
  <c r="BK257" i="3"/>
  <c r="BW247" i="3"/>
  <c r="Y245" i="3"/>
  <c r="P233" i="3"/>
  <c r="AQ227" i="3"/>
  <c r="N213" i="3"/>
  <c r="BK207" i="3"/>
  <c r="AQ197" i="3"/>
  <c r="P183" i="3"/>
  <c r="Y175" i="3"/>
  <c r="AI163" i="3"/>
  <c r="AA153" i="3"/>
  <c r="AU117" i="3"/>
  <c r="L453" i="3"/>
  <c r="AI343" i="3"/>
  <c r="AU277" i="3"/>
  <c r="BG195" i="3"/>
  <c r="BW107" i="3"/>
  <c r="N223" i="3"/>
  <c r="J133" i="3"/>
  <c r="AI55" i="3"/>
  <c r="BK117" i="3"/>
  <c r="N52" i="3"/>
  <c r="U52" i="3"/>
  <c r="Y347" i="3"/>
  <c r="AI283" i="3"/>
  <c r="H133" i="3"/>
  <c r="AU407" i="3"/>
  <c r="N243" i="3"/>
  <c r="AM75" i="3"/>
  <c r="BS237" i="3"/>
  <c r="U73" i="3"/>
  <c r="BK507" i="3"/>
  <c r="BG495" i="3"/>
  <c r="AD483" i="3"/>
  <c r="AI473" i="3"/>
  <c r="H473" i="3"/>
  <c r="Y465" i="3"/>
  <c r="W453" i="3"/>
  <c r="AM445" i="3"/>
  <c r="L433" i="3"/>
  <c r="J423" i="3"/>
  <c r="AD416" i="3"/>
  <c r="BK407" i="3"/>
  <c r="F393" i="3"/>
  <c r="AU387" i="3"/>
  <c r="AI373" i="3"/>
  <c r="P363" i="3"/>
  <c r="AI353" i="3"/>
  <c r="J353" i="3"/>
  <c r="AQ347" i="3"/>
  <c r="J333" i="3"/>
  <c r="AD326" i="3"/>
  <c r="BS317" i="3"/>
  <c r="AM305" i="3"/>
  <c r="H293" i="3"/>
  <c r="J283" i="3"/>
  <c r="P273" i="3"/>
  <c r="F263" i="3"/>
  <c r="U253" i="3"/>
  <c r="AD243" i="3"/>
  <c r="AI233" i="3"/>
  <c r="BG235" i="3"/>
  <c r="Y227" i="3"/>
  <c r="J213" i="3"/>
  <c r="P203" i="3"/>
  <c r="F193" i="3"/>
  <c r="AQ187" i="3"/>
  <c r="AD173" i="3"/>
  <c r="BO167" i="3"/>
  <c r="P153" i="3"/>
  <c r="Y147" i="3"/>
  <c r="AU127" i="3"/>
  <c r="AQ67" i="3"/>
  <c r="AD436" i="3"/>
  <c r="BC347" i="3"/>
  <c r="Y265" i="3"/>
  <c r="AU167" i="3"/>
  <c r="Y97" i="3"/>
  <c r="AM225" i="3"/>
  <c r="BW147" i="3"/>
  <c r="BS67" i="3"/>
  <c r="W123" i="3"/>
  <c r="BW137" i="3"/>
  <c r="AD403" i="3"/>
  <c r="H283" i="3"/>
  <c r="AY127" i="3"/>
  <c r="F383" i="3"/>
  <c r="AM255" i="3"/>
  <c r="CA66" i="3"/>
  <c r="AD193" i="3"/>
  <c r="BG95" i="3"/>
  <c r="P503" i="3"/>
  <c r="AD493" i="3"/>
  <c r="BO487" i="3"/>
  <c r="AA473" i="3"/>
  <c r="AD476" i="3"/>
  <c r="BC467" i="3"/>
  <c r="U453" i="3"/>
  <c r="BC447" i="3"/>
  <c r="F433" i="3"/>
  <c r="CA426" i="3"/>
  <c r="AI413" i="3"/>
  <c r="BC407" i="3"/>
  <c r="CA396" i="3"/>
  <c r="AI386" i="3"/>
  <c r="BS377" i="3"/>
  <c r="L363" i="3"/>
  <c r="W353" i="3"/>
  <c r="BG355" i="3"/>
  <c r="AD346" i="3"/>
  <c r="Y337" i="3"/>
  <c r="AA323" i="3"/>
  <c r="W313" i="3"/>
  <c r="BW307" i="3"/>
  <c r="Y295" i="3"/>
  <c r="Y287" i="3"/>
  <c r="AY277" i="3"/>
  <c r="AD266" i="3"/>
  <c r="P253" i="3"/>
  <c r="AA243" i="3"/>
  <c r="BO237" i="3"/>
  <c r="Y237" i="3"/>
  <c r="BG225" i="3"/>
  <c r="Y217" i="3"/>
  <c r="N203" i="3"/>
  <c r="AD196" i="3"/>
  <c r="AM185" i="3"/>
  <c r="AU177" i="3"/>
  <c r="P163" i="3"/>
  <c r="L153" i="3"/>
  <c r="AD146" i="3"/>
  <c r="BO137" i="3"/>
  <c r="H123" i="3"/>
  <c r="AU87" i="3"/>
  <c r="CA446" i="3"/>
  <c r="AD336" i="3"/>
  <c r="AD223" i="3"/>
  <c r="AD143" i="3"/>
  <c r="AM54" i="3"/>
  <c r="BC197" i="3"/>
  <c r="BG75" i="3"/>
  <c r="AA93" i="3"/>
  <c r="P113" i="3"/>
  <c r="AU397" i="3"/>
  <c r="AI196" i="3"/>
  <c r="BC417" i="3"/>
  <c r="U163" i="3"/>
  <c r="F203" i="3"/>
  <c r="J503" i="3"/>
  <c r="Y507" i="3"/>
  <c r="BW497" i="3"/>
  <c r="U483" i="3"/>
  <c r="BC477" i="3"/>
  <c r="AA463" i="3"/>
  <c r="BK467" i="3"/>
  <c r="H453" i="3"/>
  <c r="Y445" i="3"/>
  <c r="BW437" i="3"/>
  <c r="U423" i="3"/>
  <c r="BK417" i="3"/>
  <c r="CA406" i="3"/>
  <c r="AD396" i="3"/>
  <c r="BS387" i="3"/>
  <c r="AD376" i="3"/>
  <c r="AM365" i="3"/>
  <c r="N353" i="3"/>
  <c r="BS347" i="3"/>
  <c r="Y345" i="3"/>
  <c r="Y335" i="3"/>
  <c r="J323" i="3"/>
  <c r="N313" i="3"/>
  <c r="AU307" i="3"/>
  <c r="BO297" i="3"/>
  <c r="BW287" i="3"/>
  <c r="L273" i="3"/>
  <c r="J203" i="3"/>
  <c r="BK107" i="3"/>
  <c r="H73" i="3"/>
  <c r="AI63" i="3"/>
  <c r="P63" i="3"/>
  <c r="AQ447" i="3"/>
  <c r="P223" i="3"/>
  <c r="Y447" i="3"/>
  <c r="AI286" i="3"/>
  <c r="F93" i="3"/>
  <c r="Y297" i="3"/>
  <c r="AI506" i="3"/>
  <c r="AI496" i="3"/>
  <c r="P483" i="3"/>
  <c r="N473" i="3"/>
  <c r="W463" i="3"/>
  <c r="AI453" i="3"/>
  <c r="BG455" i="3"/>
  <c r="AU447" i="3"/>
  <c r="AM435" i="3"/>
  <c r="AM425" i="3"/>
  <c r="P413" i="3"/>
  <c r="AM405" i="3"/>
  <c r="AI396" i="3"/>
  <c r="U383" i="3"/>
  <c r="AD373" i="3"/>
  <c r="BW367" i="3"/>
  <c r="AQ357" i="3"/>
  <c r="U343" i="3"/>
  <c r="BW337" i="3"/>
  <c r="AY337" i="3"/>
  <c r="AM325" i="3"/>
  <c r="L313" i="3"/>
  <c r="H303" i="3"/>
  <c r="U293" i="3"/>
  <c r="W283" i="3"/>
  <c r="J273" i="3"/>
  <c r="P263" i="3"/>
  <c r="CA256" i="3"/>
  <c r="F243" i="3"/>
  <c r="AQ237" i="3"/>
  <c r="J223" i="3"/>
  <c r="AI213" i="3"/>
  <c r="BO217" i="3"/>
  <c r="H203" i="3"/>
  <c r="L193" i="3"/>
  <c r="Y187" i="3"/>
  <c r="AA173" i="3"/>
  <c r="F163" i="3"/>
  <c r="W153" i="3"/>
  <c r="J143" i="3"/>
  <c r="Y137" i="3"/>
  <c r="U123" i="3"/>
  <c r="AD113" i="3"/>
  <c r="BO107" i="3"/>
  <c r="AI93" i="3"/>
  <c r="Y95" i="3"/>
  <c r="CA86" i="3"/>
  <c r="BO77" i="3"/>
  <c r="BK67" i="3"/>
  <c r="AD55" i="3"/>
  <c r="AM455" i="3"/>
  <c r="AA373" i="3"/>
  <c r="AQ307" i="3"/>
  <c r="L233" i="3"/>
  <c r="AD186" i="3"/>
  <c r="Y127" i="3"/>
  <c r="J383" i="3"/>
  <c r="U243" i="3"/>
  <c r="Y56" i="3"/>
  <c r="BS337" i="3"/>
  <c r="BS157" i="3"/>
  <c r="L253" i="3"/>
  <c r="AD503" i="3"/>
  <c r="AA493" i="3"/>
  <c r="N483" i="3"/>
  <c r="J473" i="3"/>
  <c r="P463" i="3"/>
  <c r="BO457" i="3"/>
  <c r="P453" i="3"/>
  <c r="L443" i="3"/>
  <c r="BS437" i="3"/>
  <c r="BS427" i="3"/>
  <c r="N413" i="3"/>
  <c r="BW407" i="3"/>
  <c r="BS397" i="3"/>
  <c r="N383" i="3"/>
  <c r="P373" i="3"/>
  <c r="AY367" i="3"/>
  <c r="Y357" i="3"/>
  <c r="P343" i="3"/>
  <c r="AD333" i="3"/>
  <c r="AM335" i="3"/>
  <c r="BS327" i="3"/>
  <c r="CA316" i="3"/>
  <c r="BG305" i="3"/>
  <c r="AU297" i="3"/>
  <c r="U283" i="3"/>
  <c r="F273" i="3"/>
  <c r="AQ267" i="3"/>
  <c r="AI256" i="3"/>
  <c r="AM245" i="3"/>
  <c r="CA236" i="3"/>
  <c r="F223" i="3"/>
  <c r="AA213" i="3"/>
  <c r="Y215" i="3"/>
  <c r="Y207" i="3"/>
  <c r="H193" i="3"/>
  <c r="BG185" i="3"/>
  <c r="BK177" i="3"/>
  <c r="AD166" i="3"/>
  <c r="U153" i="3"/>
  <c r="AY147" i="3"/>
  <c r="BG135" i="3"/>
  <c r="N123" i="3"/>
  <c r="U113" i="3"/>
  <c r="BC107" i="3"/>
  <c r="CA96" i="3"/>
  <c r="AM95" i="3"/>
  <c r="Y85" i="3"/>
  <c r="L73" i="3"/>
  <c r="AY67" i="3"/>
  <c r="AI52" i="3"/>
  <c r="AD463" i="3"/>
  <c r="N403" i="3"/>
  <c r="AD363" i="3"/>
  <c r="BO317" i="3"/>
  <c r="BC277" i="3"/>
  <c r="L223" i="3"/>
  <c r="Y197" i="3"/>
  <c r="AY87" i="3"/>
  <c r="W483" i="3"/>
  <c r="BS167" i="3"/>
  <c r="U363" i="3"/>
  <c r="AI183" i="3"/>
  <c r="CA276" i="3"/>
  <c r="BS507" i="3"/>
  <c r="F493" i="3"/>
  <c r="L483" i="3"/>
  <c r="F473" i="3"/>
  <c r="L463" i="3"/>
  <c r="BC457" i="3"/>
  <c r="BW447" i="3"/>
  <c r="F443" i="3"/>
  <c r="BG435" i="3"/>
  <c r="AA423" i="3"/>
  <c r="J413" i="3"/>
  <c r="W403" i="3"/>
  <c r="Y397" i="3"/>
  <c r="L383" i="3"/>
  <c r="H373" i="3"/>
  <c r="J363" i="3"/>
  <c r="AM355" i="3"/>
  <c r="AU347" i="3"/>
  <c r="AA333" i="3"/>
  <c r="BW327" i="3"/>
  <c r="AQ327" i="3"/>
  <c r="BK317" i="3"/>
  <c r="AA303" i="3"/>
  <c r="F293" i="3"/>
  <c r="BC287" i="3"/>
  <c r="AM275" i="3"/>
  <c r="Y267" i="3"/>
  <c r="Y255" i="3"/>
  <c r="CA246" i="3"/>
  <c r="AM235" i="3"/>
  <c r="BW227" i="3"/>
  <c r="BK217" i="3"/>
  <c r="AI203" i="3"/>
  <c r="CA206" i="3"/>
  <c r="CA196" i="3"/>
  <c r="N183" i="3"/>
  <c r="BC177" i="3"/>
  <c r="BW167" i="3"/>
  <c r="AU157" i="3"/>
  <c r="AI146" i="3"/>
  <c r="AA133" i="3"/>
  <c r="F123" i="3"/>
  <c r="AY117" i="3"/>
  <c r="AU107" i="3"/>
  <c r="AD93" i="3"/>
  <c r="AI83" i="3"/>
  <c r="BO87" i="3"/>
  <c r="AI76" i="3"/>
  <c r="L63" i="3"/>
  <c r="AD52" i="3"/>
  <c r="BC87" i="3"/>
  <c r="BG65" i="3"/>
  <c r="Y487" i="3"/>
  <c r="BC437" i="3"/>
  <c r="W393" i="3"/>
  <c r="U353" i="3"/>
  <c r="N323" i="3"/>
  <c r="CA296" i="3"/>
  <c r="BS267" i="3"/>
  <c r="L213" i="3"/>
  <c r="N173" i="3"/>
  <c r="BO67" i="3"/>
  <c r="AQ477" i="3"/>
  <c r="J233" i="3"/>
  <c r="U373" i="3"/>
  <c r="F213" i="3"/>
  <c r="BW277" i="3"/>
  <c r="BC127" i="3"/>
  <c r="U503" i="3"/>
  <c r="Y495" i="3"/>
  <c r="AQ487" i="3"/>
  <c r="CA476" i="3"/>
  <c r="CA466" i="3"/>
  <c r="AQ457" i="3"/>
  <c r="BO447" i="3"/>
  <c r="AD446" i="3"/>
  <c r="BO437" i="3"/>
  <c r="N423" i="3"/>
  <c r="AI416" i="3"/>
  <c r="U403" i="3"/>
  <c r="AM395" i="3"/>
  <c r="H383" i="3"/>
  <c r="BG375" i="3"/>
  <c r="F363" i="3"/>
  <c r="BW357" i="3"/>
  <c r="L343" i="3"/>
  <c r="BO337" i="3"/>
  <c r="W323" i="3"/>
  <c r="L323" i="3"/>
  <c r="AD316" i="3"/>
  <c r="AD306" i="3"/>
  <c r="AI296" i="3"/>
  <c r="AU287" i="3"/>
  <c r="AI276" i="3"/>
  <c r="AI266" i="3"/>
  <c r="AD253" i="3"/>
  <c r="BS247" i="3"/>
  <c r="BW237" i="3"/>
  <c r="W223" i="3"/>
  <c r="P213" i="3"/>
  <c r="BW207" i="3"/>
  <c r="BG205" i="3"/>
  <c r="Y195" i="3"/>
  <c r="BO187" i="3"/>
  <c r="L173" i="3"/>
  <c r="W163" i="3"/>
  <c r="F153" i="3"/>
  <c r="Y145" i="3"/>
  <c r="W133" i="3"/>
  <c r="AI126" i="3"/>
  <c r="H113" i="3"/>
  <c r="AQ107" i="3"/>
  <c r="BW97" i="3"/>
  <c r="AA83" i="3"/>
  <c r="BK87" i="3"/>
  <c r="BK77" i="3"/>
  <c r="F63" i="3"/>
  <c r="AA52" i="3"/>
  <c r="H103" i="3"/>
  <c r="AQ77" i="3"/>
  <c r="J52" i="3"/>
  <c r="BW477" i="3"/>
  <c r="N443" i="3"/>
  <c r="F423" i="3"/>
  <c r="AM385" i="3"/>
  <c r="P333" i="3"/>
  <c r="CA286" i="3"/>
  <c r="BS257" i="3"/>
  <c r="AA193" i="3"/>
  <c r="AU77" i="3"/>
  <c r="H52" i="3"/>
  <c r="AI333" i="3"/>
  <c r="BG165" i="3"/>
  <c r="AD423" i="3"/>
  <c r="AU227" i="3"/>
  <c r="Y225" i="3"/>
  <c r="BW56" i="3"/>
  <c r="AY507" i="3"/>
  <c r="BS497" i="3"/>
  <c r="H483" i="3"/>
  <c r="AM475" i="3"/>
  <c r="AM465" i="3"/>
  <c r="Y457" i="3"/>
  <c r="U443" i="3"/>
  <c r="AI433" i="3"/>
  <c r="CA436" i="3"/>
  <c r="AQ427" i="3"/>
  <c r="BO417" i="3"/>
  <c r="P403" i="3"/>
  <c r="BO397" i="3"/>
  <c r="Y387" i="3"/>
  <c r="AY377" i="3"/>
  <c r="Y365" i="3"/>
  <c r="BO357" i="3"/>
  <c r="H343" i="3"/>
  <c r="BK337" i="3"/>
  <c r="U323" i="3"/>
  <c r="AI313" i="3"/>
  <c r="H313" i="3"/>
  <c r="BO307" i="3"/>
  <c r="P293" i="3"/>
  <c r="AQ287" i="3"/>
  <c r="AD276" i="3"/>
  <c r="W263" i="3"/>
  <c r="BW257" i="3"/>
  <c r="AU247" i="3"/>
  <c r="BC237" i="3"/>
  <c r="U223" i="3"/>
  <c r="AU217" i="3"/>
  <c r="AD203" i="3"/>
  <c r="AI193" i="3"/>
  <c r="AU197" i="3"/>
  <c r="L183" i="3"/>
  <c r="BS177" i="3"/>
  <c r="BC167" i="3"/>
  <c r="BG155" i="3"/>
  <c r="BO147" i="3"/>
  <c r="N133" i="3"/>
  <c r="AD123" i="3"/>
  <c r="Y115" i="3"/>
  <c r="BS97" i="3"/>
  <c r="BC77" i="3"/>
  <c r="AD496" i="3"/>
  <c r="BK437" i="3"/>
  <c r="AU417" i="3"/>
  <c r="AI346" i="3"/>
  <c r="Y317" i="3"/>
  <c r="J243" i="3"/>
  <c r="BS207" i="3"/>
  <c r="CA106" i="3"/>
  <c r="AA73" i="3"/>
  <c r="W413" i="3"/>
  <c r="BK277" i="3"/>
  <c r="J93" i="3"/>
  <c r="J393" i="3"/>
  <c r="F233" i="3"/>
  <c r="W83" i="3"/>
  <c r="BG245" i="3"/>
  <c r="N83" i="3"/>
  <c r="CA506" i="3"/>
  <c r="Y505" i="3"/>
  <c r="BO497" i="3"/>
  <c r="AD486" i="3"/>
  <c r="AD473" i="3"/>
  <c r="AY467" i="3"/>
  <c r="AD453" i="3"/>
  <c r="AI446" i="3"/>
  <c r="N433" i="3"/>
  <c r="BW427" i="3"/>
  <c r="Y425" i="3"/>
  <c r="H413" i="3"/>
  <c r="J403" i="3"/>
  <c r="BK397" i="3"/>
  <c r="BO387" i="3"/>
  <c r="BO377" i="3"/>
  <c r="BK367" i="3"/>
  <c r="P353" i="3"/>
  <c r="BW347" i="3"/>
  <c r="AU337" i="3"/>
  <c r="H323" i="3"/>
  <c r="BC317" i="3"/>
  <c r="AD303" i="3"/>
  <c r="Y307" i="3"/>
  <c r="W293" i="3"/>
  <c r="Y285" i="3"/>
  <c r="BG275" i="3"/>
  <c r="AA263" i="3"/>
  <c r="AA253" i="3"/>
  <c r="Y247" i="3"/>
  <c r="H233" i="3"/>
  <c r="H223" i="3"/>
  <c r="H213" i="3"/>
  <c r="AA203" i="3"/>
  <c r="W193" i="3"/>
  <c r="BW187" i="3"/>
  <c r="H183" i="3"/>
  <c r="H173" i="3"/>
  <c r="AQ167" i="3"/>
  <c r="BK157" i="3"/>
  <c r="AU147" i="3"/>
  <c r="AI136" i="3"/>
  <c r="L123" i="3"/>
  <c r="BG105" i="3"/>
  <c r="AD353" i="3"/>
  <c r="CA266" i="3"/>
  <c r="AD106" i="3"/>
  <c r="AY457" i="3"/>
  <c r="N293" i="3"/>
  <c r="U143" i="3"/>
  <c r="Y327" i="3"/>
  <c r="U133" i="3"/>
  <c r="W503" i="3"/>
  <c r="P493" i="3"/>
  <c r="BG485" i="3"/>
  <c r="BO477" i="3"/>
  <c r="AQ467" i="3"/>
  <c r="AU457" i="3"/>
  <c r="AI443" i="3"/>
  <c r="AQ437" i="3"/>
  <c r="BC427" i="3"/>
  <c r="BO427" i="3"/>
  <c r="CA416" i="3"/>
  <c r="AD406" i="3"/>
  <c r="U393" i="3"/>
  <c r="W383" i="3"/>
  <c r="AQ377" i="3"/>
  <c r="AQ367" i="3"/>
  <c r="AU357" i="3"/>
  <c r="F343" i="3"/>
  <c r="L333" i="3"/>
  <c r="CA326" i="3"/>
  <c r="AY317" i="3"/>
  <c r="W303" i="3"/>
  <c r="BC307" i="3"/>
  <c r="BG295" i="3"/>
  <c r="BS287" i="3"/>
  <c r="N273" i="3"/>
  <c r="BC267" i="3"/>
  <c r="AY257" i="3"/>
  <c r="AD246" i="3"/>
  <c r="AI236" i="3"/>
  <c r="AI226" i="3"/>
  <c r="CA216" i="3"/>
  <c r="BO207" i="3"/>
  <c r="U193" i="3"/>
  <c r="BK187" i="3"/>
  <c r="F183" i="3"/>
  <c r="AM175" i="3"/>
  <c r="H163" i="3"/>
  <c r="AY157" i="3"/>
  <c r="H143" i="3"/>
  <c r="AD103" i="3"/>
  <c r="BO327" i="3"/>
  <c r="BC297" i="3"/>
  <c r="BK147" i="3"/>
  <c r="AD83" i="3"/>
  <c r="BK497" i="3"/>
  <c r="BO267" i="3"/>
  <c r="AA113" i="3"/>
  <c r="BK357" i="3"/>
  <c r="F173" i="3"/>
  <c r="AA503" i="3"/>
  <c r="AU497" i="3"/>
  <c r="BS487" i="3"/>
  <c r="U473" i="3"/>
  <c r="H463" i="3"/>
  <c r="F453" i="3"/>
  <c r="AA443" i="3"/>
  <c r="H433" i="3"/>
  <c r="L423" i="3"/>
  <c r="BW417" i="3"/>
  <c r="AM415" i="3"/>
  <c r="AA403" i="3"/>
  <c r="BC397" i="3"/>
  <c r="BC387" i="3"/>
  <c r="CA376" i="3"/>
  <c r="AD366" i="3"/>
  <c r="H353" i="3"/>
  <c r="BG345" i="3"/>
  <c r="F333" i="3"/>
  <c r="BG325" i="3"/>
  <c r="J313" i="3"/>
  <c r="AY307" i="3"/>
  <c r="BW297" i="3"/>
  <c r="AQ297" i="3"/>
  <c r="AM285" i="3"/>
  <c r="Y277" i="3"/>
  <c r="L263" i="3"/>
  <c r="F253" i="3"/>
  <c r="BO247" i="3"/>
  <c r="W233" i="3"/>
  <c r="AI223" i="3"/>
  <c r="AD216" i="3"/>
  <c r="W203" i="3"/>
  <c r="AY197" i="3"/>
  <c r="BC187" i="3"/>
  <c r="AI173" i="3"/>
  <c r="CA176" i="3"/>
  <c r="CA166" i="3"/>
  <c r="H153" i="3"/>
  <c r="CA146" i="3"/>
  <c r="P133" i="3"/>
  <c r="AM125" i="3"/>
  <c r="J113" i="3"/>
  <c r="J103" i="3"/>
  <c r="N93" i="3"/>
  <c r="AD86" i="3"/>
  <c r="W73" i="3"/>
  <c r="F403" i="3"/>
  <c r="BC257" i="3"/>
  <c r="H63" i="3"/>
  <c r="AM345" i="3"/>
  <c r="AM195" i="3"/>
  <c r="Y54" i="3"/>
  <c r="AD213" i="3"/>
  <c r="BS107" i="3"/>
  <c r="L503" i="3"/>
  <c r="J493" i="3"/>
  <c r="AA483" i="3"/>
  <c r="AY477" i="3"/>
  <c r="BG465" i="3"/>
  <c r="AI456" i="3"/>
  <c r="P443" i="3"/>
  <c r="Y437" i="3"/>
  <c r="H423" i="3"/>
  <c r="BS417" i="3"/>
  <c r="Y415" i="3"/>
  <c r="AQ407" i="3"/>
  <c r="N393" i="3"/>
  <c r="AY387" i="3"/>
  <c r="AI376" i="3"/>
  <c r="BS367" i="3"/>
  <c r="AI356" i="3"/>
  <c r="AD343" i="3"/>
  <c r="AI336" i="3"/>
  <c r="AI323" i="3"/>
  <c r="AI316" i="3"/>
  <c r="J303" i="3"/>
  <c r="AA293" i="3"/>
  <c r="AM295" i="3"/>
  <c r="BO287" i="3"/>
  <c r="Y275" i="3"/>
  <c r="H263" i="3"/>
  <c r="AD256" i="3"/>
  <c r="W243" i="3"/>
  <c r="AD233" i="3"/>
  <c r="AA223" i="3"/>
  <c r="BS217" i="3"/>
  <c r="U203" i="3"/>
  <c r="J193" i="3"/>
  <c r="J183" i="3"/>
  <c r="BO177" i="3"/>
  <c r="AQ177" i="3"/>
  <c r="Y165" i="3"/>
  <c r="CA156" i="3"/>
  <c r="AM145" i="3"/>
  <c r="L133" i="3"/>
  <c r="BW127" i="3"/>
  <c r="CA116" i="3"/>
  <c r="F103" i="3"/>
  <c r="L93" i="3"/>
  <c r="AM85" i="3"/>
  <c r="AY77" i="3"/>
  <c r="AU67" i="3"/>
  <c r="F52" i="3"/>
  <c r="L52" i="3"/>
  <c r="Y497" i="3"/>
  <c r="W363" i="3"/>
  <c r="Y315" i="3"/>
  <c r="AM155" i="3"/>
  <c r="Y77" i="3"/>
  <c r="BC487" i="3"/>
  <c r="AQ277" i="3"/>
  <c r="BG125" i="3"/>
  <c r="H363" i="3"/>
  <c r="BK167" i="3"/>
  <c r="F503" i="3"/>
  <c r="AD506" i="3"/>
  <c r="N503" i="3"/>
  <c r="U493" i="3"/>
  <c r="AY487" i="3"/>
  <c r="BG475" i="3"/>
  <c r="AD466" i="3"/>
  <c r="CA456" i="3"/>
  <c r="AD443" i="3"/>
  <c r="W433" i="3"/>
  <c r="BK427" i="3"/>
  <c r="AY417" i="3"/>
  <c r="Y407" i="3"/>
  <c r="AI393" i="3"/>
  <c r="H393" i="3"/>
  <c r="AD386" i="3"/>
  <c r="N373" i="3"/>
  <c r="AU367" i="3"/>
  <c r="BS357" i="3"/>
  <c r="J343" i="3"/>
  <c r="W333" i="3"/>
  <c r="AU327" i="3"/>
  <c r="P313" i="3"/>
  <c r="U303" i="3"/>
  <c r="J293" i="3"/>
  <c r="BK287" i="3"/>
  <c r="AI273" i="3"/>
  <c r="H273" i="3"/>
  <c r="BK267" i="3"/>
  <c r="AU257" i="3"/>
  <c r="AQ247" i="3"/>
  <c r="AD236" i="3"/>
  <c r="CA226" i="3"/>
  <c r="BG215" i="3"/>
  <c r="AQ207" i="3"/>
  <c r="BS197" i="3"/>
  <c r="AA183" i="3"/>
  <c r="AY177" i="3"/>
  <c r="AA163" i="3"/>
  <c r="AI153" i="3"/>
  <c r="Y157" i="3"/>
  <c r="N143" i="3"/>
  <c r="BS137" i="3"/>
  <c r="AA123" i="3"/>
  <c r="L113" i="3"/>
  <c r="AI103" i="3"/>
  <c r="AD96" i="3"/>
  <c r="U83" i="3"/>
  <c r="AD73" i="3"/>
  <c r="AM65" i="3"/>
  <c r="CA55" i="3"/>
  <c r="AY497" i="3"/>
  <c r="AU487" i="3"/>
  <c r="BS477" i="3"/>
  <c r="BW467" i="3"/>
  <c r="AD456" i="3"/>
  <c r="BS447" i="3"/>
  <c r="P433" i="3"/>
  <c r="P423" i="3"/>
  <c r="AQ417" i="3"/>
  <c r="BG405" i="3"/>
  <c r="BW397" i="3"/>
  <c r="BG395" i="3"/>
  <c r="Y385" i="3"/>
  <c r="J373" i="3"/>
  <c r="AA343" i="3"/>
  <c r="U183" i="3"/>
  <c r="H503" i="3"/>
  <c r="J376" i="3" l="1"/>
  <c r="J377" i="3"/>
  <c r="J375" i="3"/>
  <c r="J374" i="3"/>
  <c r="BG396" i="3"/>
  <c r="BG406" i="3"/>
  <c r="AD457" i="3"/>
  <c r="AD458" i="3" s="1"/>
  <c r="CA56" i="3"/>
  <c r="AM66" i="3"/>
  <c r="AD97" i="3"/>
  <c r="AD98" i="3" s="1"/>
  <c r="BG216" i="3"/>
  <c r="CA227" i="3"/>
  <c r="AD237" i="3"/>
  <c r="AD238" i="3" s="1"/>
  <c r="J294" i="3"/>
  <c r="J296" i="3"/>
  <c r="J295" i="3"/>
  <c r="J297" i="3"/>
  <c r="J344" i="3"/>
  <c r="J345" i="3"/>
  <c r="J347" i="3"/>
  <c r="J346" i="3"/>
  <c r="AD387" i="3"/>
  <c r="AD388" i="3" s="1"/>
  <c r="CA457" i="3"/>
  <c r="AD467" i="3"/>
  <c r="AD468" i="3" s="1"/>
  <c r="BG476" i="3"/>
  <c r="AD507" i="3"/>
  <c r="AD508" i="3" s="1"/>
  <c r="BG126" i="3"/>
  <c r="AM156" i="3"/>
  <c r="AM86" i="3"/>
  <c r="CA117" i="3"/>
  <c r="AM146" i="3"/>
  <c r="CA157" i="3"/>
  <c r="J185" i="3"/>
  <c r="J184" i="3"/>
  <c r="J187" i="3"/>
  <c r="J186" i="3"/>
  <c r="J194" i="3"/>
  <c r="J196" i="3"/>
  <c r="J195" i="3"/>
  <c r="J197" i="3"/>
  <c r="AD257" i="3"/>
  <c r="AD258" i="3" s="1"/>
  <c r="AM296" i="3"/>
  <c r="J306" i="3"/>
  <c r="J305" i="3"/>
  <c r="J304" i="3"/>
  <c r="J307" i="3"/>
  <c r="AI317" i="3"/>
  <c r="AI318" i="3" s="1"/>
  <c r="AI337" i="3"/>
  <c r="AI338" i="3" s="1"/>
  <c r="AI357" i="3"/>
  <c r="AI358" i="3" s="1"/>
  <c r="AI377" i="3"/>
  <c r="AI378" i="3" s="1"/>
  <c r="AI457" i="3"/>
  <c r="AI458" i="3" s="1"/>
  <c r="BG466" i="3"/>
  <c r="J495" i="3"/>
  <c r="J494" i="3"/>
  <c r="J497" i="3"/>
  <c r="J496" i="3"/>
  <c r="AM196" i="3"/>
  <c r="AM346" i="3"/>
  <c r="AD87" i="3"/>
  <c r="AD88" i="3" s="1"/>
  <c r="J105" i="3"/>
  <c r="J104" i="3"/>
  <c r="J107" i="3"/>
  <c r="J106" i="3"/>
  <c r="J115" i="3"/>
  <c r="J114" i="3"/>
  <c r="J116" i="3"/>
  <c r="J117" i="3"/>
  <c r="AM126" i="3"/>
  <c r="CA147" i="3"/>
  <c r="CA167" i="3"/>
  <c r="CA177" i="3"/>
  <c r="AD217" i="3"/>
  <c r="AD218" i="3" s="1"/>
  <c r="AM286" i="3"/>
  <c r="J315" i="3"/>
  <c r="J314" i="3"/>
  <c r="J316" i="3"/>
  <c r="J317" i="3"/>
  <c r="BG326" i="3"/>
  <c r="BG346" i="3"/>
  <c r="AD367" i="3"/>
  <c r="AD368" i="3" s="1"/>
  <c r="CA377" i="3"/>
  <c r="AM416" i="3"/>
  <c r="AM176" i="3"/>
  <c r="CA217" i="3"/>
  <c r="AI227" i="3"/>
  <c r="AI228" i="3" s="1"/>
  <c r="AI237" i="3"/>
  <c r="AI238" i="3" s="1"/>
  <c r="AD247" i="3"/>
  <c r="AD248" i="3" s="1"/>
  <c r="BG296" i="3"/>
  <c r="CA327" i="3"/>
  <c r="AD407" i="3"/>
  <c r="AD408" i="3" s="1"/>
  <c r="CA417" i="3"/>
  <c r="BG486" i="3"/>
  <c r="AD107" i="3"/>
  <c r="AD108" i="3" s="1"/>
  <c r="CA267" i="3"/>
  <c r="BG106" i="3"/>
  <c r="AI137" i="3"/>
  <c r="AI138" i="3" s="1"/>
  <c r="BG276" i="3"/>
  <c r="J407" i="3"/>
  <c r="J406" i="3"/>
  <c r="J405" i="3"/>
  <c r="J404" i="3"/>
  <c r="AI447" i="3"/>
  <c r="AI448" i="3" s="1"/>
  <c r="AD487" i="3"/>
  <c r="AD488" i="3" s="1"/>
  <c r="CA507" i="3"/>
  <c r="BG246" i="3"/>
  <c r="J395" i="3"/>
  <c r="J394" i="3"/>
  <c r="J397" i="3"/>
  <c r="J396" i="3"/>
  <c r="J95" i="3"/>
  <c r="J94" i="3"/>
  <c r="J96" i="3"/>
  <c r="J97" i="3"/>
  <c r="CA107" i="3"/>
  <c r="J247" i="3"/>
  <c r="J245" i="3"/>
  <c r="J244" i="3"/>
  <c r="J246" i="3"/>
  <c r="AI347" i="3"/>
  <c r="AI348" i="3" s="1"/>
  <c r="AD497" i="3"/>
  <c r="AD498" i="3" s="1"/>
  <c r="BG156" i="3"/>
  <c r="AD277" i="3"/>
  <c r="AD278" i="3" s="1"/>
  <c r="CA437" i="3"/>
  <c r="AM466" i="3"/>
  <c r="AM476" i="3"/>
  <c r="BG166" i="3"/>
  <c r="CA287" i="3"/>
  <c r="AM386" i="3"/>
  <c r="J54" i="3"/>
  <c r="J53" i="3"/>
  <c r="J56" i="3"/>
  <c r="J55" i="3"/>
  <c r="AI127" i="3"/>
  <c r="AI128" i="3" s="1"/>
  <c r="BG206" i="3"/>
  <c r="AI267" i="3"/>
  <c r="AI268" i="3" s="1"/>
  <c r="AI277" i="3"/>
  <c r="AI278" i="3" s="1"/>
  <c r="AI297" i="3"/>
  <c r="AI298" i="3" s="1"/>
  <c r="AD307" i="3"/>
  <c r="AD308" i="3" s="1"/>
  <c r="AD317" i="3"/>
  <c r="AD318" i="3" s="1"/>
  <c r="BG376" i="3"/>
  <c r="AM396" i="3"/>
  <c r="AI417" i="3"/>
  <c r="AI418" i="3" s="1"/>
  <c r="AD447" i="3"/>
  <c r="AD448" i="3" s="1"/>
  <c r="CA467" i="3"/>
  <c r="CA477" i="3"/>
  <c r="J234" i="3"/>
  <c r="J237" i="3"/>
  <c r="J235" i="3"/>
  <c r="J236" i="3"/>
  <c r="CA297" i="3"/>
  <c r="BG66" i="3"/>
  <c r="AI77" i="3"/>
  <c r="AI78" i="3" s="1"/>
  <c r="AI147" i="3"/>
  <c r="AI148" i="3" s="1"/>
  <c r="CA197" i="3"/>
  <c r="CA207" i="3"/>
  <c r="AM236" i="3"/>
  <c r="CA247" i="3"/>
  <c r="AM276" i="3"/>
  <c r="AM356" i="3"/>
  <c r="J365" i="3"/>
  <c r="J364" i="3"/>
  <c r="J367" i="3"/>
  <c r="J366" i="3"/>
  <c r="J415" i="3"/>
  <c r="J414" i="3"/>
  <c r="J417" i="3"/>
  <c r="J416" i="3"/>
  <c r="BG436" i="3"/>
  <c r="CA277" i="3"/>
  <c r="AM96" i="3"/>
  <c r="CA97" i="3"/>
  <c r="BG136" i="3"/>
  <c r="AD167" i="3"/>
  <c r="AD168" i="3" s="1"/>
  <c r="BG186" i="3"/>
  <c r="CA237" i="3"/>
  <c r="AM246" i="3"/>
  <c r="AI257" i="3"/>
  <c r="AI258" i="3" s="1"/>
  <c r="BG306" i="3"/>
  <c r="CA317" i="3"/>
  <c r="AM336" i="3"/>
  <c r="J475" i="3"/>
  <c r="J474" i="3"/>
  <c r="J476" i="3"/>
  <c r="J477" i="3"/>
  <c r="J386" i="3"/>
  <c r="J387" i="3"/>
  <c r="J385" i="3"/>
  <c r="J384" i="3"/>
  <c r="AD187" i="3"/>
  <c r="AD188" i="3" s="1"/>
  <c r="AM456" i="3"/>
  <c r="AD56" i="3"/>
  <c r="AD57" i="3" s="1"/>
  <c r="CA87" i="3"/>
  <c r="J147" i="3"/>
  <c r="J144" i="3"/>
  <c r="J145" i="3"/>
  <c r="J146" i="3"/>
  <c r="J225" i="3"/>
  <c r="J226" i="3"/>
  <c r="J224" i="3"/>
  <c r="J227" i="3"/>
  <c r="CA257" i="3"/>
  <c r="J277" i="3"/>
  <c r="J274" i="3"/>
  <c r="J276" i="3"/>
  <c r="J275" i="3"/>
  <c r="AM326" i="3"/>
  <c r="AI397" i="3"/>
  <c r="AI398" i="3" s="1"/>
  <c r="AM406" i="3"/>
  <c r="AM426" i="3"/>
  <c r="AM436" i="3"/>
  <c r="BG456" i="3"/>
  <c r="AI497" i="3"/>
  <c r="AI498" i="3" s="1"/>
  <c r="AI507" i="3"/>
  <c r="AI508" i="3" s="1"/>
  <c r="AI287" i="3"/>
  <c r="AI288" i="3" s="1"/>
  <c r="J205" i="3"/>
  <c r="J204" i="3"/>
  <c r="J207" i="3"/>
  <c r="J206" i="3"/>
  <c r="J327" i="3"/>
  <c r="J325" i="3"/>
  <c r="J326" i="3"/>
  <c r="J324" i="3"/>
  <c r="AM366" i="3"/>
  <c r="AD377" i="3"/>
  <c r="AD378" i="3" s="1"/>
  <c r="AD397" i="3"/>
  <c r="AD398" i="3" s="1"/>
  <c r="CA407" i="3"/>
  <c r="J505" i="3"/>
  <c r="J504" i="3"/>
  <c r="J507" i="3"/>
  <c r="J506" i="3"/>
  <c r="AI197" i="3"/>
  <c r="AI198" i="3" s="1"/>
  <c r="BG76" i="3"/>
  <c r="AM55" i="3"/>
  <c r="AD337" i="3"/>
  <c r="AD338" i="3" s="1"/>
  <c r="CA447" i="3"/>
  <c r="AD147" i="3"/>
  <c r="AD148" i="3" s="1"/>
  <c r="AM186" i="3"/>
  <c r="AD197" i="3"/>
  <c r="AD198" i="3" s="1"/>
  <c r="BG226" i="3"/>
  <c r="AD267" i="3"/>
  <c r="AD268" i="3" s="1"/>
  <c r="AD347" i="3"/>
  <c r="AD348" i="3" s="1"/>
  <c r="BG356" i="3"/>
  <c r="AI387" i="3"/>
  <c r="AI388" i="3" s="1"/>
  <c r="CA397" i="3"/>
  <c r="CA427" i="3"/>
  <c r="AD477" i="3"/>
  <c r="AD478" i="3" s="1"/>
  <c r="BG96" i="3"/>
  <c r="CA67" i="3"/>
  <c r="AM256" i="3"/>
  <c r="AM226" i="3"/>
  <c r="AD437" i="3"/>
  <c r="AD438" i="3" s="1"/>
  <c r="J216" i="3"/>
  <c r="J217" i="3"/>
  <c r="J215" i="3"/>
  <c r="J214" i="3"/>
  <c r="BG236" i="3"/>
  <c r="J285" i="3"/>
  <c r="J284" i="3"/>
  <c r="J286" i="3"/>
  <c r="J287" i="3"/>
  <c r="AM306" i="3"/>
  <c r="AD327" i="3"/>
  <c r="AD328" i="3" s="1"/>
  <c r="J335" i="3"/>
  <c r="J334" i="3"/>
  <c r="J337" i="3"/>
  <c r="J336" i="3"/>
  <c r="J354" i="3"/>
  <c r="J355" i="3"/>
  <c r="J356" i="3"/>
  <c r="J357" i="3"/>
  <c r="AD417" i="3"/>
  <c r="AD418" i="3" s="1"/>
  <c r="J425" i="3"/>
  <c r="J424" i="3"/>
  <c r="J427" i="3"/>
  <c r="J426" i="3"/>
  <c r="AM446" i="3"/>
  <c r="BG496" i="3"/>
  <c r="AM76" i="3"/>
  <c r="AI56" i="3"/>
  <c r="AI57" i="3" s="1"/>
  <c r="J137" i="3"/>
  <c r="J135" i="3"/>
  <c r="J134" i="3"/>
  <c r="J136" i="3"/>
  <c r="BG196" i="3"/>
  <c r="J264" i="3"/>
  <c r="J266" i="3"/>
  <c r="J267" i="3"/>
  <c r="J265" i="3"/>
  <c r="BG316" i="3"/>
  <c r="AI467" i="3"/>
  <c r="AI468" i="3" s="1"/>
  <c r="AI117" i="3"/>
  <c r="AI118" i="3" s="1"/>
  <c r="BG116" i="3"/>
  <c r="AI307" i="3"/>
  <c r="AI308" i="3" s="1"/>
  <c r="AM106" i="3"/>
  <c r="AM166" i="3"/>
  <c r="AI177" i="3"/>
  <c r="AI178" i="3" s="1"/>
  <c r="AM206" i="3"/>
  <c r="AI247" i="3"/>
  <c r="AI248" i="3" s="1"/>
  <c r="BG336" i="3"/>
  <c r="AI367" i="3"/>
  <c r="AI368" i="3" s="1"/>
  <c r="J445" i="3"/>
  <c r="J447" i="3"/>
  <c r="J444" i="3"/>
  <c r="J446" i="3"/>
  <c r="AM486" i="3"/>
  <c r="J157" i="3"/>
  <c r="J156" i="3"/>
  <c r="J155" i="3"/>
  <c r="J154" i="3"/>
  <c r="AI187" i="3"/>
  <c r="AI188" i="3" s="1"/>
  <c r="J67" i="3"/>
  <c r="J65" i="3"/>
  <c r="J64" i="3"/>
  <c r="J66" i="3"/>
  <c r="J164" i="3"/>
  <c r="J166" i="3"/>
  <c r="J167" i="3"/>
  <c r="J165" i="3"/>
  <c r="J255" i="3"/>
  <c r="J256" i="3"/>
  <c r="J254" i="3"/>
  <c r="J257" i="3"/>
  <c r="AD127" i="3"/>
  <c r="AD128" i="3" s="1"/>
  <c r="AD427" i="3"/>
  <c r="AD428" i="3" s="1"/>
  <c r="J76" i="3"/>
  <c r="J75" i="3"/>
  <c r="J74" i="3"/>
  <c r="J77" i="3"/>
  <c r="AI107" i="3"/>
  <c r="AI108" i="3" s="1"/>
  <c r="BG55" i="3"/>
  <c r="BG86" i="3"/>
  <c r="AM136" i="3"/>
  <c r="AD157" i="3"/>
  <c r="AD158" i="3" s="1"/>
  <c r="AI167" i="3"/>
  <c r="AI168" i="3" s="1"/>
  <c r="J175" i="3"/>
  <c r="J174" i="3"/>
  <c r="J176" i="3"/>
  <c r="J177" i="3"/>
  <c r="AI207" i="3"/>
  <c r="AI208" i="3" s="1"/>
  <c r="BG256" i="3"/>
  <c r="BG286" i="3"/>
  <c r="AM316" i="3"/>
  <c r="CA337" i="3"/>
  <c r="AD357" i="3"/>
  <c r="AD358" i="3" s="1"/>
  <c r="AI407" i="3"/>
  <c r="AI408" i="3" s="1"/>
  <c r="J457" i="3"/>
  <c r="J456" i="3"/>
  <c r="J454" i="3"/>
  <c r="J455" i="3"/>
  <c r="J465" i="3"/>
  <c r="J464" i="3"/>
  <c r="J467" i="3"/>
  <c r="J466" i="3"/>
  <c r="AI487" i="3"/>
  <c r="AI488" i="3" s="1"/>
  <c r="BG506" i="3"/>
  <c r="AI427" i="3"/>
  <c r="AI428" i="3" s="1"/>
  <c r="J85" i="3"/>
  <c r="J87" i="3"/>
  <c r="J84" i="3"/>
  <c r="J86" i="3"/>
  <c r="AI157" i="3"/>
  <c r="AI158" i="3" s="1"/>
  <c r="AI217" i="3"/>
  <c r="AI218" i="3" s="1"/>
  <c r="AM116" i="3"/>
  <c r="AI87" i="3"/>
  <c r="AI88" i="3" s="1"/>
  <c r="AD117" i="3"/>
  <c r="AD118" i="3" s="1"/>
  <c r="AM266" i="3"/>
  <c r="CA357" i="3"/>
  <c r="BG366" i="3"/>
  <c r="BG426" i="3"/>
  <c r="BG446" i="3"/>
  <c r="CA487" i="3"/>
  <c r="CA497" i="3"/>
  <c r="AD137" i="3"/>
  <c r="AD138" i="3" s="1"/>
  <c r="AI67" i="3"/>
  <c r="AI68" i="3" s="1"/>
  <c r="AD287" i="3"/>
  <c r="AD288" i="3" s="1"/>
  <c r="BG386" i="3"/>
  <c r="AM496" i="3"/>
  <c r="AD77" i="3"/>
  <c r="AD78" i="3" s="1"/>
  <c r="AD67" i="3"/>
  <c r="AD68" i="3" s="1"/>
  <c r="CA77" i="3"/>
  <c r="CA127" i="3"/>
  <c r="CA137" i="3"/>
  <c r="BG146" i="3"/>
  <c r="CA187" i="3"/>
  <c r="AD227" i="3"/>
  <c r="AD228" i="3" s="1"/>
  <c r="BG266" i="3"/>
  <c r="CA367" i="3"/>
  <c r="AM376" i="3"/>
  <c r="CA387" i="3"/>
  <c r="BG416" i="3"/>
  <c r="J436" i="3"/>
  <c r="J437" i="3"/>
  <c r="J435" i="3"/>
  <c r="J434" i="3"/>
  <c r="AI477" i="3"/>
  <c r="AI478" i="3" s="1"/>
  <c r="AM506" i="3"/>
  <c r="AI437" i="3"/>
  <c r="AI438" i="3" s="1"/>
  <c r="AI97" i="3"/>
  <c r="AI98" i="3" s="1"/>
  <c r="BG176" i="3"/>
  <c r="J125" i="3"/>
  <c r="J127" i="3"/>
  <c r="J124" i="3"/>
  <c r="J126" i="3"/>
  <c r="AD177" i="3"/>
  <c r="AD178" i="3" s="1"/>
  <c r="AD207" i="3"/>
  <c r="AD208" i="3" s="1"/>
  <c r="AM216" i="3"/>
  <c r="AD297" i="3"/>
  <c r="AD298" i="3" s="1"/>
  <c r="CA307" i="3"/>
  <c r="AI327" i="3"/>
  <c r="AI328" i="3" s="1"/>
  <c r="CA347" i="3"/>
  <c r="J487" i="3"/>
  <c r="J484" i="3"/>
  <c r="J486" i="3"/>
  <c r="J48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<sst xmlns="http://schemas.openxmlformats.org/spreadsheetml/2006/main" count="3872" uniqueCount="177">
  <si>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</si>
  <si>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</si>
  <si>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</si>
  <si>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</si>
  <si>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</si>
  <si>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</si>
  <si>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</si>
  <si>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</si>
  <si>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</si>
  <si>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</si>
  <si>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</si>
  <si>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</si>
  <si>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</si>
  <si>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</si>
  <si>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</si>
  <si>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</si>
  <si>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</si>
  <si>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</si>
  <si>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</si>
  <si>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</si>
  <si>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</si>
  <si>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</si>
  <si>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</si>
  <si>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</si>
  <si>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</si>
  <si>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</si>
  <si>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</si>
  <si>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</si>
  <si>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</si>
  <si>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</si>
  <si>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</si>
  <si>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</si>
  <si>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</si>
  <si>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</si>
  <si>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</si>
  <si>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</si>
  <si>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</si>
  <si>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</si>
  <si>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</si>
  <si>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</si>
  <si>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</si>
  <si>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</si>
  <si>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</si>
  <si>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</si>
  <si>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</si>
  <si>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</si>
  <si>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</si>
  <si>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</si>
  <si>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</si>
  <si>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</si>
  <si>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</si>
  <si>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</si>
  <si>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</si>
  <si>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</si>
  <si>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</si>
  <si>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</si>
  <si>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</si>
  <si>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</si>
  <si>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</si>
  <si>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</si>
  <si>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</si>
  <si>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</si>
  <si>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</si>
  <si>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</si>
  <si>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</si>
  <si>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</si>
  <si>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</si>
  <si>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</si>
  <si>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</si>
  <si>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</si>
  <si>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</si>
  <si>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</si>
  <si>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</si>
  <si>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</si>
  <si>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</si>
  <si>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</si>
  <si>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</si>
  <si>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</si>
  <si>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</si>
  <si>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</si>
  <si>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</si>
  <si>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</si>
  <si>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</si>
  <si>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</si>
  <si>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</si>
  <si>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</si>
  <si>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</si>
  <si>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</si>
  <si>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</si>
  <si>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</si>
  <si>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</si>
  <si>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</si>
  <si>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</si>
  <si>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</si>
  <si>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</si>
  <si>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</si>
  <si>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</si>
  <si>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</si>
  <si>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</si>
  <si>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</si>
  <si>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</si>
  <si>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</si>
  <si>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</si>
  <si>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</si>
  <si>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</si>
  <si>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</si>
  <si>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</si>
  <si>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</si>
  <si>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</si>
  <si>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</si>
  <si>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</si>
  <si>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</si>
  <si>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</si>
  <si>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</si>
  <si>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</si>
  <si>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</si>
  <si>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</si>
  <si>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</si>
  <si>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</si>
  <si>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</si>
  <si>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</si>
  <si>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</si>
  <si>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</si>
  <si>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</si>
  <si>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</si>
  <si>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</si>
  <si>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</si>
  <si>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</si>
  <si>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</si>
  <si>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</si>
  <si>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</si>
  <si>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</si>
  <si>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</si>
  <si>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</si>
  <si>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</si>
  <si>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</si>
  <si>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</si>
  <si>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</si>
  <si>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</si>
  <si>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</si>
  <si>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</si>
  <si>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</si>
  <si>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</si>
  <si>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</si>
  <si>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</si>
  <si>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</si>
  <si>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</si>
  <si>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</si>
  <si>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</si>
  <si>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</si>
  <si>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</si>
  <si>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</si>
  <si>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</si>
  <si>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</si>
  <si>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</si>
  <si>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</si>
  <si>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</si>
  <si>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</si>
  <si>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</si>
  <si>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</si>
  <si>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</si>
  <si>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</si>
  <si>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</si>
  <si>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auto_generated_kakukin_data_try2000_alter.xlsx</t>
    <phoneticPr fontId="18"/>
  </si>
  <si>
    <t>f10.0per</t>
    <phoneticPr fontId="18"/>
  </si>
  <si>
    <t>Ａさんの勝率</t>
    <rPh sb="4" eb="6">
      <t>ショウリツ</t>
    </rPh>
    <phoneticPr fontId="18"/>
  </si>
  <si>
    <t>引分け率</t>
    <rPh sb="0" eb="2">
      <t>ヒキワ</t>
    </rPh>
    <rPh sb="3" eb="4">
      <t>リツ</t>
    </rPh>
    <phoneticPr fontId="18"/>
  </si>
  <si>
    <t>%</t>
    <phoneticPr fontId="18"/>
  </si>
  <si>
    <t>期待値</t>
    <rPh sb="0" eb="2">
      <t>キタイショウリツ</t>
    </rPh>
    <phoneticPr fontId="18"/>
  </si>
  <si>
    <t>［期待値］</t>
    <rPh sb="1" eb="3">
      <t>キタイ</t>
    </rPh>
    <phoneticPr fontId="18"/>
  </si>
  <si>
    <t>無限回試行すれ</t>
    <rPh sb="0" eb="3">
      <t>ムゲンカイ</t>
    </rPh>
    <rPh sb="3" eb="5">
      <t>シコウ</t>
    </rPh>
    <phoneticPr fontId="18"/>
  </si>
  <si>
    <t>ばこの値に限り</t>
    <rPh sb="3" eb="4">
      <t>アタイ</t>
    </rPh>
    <rPh sb="5" eb="6">
      <t>カギ</t>
    </rPh>
    <phoneticPr fontId="18"/>
  </si>
  <si>
    <t>なく近づくはず</t>
    <rPh sb="2" eb="3">
      <t>チカ</t>
    </rPh>
    <phoneticPr fontId="18"/>
  </si>
  <si>
    <t>〇〇</t>
    <phoneticPr fontId="18"/>
  </si>
  <si>
    <t>。引分け率は 0 に</t>
    <rPh sb="1" eb="3">
      <t>ヒキワ</t>
    </rPh>
    <rPh sb="4" eb="5">
      <t>リツ</t>
    </rPh>
    <phoneticPr fontId="18"/>
  </si>
  <si>
    <t>に近づくよう調</t>
    <rPh sb="1" eb="2">
      <t>チカ</t>
    </rPh>
    <rPh sb="6" eb="7">
      <t>チョウ</t>
    </rPh>
    <phoneticPr fontId="18"/>
  </si>
  <si>
    <t>整しています</t>
    <rPh sb="0" eb="1">
      <t>ヒトシ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</si>
</sst>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  <xf numFmtId="176" fontId="0" fillId="0" borderId="19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D508"/>
  <sheetViews>
    <sheetView tabSelected="1" topLeftCell="A228" zoomScale="85" zoomScaleNormal="85" workbookViewId="0">
      <selection activeCell="F499" sqref="F499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5" width="8.08203125" customWidth="1"/>
    <col min="26" max="26" width="4.1640625" customWidth="1"/>
    <col min="27" max="28" width="6.1640625" customWidth="1"/>
    <col min="29" max="29" width="1.58203125" customWidth="1"/>
    <col min="30" max="30" width="9.75" customWidth="1"/>
    <col min="34" max="34" width="1.58203125" customWidth="1"/>
    <col min="35" max="35" width="9.83203125" customWidth="1"/>
    <col min="39" max="39" width="6.1640625" bestFit="1" customWidth="1"/>
    <col min="43" max="43" width="6.1640625" bestFit="1" customWidth="1"/>
    <col min="47" max="47" width="6.6640625" customWidth="1"/>
    <col min="56" max="56" width="2.5" customWidth="1"/>
    <col min="58" max="58" width="3.08203125" customWidth="1"/>
    <col min="59" max="59" width="7.25" customWidth="1"/>
    <col min="63" max="63" width="5.75" customWidth="1"/>
    <col min="67" max="67" width="6.08203125" customWidth="1"/>
    <col min="71" max="71" width="5.5" customWidth="1"/>
    <col min="75" max="75" width="5.5" customWidth="1"/>
    <col min="79" max="79" width="8.08203125" customWidth="1"/>
    <col min="80" max="80" width="5.08203125" customWidth="1"/>
  </cols>
  <sheetData>
    <row r="2" spans="1:82" ht="40" customHeight="1" x14ac:dyDescent="0.55000000000000004">
      <c r="B2" s="81" t="s">
        <v>42</v>
      </c>
    </row>
    <row r="3" spans="1:82" ht="30" customHeight="1" x14ac:dyDescent="0.55000000000000004"/>
    <row r="4" spans="1:82" ht="30" customHeight="1" x14ac:dyDescent="0.55000000000000004">
      <c r="B4" s="80" t="s">
        <v>43</v>
      </c>
    </row>
    <row r="5" spans="1:82" ht="15" customHeight="1" thickBot="1" x14ac:dyDescent="0.6"/>
    <row r="6" spans="1:82" ht="15" customHeight="1" x14ac:dyDescent="0.55000000000000004">
      <c r="B6" s="18" t="s">
        <v>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82" ht="30" customHeight="1" thickBot="1" x14ac:dyDescent="0.6">
      <c r="B7" s="79" t="s">
        <v>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Q7" t="s">
        <v>162</v>
      </c>
    </row>
    <row r="8" spans="1:82" ht="15" customHeight="1" x14ac:dyDescent="0.55000000000000004">
      <c r="B8" s="18" t="s">
        <v>52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82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Q9" t="s">
        <v>53</v>
      </c>
    </row>
    <row r="12" spans="1:82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</row>
    <row r="13" spans="1:82" ht="30" customHeight="1" x14ac:dyDescent="0.55000000000000004">
      <c r="A13" s="122"/>
      <c r="B13" s="123" t="s">
        <v>44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</row>
    <row r="14" spans="1:82" s="122" customFormat="1" ht="15" customHeight="1" x14ac:dyDescent="0.55000000000000004"/>
    <row r="15" spans="1:82" s="122" customFormat="1" ht="15" customHeight="1" x14ac:dyDescent="0.55000000000000004">
      <c r="C15" s="125" t="s">
        <v>151</v>
      </c>
    </row>
    <row r="16" spans="1:82" s="122" customFormat="1" ht="15" customHeight="1" x14ac:dyDescent="0.55000000000000004">
      <c r="C16" s="125" t="s">
        <v>153</v>
      </c>
    </row>
    <row r="17" spans="1:82" s="122" customFormat="1" ht="15" customHeight="1" x14ac:dyDescent="0.55000000000000004">
      <c r="C17" s="125" t="s">
        <v>152</v>
      </c>
    </row>
    <row r="18" spans="1:82" ht="15" customHeight="1" x14ac:dyDescent="0.55000000000000004">
      <c r="A18" s="122"/>
      <c r="B18" s="122"/>
      <c r="C18" s="125" t="s">
        <v>154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</row>
    <row r="19" spans="1:82" ht="15" customHeight="1" x14ac:dyDescent="0.55000000000000004">
      <c r="A19" s="122"/>
      <c r="B19" s="122"/>
      <c r="C19" s="125" t="s">
        <v>155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</row>
    <row r="20" spans="1:82" ht="15" customHeight="1" x14ac:dyDescent="0.55000000000000004">
      <c r="A20" s="122"/>
      <c r="B20" s="122"/>
      <c r="C20" s="125" t="s">
        <v>161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</row>
    <row r="21" spans="1:82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</row>
    <row r="22" spans="1:82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7" t="s">
        <v>11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9"/>
      <c r="CD22" s="122"/>
    </row>
    <row r="23" spans="1:82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168</v>
      </c>
      <c r="Z23" s="5"/>
      <c r="AA23" s="1" t="s">
        <v>12</v>
      </c>
      <c r="AB23" s="5"/>
      <c r="AC23" s="5"/>
      <c r="AD23" s="5" t="s">
        <v>37</v>
      </c>
      <c r="AE23" s="5"/>
      <c r="AF23" s="5"/>
      <c r="AG23" s="5"/>
      <c r="AH23" s="5"/>
      <c r="AI23" s="5" t="s">
        <v>38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2"/>
      <c r="CD23" s="122"/>
    </row>
    <row r="24" spans="1:82" ht="15" customHeight="1" thickBot="1" x14ac:dyDescent="0.6">
      <c r="A24" s="122"/>
      <c r="B24" s="3" t="s">
        <v>54</v>
      </c>
      <c r="C24" s="6"/>
      <c r="D24" s="4"/>
      <c r="E24" s="122"/>
      <c r="F24" s="83" t="s">
        <v>47</v>
      </c>
      <c r="G24" s="11" t="s">
        <v>45</v>
      </c>
      <c r="H24" s="83" t="s">
        <v>47</v>
      </c>
      <c r="I24" s="11" t="s">
        <v>45</v>
      </c>
      <c r="J24" s="83" t="s">
        <v>48</v>
      </c>
      <c r="K24" s="11"/>
      <c r="L24" s="92" t="s">
        <v>47</v>
      </c>
      <c r="M24" s="88" t="s">
        <v>49</v>
      </c>
      <c r="N24" s="92" t="s">
        <v>47</v>
      </c>
      <c r="O24" s="88" t="s">
        <v>49</v>
      </c>
      <c r="P24" s="92" t="s">
        <v>47</v>
      </c>
      <c r="Q24" s="27" t="s">
        <v>50</v>
      </c>
      <c r="R24" s="88"/>
      <c r="S24" s="10">
        <v>0</v>
      </c>
      <c r="T24" s="11" t="s">
        <v>49</v>
      </c>
      <c r="U24" s="83" t="s">
        <v>47</v>
      </c>
      <c r="V24" s="11" t="s">
        <v>51</v>
      </c>
      <c r="W24" s="92" t="s">
        <v>47</v>
      </c>
      <c r="X24" s="88" t="s">
        <v>51</v>
      </c>
      <c r="AA24" s="83" t="s">
        <v>47</v>
      </c>
      <c r="AB24" t="s">
        <v>5</v>
      </c>
      <c r="AD24" s="82" t="s">
        <v>47</v>
      </c>
      <c r="AE24" t="s">
        <v>51</v>
      </c>
      <c r="AI24" s="82" t="s">
        <v>47</v>
      </c>
      <c r="AJ24" t="s">
        <v>51</v>
      </c>
      <c r="CC24" s="4"/>
      <c r="CD24" s="122"/>
    </row>
    <row r="25" spans="1:82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Y25" t="s">
        <v>165</v>
      </c>
      <c r="AA25" s="10"/>
      <c r="AM25" s="1" t="s">
        <v>21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" t="s">
        <v>35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2"/>
      <c r="CD25" s="122"/>
    </row>
    <row r="26" spans="1:82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Y26" s="82" t="s">
        <v>173</v>
      </c>
      <c r="Z26" t="s">
        <v>167</v>
      </c>
      <c r="AA26" s="10"/>
      <c r="AB26" s="11"/>
      <c r="AC26" s="12" t="s">
        <v>15</v>
      </c>
      <c r="AD26" s="13"/>
      <c r="AE26" s="13"/>
      <c r="AF26" s="13"/>
      <c r="AG26" s="14"/>
      <c r="AH26" s="12" t="s">
        <v>16</v>
      </c>
      <c r="AI26" s="13"/>
      <c r="AJ26" s="13"/>
      <c r="AK26" s="13"/>
      <c r="AL26" s="13"/>
      <c r="AM26" s="83" t="s">
        <v>47</v>
      </c>
      <c r="AN26" t="s">
        <v>5</v>
      </c>
      <c r="AQ26" s="6" t="s">
        <v>17</v>
      </c>
      <c r="AR26" s="6"/>
      <c r="AS26" s="6"/>
      <c r="AT26" s="6"/>
      <c r="AU26" s="6"/>
      <c r="AV26" s="6"/>
      <c r="AW26" s="6"/>
      <c r="AX26" s="6"/>
      <c r="AY26" s="49" t="s">
        <v>20</v>
      </c>
      <c r="AZ26" s="47"/>
      <c r="BA26" s="47"/>
      <c r="BB26" s="47"/>
      <c r="BC26" s="47"/>
      <c r="BD26" s="47"/>
      <c r="BE26" s="47"/>
      <c r="BF26" s="47"/>
      <c r="BG26" s="83" t="s">
        <v>47</v>
      </c>
      <c r="BH26" t="s">
        <v>5</v>
      </c>
      <c r="BK26" s="6" t="s">
        <v>17</v>
      </c>
      <c r="BS26" t="s">
        <v>20</v>
      </c>
      <c r="CA26" s="76" t="s">
        <v>22</v>
      </c>
      <c r="CB26" s="77"/>
      <c r="CC26" s="78"/>
      <c r="CD26" s="122"/>
    </row>
    <row r="27" spans="1:82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Y27" t="s">
        <v>166</v>
      </c>
      <c r="AA27" s="10"/>
      <c r="AB27" s="11"/>
      <c r="AC27" s="15"/>
      <c r="AD27" s="93" t="s">
        <v>46</v>
      </c>
      <c r="AE27" s="16" t="s">
        <v>5</v>
      </c>
      <c r="AF27" s="16"/>
      <c r="AG27" s="17"/>
      <c r="AH27" s="15"/>
      <c r="AI27" s="93" t="s">
        <v>46</v>
      </c>
      <c r="AJ27" s="16" t="s">
        <v>5</v>
      </c>
      <c r="AK27" s="16"/>
      <c r="AL27" s="16"/>
      <c r="AM27" s="83" t="s">
        <v>47</v>
      </c>
      <c r="AN27" t="s">
        <v>36</v>
      </c>
      <c r="AQ27" s="1" t="s">
        <v>18</v>
      </c>
      <c r="AR27" s="5"/>
      <c r="AS27" s="5"/>
      <c r="AT27" s="2"/>
      <c r="AU27" s="1" t="s">
        <v>19</v>
      </c>
      <c r="AV27" s="5"/>
      <c r="AW27" s="5"/>
      <c r="AX27" s="2"/>
      <c r="AY27" s="51" t="s">
        <v>18</v>
      </c>
      <c r="AZ27" s="51"/>
      <c r="BA27" s="51"/>
      <c r="BB27" s="52"/>
      <c r="BC27" s="50" t="s">
        <v>19</v>
      </c>
      <c r="BD27" s="51"/>
      <c r="BE27" s="51"/>
      <c r="BF27" s="55"/>
      <c r="BG27" s="83" t="s">
        <v>47</v>
      </c>
      <c r="BH27" t="s">
        <v>36</v>
      </c>
      <c r="BK27" s="1" t="s">
        <v>18</v>
      </c>
      <c r="BL27" s="5"/>
      <c r="BM27" s="5"/>
      <c r="BN27" s="2"/>
      <c r="BO27" s="5" t="s">
        <v>19</v>
      </c>
      <c r="BP27" s="5"/>
      <c r="BQ27" s="5"/>
      <c r="BR27" s="5"/>
      <c r="BS27" s="1" t="s">
        <v>18</v>
      </c>
      <c r="BT27" s="5"/>
      <c r="BU27" s="5"/>
      <c r="BV27" s="2"/>
      <c r="BW27" s="1" t="s">
        <v>19</v>
      </c>
      <c r="BX27" s="5"/>
      <c r="BY27" s="5"/>
      <c r="BZ27" s="5"/>
      <c r="CA27" s="98" t="s">
        <v>47</v>
      </c>
      <c r="CB27" s="69" t="s">
        <v>5</v>
      </c>
      <c r="CC27" s="70"/>
      <c r="CD27" s="122"/>
    </row>
    <row r="28" spans="1:82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Y28" s="82" t="s">
        <v>173</v>
      </c>
      <c r="Z28" t="s">
        <v>167</v>
      </c>
      <c r="AA28" s="10"/>
      <c r="AB28" s="11"/>
      <c r="AC28" s="59"/>
      <c r="AD28" s="94" t="s">
        <v>47</v>
      </c>
      <c r="AE28" s="58" t="s">
        <v>1</v>
      </c>
      <c r="AF28" s="62"/>
      <c r="AG28" s="17"/>
      <c r="AH28" s="59"/>
      <c r="AI28" s="94" t="s">
        <v>47</v>
      </c>
      <c r="AJ28" s="58" t="s">
        <v>1</v>
      </c>
      <c r="AK28" s="16"/>
      <c r="AL28" s="16"/>
      <c r="AM28" s="10"/>
      <c r="AQ28" s="83" t="s">
        <v>47</v>
      </c>
      <c r="AR28" t="s">
        <v>5</v>
      </c>
      <c r="AT28" s="11"/>
      <c r="AU28" s="82" t="s">
        <v>47</v>
      </c>
      <c r="AV28" t="s">
        <v>5</v>
      </c>
      <c r="AX28" s="11"/>
      <c r="AY28" s="41" t="s">
        <v>54</v>
      </c>
      <c r="AZ28" s="49" t="s">
        <v>5</v>
      </c>
      <c r="BA28" s="49"/>
      <c r="BB28" s="47"/>
      <c r="BC28" s="60" t="s">
        <v>54</v>
      </c>
      <c r="BD28" s="49" t="s">
        <v>5</v>
      </c>
      <c r="BE28" s="49"/>
      <c r="BF28" s="61"/>
      <c r="BG28" s="10"/>
      <c r="BK28" s="83" t="s">
        <v>47</v>
      </c>
      <c r="BL28" t="s">
        <v>5</v>
      </c>
      <c r="BN28" s="11"/>
      <c r="BO28" s="83" t="s">
        <v>47</v>
      </c>
      <c r="BP28" t="s">
        <v>5</v>
      </c>
      <c r="BS28" s="83" t="s">
        <v>47</v>
      </c>
      <c r="BT28" t="s">
        <v>5</v>
      </c>
      <c r="BV28" s="11"/>
      <c r="BW28" s="83" t="s">
        <v>47</v>
      </c>
      <c r="BX28" t="s">
        <v>5</v>
      </c>
      <c r="CA28" s="96" t="s">
        <v>47</v>
      </c>
      <c r="CB28" s="72" t="s">
        <v>1</v>
      </c>
      <c r="CC28" s="70"/>
      <c r="CD28" s="122"/>
    </row>
    <row r="29" spans="1:82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6"/>
      <c r="AA29" s="3"/>
      <c r="AB29" s="4"/>
      <c r="AC29" s="63" t="s">
        <v>39</v>
      </c>
      <c r="AD29" s="95" t="s">
        <v>47</v>
      </c>
      <c r="AE29" s="64" t="s">
        <v>40</v>
      </c>
      <c r="AF29" s="64"/>
      <c r="AG29" s="65"/>
      <c r="AH29" s="63" t="s">
        <v>39</v>
      </c>
      <c r="AI29" s="95" t="s">
        <v>47</v>
      </c>
      <c r="AJ29" s="64" t="s">
        <v>40</v>
      </c>
      <c r="AK29" s="64"/>
      <c r="AL29" s="64"/>
      <c r="AM29" s="3"/>
      <c r="AN29" s="6"/>
      <c r="AO29" s="6"/>
      <c r="AP29" s="6"/>
      <c r="AQ29" s="3"/>
      <c r="AR29" s="6"/>
      <c r="AS29" s="6"/>
      <c r="AT29" s="4"/>
      <c r="AU29" s="3"/>
      <c r="AV29" s="6"/>
      <c r="AW29" s="6"/>
      <c r="AX29" s="4"/>
      <c r="AY29" s="48"/>
      <c r="AZ29" s="46"/>
      <c r="BA29" s="46"/>
      <c r="BB29" s="54"/>
      <c r="BC29" s="53"/>
      <c r="BD29" s="46"/>
      <c r="BE29" s="46"/>
      <c r="BF29" s="56"/>
      <c r="BG29" s="3"/>
      <c r="BH29" s="6"/>
      <c r="BI29" s="6"/>
      <c r="BJ29" s="6"/>
      <c r="BK29" s="3"/>
      <c r="BL29" s="6"/>
      <c r="BM29" s="6"/>
      <c r="BN29" s="4"/>
      <c r="BO29" s="3"/>
      <c r="BP29" s="6"/>
      <c r="BQ29" s="6"/>
      <c r="BR29" s="6"/>
      <c r="BS29" s="3"/>
      <c r="BT29" s="6"/>
      <c r="BU29" s="6"/>
      <c r="BV29" s="4"/>
      <c r="BW29" s="3"/>
      <c r="BX29" s="6"/>
      <c r="BY29" s="6"/>
      <c r="BZ29" s="6"/>
      <c r="CA29" s="73"/>
      <c r="CB29" s="74"/>
      <c r="CC29" s="75"/>
      <c r="CD29" s="122"/>
    </row>
    <row r="30" spans="1:82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</row>
    <row r="31" spans="1:82" ht="15" customHeight="1" x14ac:dyDescent="0.55000000000000004">
      <c r="A31" s="124"/>
      <c r="B31" s="99"/>
      <c r="C31" s="100"/>
      <c r="D31" s="100"/>
      <c r="E31" s="100"/>
      <c r="F31" s="105" t="s">
        <v>68</v>
      </c>
      <c r="G31" s="100"/>
      <c r="H31" s="100"/>
      <c r="I31" s="100"/>
      <c r="J31" s="100"/>
      <c r="K31" s="106"/>
      <c r="L31" s="105" t="s">
        <v>70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0"/>
      <c r="Z31" s="100"/>
      <c r="AA31" s="105" t="s">
        <v>70</v>
      </c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16"/>
      <c r="CD31" s="122"/>
    </row>
    <row r="32" spans="1:82" ht="15" customHeight="1" x14ac:dyDescent="0.55000000000000004">
      <c r="A32" s="124"/>
      <c r="B32" s="101"/>
      <c r="C32" s="102"/>
      <c r="D32" s="102"/>
      <c r="E32" s="102"/>
      <c r="F32" s="101" t="s">
        <v>69</v>
      </c>
      <c r="G32" s="102"/>
      <c r="H32" s="102"/>
      <c r="I32" s="102"/>
      <c r="J32" s="102"/>
      <c r="K32" s="108"/>
      <c r="L32" s="101" t="s">
        <v>71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09"/>
      <c r="Z32" s="109"/>
      <c r="AA32" s="111" t="s">
        <v>149</v>
      </c>
      <c r="AB32" s="109"/>
      <c r="AC32" s="109"/>
      <c r="AD32" s="109"/>
      <c r="AE32" s="109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8"/>
      <c r="CD32" s="122"/>
    </row>
    <row r="33" spans="1:82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3"/>
      <c r="Z33" s="113"/>
      <c r="AA33" s="115"/>
      <c r="AB33" s="113"/>
      <c r="AC33" s="113"/>
      <c r="AD33" s="113"/>
      <c r="AE33" s="113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20"/>
      <c r="CD33" s="122"/>
    </row>
    <row r="34" spans="1:82" s="97" customFormat="1" ht="15" customHeight="1" x14ac:dyDescent="0.55000000000000004">
      <c r="A34" s="124"/>
      <c r="B34" s="99" t="s">
        <v>79</v>
      </c>
      <c r="C34" s="100"/>
      <c r="D34" s="100"/>
      <c r="E34" s="100"/>
      <c r="F34" s="99" t="s">
        <v>55</v>
      </c>
      <c r="G34" s="106"/>
      <c r="H34" s="100" t="s">
        <v>61</v>
      </c>
      <c r="I34" s="100"/>
      <c r="J34" s="99" t="s">
        <v>66</v>
      </c>
      <c r="K34" s="106"/>
      <c r="L34" s="100" t="s">
        <v>72</v>
      </c>
      <c r="M34" s="100"/>
      <c r="N34" s="99" t="s">
        <v>80</v>
      </c>
      <c r="O34" s="106"/>
      <c r="P34" s="100" t="s">
        <v>82</v>
      </c>
      <c r="Q34" s="100"/>
      <c r="R34" s="100"/>
      <c r="S34" s="99" t="s">
        <v>85</v>
      </c>
      <c r="T34" s="106"/>
      <c r="U34" s="100" t="s">
        <v>89</v>
      </c>
      <c r="V34" s="100"/>
      <c r="W34" s="99" t="s">
        <v>93</v>
      </c>
      <c r="X34" s="106"/>
      <c r="Y34" s="105" t="s">
        <v>169</v>
      </c>
      <c r="Z34" s="100"/>
      <c r="AA34" s="99" t="s">
        <v>131</v>
      </c>
      <c r="AB34" s="100"/>
      <c r="AC34" s="105" t="s">
        <v>107</v>
      </c>
      <c r="AD34" s="100"/>
      <c r="AE34" s="100"/>
      <c r="AF34" s="100"/>
      <c r="AG34" s="106"/>
      <c r="AH34" s="121" t="s">
        <v>111</v>
      </c>
      <c r="AI34" s="100"/>
      <c r="AJ34" s="100"/>
      <c r="AK34" s="100"/>
      <c r="AL34" s="106"/>
      <c r="AM34" s="99" t="s">
        <v>126</v>
      </c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6"/>
      <c r="BG34" s="99" t="s">
        <v>127</v>
      </c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6"/>
      <c r="CD34" s="124"/>
    </row>
    <row r="35" spans="1:82" s="97" customFormat="1" ht="15" customHeight="1" x14ac:dyDescent="0.55000000000000004">
      <c r="A35" s="124"/>
      <c r="B35" s="101" t="s">
        <v>76</v>
      </c>
      <c r="C35" s="102"/>
      <c r="D35" s="102"/>
      <c r="E35" s="102"/>
      <c r="F35" s="101" t="s">
        <v>56</v>
      </c>
      <c r="G35" s="108"/>
      <c r="H35" s="102" t="s">
        <v>62</v>
      </c>
      <c r="I35" s="102"/>
      <c r="J35" s="101" t="s">
        <v>67</v>
      </c>
      <c r="K35" s="108"/>
      <c r="L35" s="102" t="s">
        <v>73</v>
      </c>
      <c r="M35" s="102"/>
      <c r="N35" s="101" t="s">
        <v>81</v>
      </c>
      <c r="O35" s="108"/>
      <c r="P35" s="102" t="s">
        <v>83</v>
      </c>
      <c r="Q35" s="102"/>
      <c r="R35" s="102"/>
      <c r="S35" s="101" t="s">
        <v>86</v>
      </c>
      <c r="T35" s="108"/>
      <c r="U35" s="102" t="s">
        <v>90</v>
      </c>
      <c r="V35" s="102"/>
      <c r="W35" s="101" t="s">
        <v>94</v>
      </c>
      <c r="X35" s="108"/>
      <c r="Y35" s="102" t="s">
        <v>170</v>
      </c>
      <c r="Z35" s="102"/>
      <c r="AA35" s="101" t="s">
        <v>103</v>
      </c>
      <c r="AB35" s="102"/>
      <c r="AC35" s="101" t="s">
        <v>108</v>
      </c>
      <c r="AD35" s="102"/>
      <c r="AE35" s="102"/>
      <c r="AF35" s="102"/>
      <c r="AG35" s="108"/>
      <c r="AH35" s="102" t="s">
        <v>108</v>
      </c>
      <c r="AI35" s="102"/>
      <c r="AJ35" s="102"/>
      <c r="AK35" s="102"/>
      <c r="AL35" s="108"/>
      <c r="AM35" s="101" t="s">
        <v>119</v>
      </c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8"/>
      <c r="BG35" s="101" t="s">
        <v>122</v>
      </c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8"/>
      <c r="CD35" s="124"/>
    </row>
    <row r="36" spans="1:82" s="97" customFormat="1" ht="15" customHeight="1" x14ac:dyDescent="0.55000000000000004">
      <c r="A36" s="124"/>
      <c r="B36" s="101" t="s">
        <v>77</v>
      </c>
      <c r="C36" s="102"/>
      <c r="D36" s="102"/>
      <c r="E36" s="102"/>
      <c r="F36" s="101" t="s">
        <v>57</v>
      </c>
      <c r="G36" s="108"/>
      <c r="H36" s="102" t="s">
        <v>63</v>
      </c>
      <c r="I36" s="102"/>
      <c r="J36" s="101" t="s">
        <v>156</v>
      </c>
      <c r="K36" s="108"/>
      <c r="L36" s="102" t="s">
        <v>74</v>
      </c>
      <c r="M36" s="102"/>
      <c r="N36" s="101" t="s">
        <v>74</v>
      </c>
      <c r="O36" s="108"/>
      <c r="P36" s="102" t="s">
        <v>84</v>
      </c>
      <c r="Q36" s="102"/>
      <c r="R36" s="102"/>
      <c r="S36" s="101" t="s">
        <v>87</v>
      </c>
      <c r="T36" s="108"/>
      <c r="U36" s="102" t="s">
        <v>91</v>
      </c>
      <c r="V36" s="102"/>
      <c r="W36" s="101" t="s">
        <v>95</v>
      </c>
      <c r="X36" s="108"/>
      <c r="Y36" s="102" t="s">
        <v>171</v>
      </c>
      <c r="Z36" s="102"/>
      <c r="AA36" s="101" t="s">
        <v>104</v>
      </c>
      <c r="AB36" s="102"/>
      <c r="AC36" s="101" t="s">
        <v>109</v>
      </c>
      <c r="AD36" s="102"/>
      <c r="AE36" s="102"/>
      <c r="AF36" s="102"/>
      <c r="AG36" s="108"/>
      <c r="AH36" s="102" t="s">
        <v>109</v>
      </c>
      <c r="AI36" s="102"/>
      <c r="AJ36" s="102"/>
      <c r="AK36" s="102"/>
      <c r="AL36" s="108"/>
      <c r="AM36" s="101" t="s">
        <v>120</v>
      </c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8"/>
      <c r="BG36" s="101" t="s">
        <v>123</v>
      </c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8"/>
      <c r="CD36" s="124"/>
    </row>
    <row r="37" spans="1:82" s="97" customFormat="1" ht="15" customHeight="1" x14ac:dyDescent="0.55000000000000004">
      <c r="A37" s="124"/>
      <c r="B37" s="101" t="s">
        <v>78</v>
      </c>
      <c r="C37" s="102"/>
      <c r="D37" s="102"/>
      <c r="E37" s="102"/>
      <c r="F37" s="101" t="s">
        <v>58</v>
      </c>
      <c r="G37" s="108"/>
      <c r="H37" s="102" t="s">
        <v>64</v>
      </c>
      <c r="I37" s="102"/>
      <c r="J37" s="101" t="s">
        <v>157</v>
      </c>
      <c r="K37" s="108"/>
      <c r="L37" s="102" t="s">
        <v>75</v>
      </c>
      <c r="M37" s="102"/>
      <c r="N37" s="101" t="s">
        <v>75</v>
      </c>
      <c r="O37" s="108"/>
      <c r="P37" s="102"/>
      <c r="Q37" s="102"/>
      <c r="R37" s="102"/>
      <c r="S37" s="101" t="s">
        <v>88</v>
      </c>
      <c r="T37" s="108"/>
      <c r="U37" s="102" t="s">
        <v>92</v>
      </c>
      <c r="V37" s="102"/>
      <c r="W37" s="101" t="s">
        <v>96</v>
      </c>
      <c r="X37" s="108"/>
      <c r="Y37" s="102" t="s">
        <v>172</v>
      </c>
      <c r="Z37" s="102"/>
      <c r="AA37" s="101" t="s">
        <v>105</v>
      </c>
      <c r="AB37" s="102"/>
      <c r="AC37" s="101" t="s">
        <v>110</v>
      </c>
      <c r="AD37" s="102"/>
      <c r="AE37" s="102"/>
      <c r="AF37" s="102"/>
      <c r="AG37" s="108"/>
      <c r="AH37" s="102" t="s">
        <v>112</v>
      </c>
      <c r="AI37" s="102"/>
      <c r="AJ37" s="102"/>
      <c r="AK37" s="102"/>
      <c r="AL37" s="108"/>
      <c r="AM37" s="101" t="s">
        <v>121</v>
      </c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8"/>
      <c r="BG37" s="101" t="s">
        <v>124</v>
      </c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8"/>
      <c r="CD37" s="124"/>
    </row>
    <row r="38" spans="1:82" s="97" customFormat="1" ht="15" customHeight="1" x14ac:dyDescent="0.55000000000000004">
      <c r="A38" s="124"/>
      <c r="B38" s="101"/>
      <c r="C38" s="102"/>
      <c r="D38" s="102"/>
      <c r="E38" s="102"/>
      <c r="F38" s="101" t="s">
        <v>59</v>
      </c>
      <c r="G38" s="108"/>
      <c r="H38" s="102" t="s">
        <v>65</v>
      </c>
      <c r="I38" s="102"/>
      <c r="J38" s="101" t="s">
        <v>158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97</v>
      </c>
      <c r="X38" s="108"/>
      <c r="Y38" s="102" t="s">
        <v>174</v>
      </c>
      <c r="Z38" s="102"/>
      <c r="AA38" s="101" t="s">
        <v>106</v>
      </c>
      <c r="AB38" s="102"/>
      <c r="AC38" s="103"/>
      <c r="AD38" s="104"/>
      <c r="AE38" s="104"/>
      <c r="AF38" s="104"/>
      <c r="AG38" s="112"/>
      <c r="AH38" s="104"/>
      <c r="AI38" s="104"/>
      <c r="AJ38" s="104"/>
      <c r="AK38" s="104"/>
      <c r="AL38" s="112"/>
      <c r="AM38" s="101"/>
      <c r="AN38" s="102"/>
      <c r="AO38" s="102"/>
      <c r="AP38" s="102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12"/>
      <c r="BG38" s="101" t="s">
        <v>125</v>
      </c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4"/>
      <c r="CB38" s="104"/>
      <c r="CC38" s="112"/>
      <c r="CD38" s="124"/>
    </row>
    <row r="39" spans="1:82" s="97" customFormat="1" ht="15" customHeight="1" x14ac:dyDescent="0.55000000000000004">
      <c r="A39" s="124"/>
      <c r="B39" s="101"/>
      <c r="C39" s="102"/>
      <c r="D39" s="102"/>
      <c r="E39" s="102"/>
      <c r="F39" s="101" t="s">
        <v>60</v>
      </c>
      <c r="G39" s="108"/>
      <c r="H39" s="102"/>
      <c r="I39" s="102"/>
      <c r="J39" s="101" t="s">
        <v>159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98</v>
      </c>
      <c r="X39" s="108"/>
      <c r="Y39" s="102" t="s">
        <v>175</v>
      </c>
      <c r="Z39" s="102"/>
      <c r="AA39" s="101"/>
      <c r="AB39" s="102"/>
      <c r="AC39" s="101" t="s">
        <v>132</v>
      </c>
      <c r="AD39" s="102"/>
      <c r="AE39" s="102"/>
      <c r="AF39" s="102"/>
      <c r="AG39" s="108"/>
      <c r="AH39" s="102" t="s">
        <v>128</v>
      </c>
      <c r="AI39" s="102"/>
      <c r="AJ39" s="102"/>
      <c r="AK39" s="102"/>
      <c r="AL39" s="108"/>
      <c r="AM39" s="101"/>
      <c r="AN39" s="102"/>
      <c r="AO39" s="102"/>
      <c r="AP39" s="108"/>
      <c r="AQ39" s="99" t="s">
        <v>129</v>
      </c>
      <c r="AR39" s="100"/>
      <c r="AS39" s="100"/>
      <c r="AT39" s="100"/>
      <c r="AU39" s="100"/>
      <c r="AV39" s="100"/>
      <c r="AW39" s="100"/>
      <c r="AX39" s="106"/>
      <c r="AY39" s="100" t="s">
        <v>130</v>
      </c>
      <c r="AZ39" s="100"/>
      <c r="BA39" s="100"/>
      <c r="BB39" s="100"/>
      <c r="BC39" s="100"/>
      <c r="BD39" s="100"/>
      <c r="BE39" s="100"/>
      <c r="BF39" s="106"/>
      <c r="BG39" s="101"/>
      <c r="BH39" s="102"/>
      <c r="BI39" s="102"/>
      <c r="BJ39" s="102"/>
      <c r="BK39" s="99" t="s">
        <v>129</v>
      </c>
      <c r="BL39" s="100"/>
      <c r="BM39" s="100"/>
      <c r="BN39" s="100"/>
      <c r="BO39" s="100"/>
      <c r="BP39" s="100"/>
      <c r="BQ39" s="100"/>
      <c r="BR39" s="106"/>
      <c r="BS39" s="100" t="s">
        <v>130</v>
      </c>
      <c r="BT39" s="100"/>
      <c r="BU39" s="100"/>
      <c r="BV39" s="100"/>
      <c r="BW39" s="100"/>
      <c r="BX39" s="100"/>
      <c r="BY39" s="100"/>
      <c r="BZ39" s="106"/>
      <c r="CA39" s="99" t="s">
        <v>85</v>
      </c>
      <c r="CB39" s="100"/>
      <c r="CC39" s="106"/>
      <c r="CD39" s="124"/>
    </row>
    <row r="40" spans="1:82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160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99</v>
      </c>
      <c r="X40" s="108"/>
      <c r="Y40" s="102" t="s">
        <v>176</v>
      </c>
      <c r="Z40" s="102"/>
      <c r="AA40" s="101"/>
      <c r="AB40" s="102"/>
      <c r="AC40" s="101" t="s">
        <v>113</v>
      </c>
      <c r="AD40" s="102"/>
      <c r="AE40" s="102"/>
      <c r="AF40" s="102"/>
      <c r="AG40" s="108"/>
      <c r="AH40" s="102" t="s">
        <v>117</v>
      </c>
      <c r="AI40" s="102"/>
      <c r="AJ40" s="102"/>
      <c r="AK40" s="102"/>
      <c r="AL40" s="108"/>
      <c r="AM40" s="101"/>
      <c r="AN40" s="102"/>
      <c r="AO40" s="102"/>
      <c r="AP40" s="108"/>
      <c r="AQ40" s="101" t="s">
        <v>143</v>
      </c>
      <c r="AR40" s="102"/>
      <c r="AS40" s="102"/>
      <c r="AT40" s="102"/>
      <c r="AU40" s="102"/>
      <c r="AV40" s="102"/>
      <c r="AW40" s="102"/>
      <c r="AX40" s="108"/>
      <c r="AY40" s="102" t="s">
        <v>145</v>
      </c>
      <c r="AZ40" s="102"/>
      <c r="BA40" s="102"/>
      <c r="BB40" s="102"/>
      <c r="BC40" s="102"/>
      <c r="BD40" s="102"/>
      <c r="BE40" s="102"/>
      <c r="BF40" s="108"/>
      <c r="BG40" s="101"/>
      <c r="BH40" s="102"/>
      <c r="BI40" s="102"/>
      <c r="BJ40" s="102"/>
      <c r="BK40" s="101" t="s">
        <v>140</v>
      </c>
      <c r="BL40" s="102"/>
      <c r="BM40" s="102"/>
      <c r="BN40" s="102"/>
      <c r="BO40" s="102"/>
      <c r="BP40" s="102"/>
      <c r="BQ40" s="102"/>
      <c r="BR40" s="108"/>
      <c r="BS40" s="102" t="s">
        <v>137</v>
      </c>
      <c r="BT40" s="102"/>
      <c r="BU40" s="102"/>
      <c r="BV40" s="102"/>
      <c r="BW40" s="102"/>
      <c r="BX40" s="102"/>
      <c r="BY40" s="102"/>
      <c r="BZ40" s="108"/>
      <c r="CA40" s="101" t="s">
        <v>133</v>
      </c>
      <c r="CB40" s="102"/>
      <c r="CC40" s="108"/>
      <c r="CD40" s="124"/>
    </row>
    <row r="41" spans="1:82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100</v>
      </c>
      <c r="X41" s="108"/>
      <c r="Y41" s="102"/>
      <c r="Z41" s="102"/>
      <c r="AA41" s="101"/>
      <c r="AB41" s="102"/>
      <c r="AC41" s="101" t="s">
        <v>114</v>
      </c>
      <c r="AD41" s="102"/>
      <c r="AE41" s="102"/>
      <c r="AF41" s="102"/>
      <c r="AG41" s="108"/>
      <c r="AH41" s="102" t="s">
        <v>118</v>
      </c>
      <c r="AI41" s="102"/>
      <c r="AJ41" s="102"/>
      <c r="AK41" s="102"/>
      <c r="AL41" s="108"/>
      <c r="AM41" s="101"/>
      <c r="AN41" s="102"/>
      <c r="AO41" s="102"/>
      <c r="AP41" s="108"/>
      <c r="AQ41" s="101" t="s">
        <v>144</v>
      </c>
      <c r="AR41" s="102"/>
      <c r="AS41" s="102"/>
      <c r="AT41" s="102"/>
      <c r="AU41" s="102"/>
      <c r="AV41" s="102"/>
      <c r="AW41" s="102"/>
      <c r="AX41" s="108"/>
      <c r="AY41" s="102" t="s">
        <v>146</v>
      </c>
      <c r="AZ41" s="102"/>
      <c r="BA41" s="102"/>
      <c r="BB41" s="102"/>
      <c r="BC41" s="102"/>
      <c r="BD41" s="102"/>
      <c r="BE41" s="102"/>
      <c r="BF41" s="108"/>
      <c r="BG41" s="101"/>
      <c r="BH41" s="102"/>
      <c r="BI41" s="102"/>
      <c r="BJ41" s="102"/>
      <c r="BK41" s="101" t="s">
        <v>141</v>
      </c>
      <c r="BL41" s="102"/>
      <c r="BM41" s="102"/>
      <c r="BN41" s="102"/>
      <c r="BO41" s="102"/>
      <c r="BP41" s="102"/>
      <c r="BQ41" s="102"/>
      <c r="BR41" s="108"/>
      <c r="BS41" s="102" t="s">
        <v>138</v>
      </c>
      <c r="BT41" s="102"/>
      <c r="BU41" s="102"/>
      <c r="BV41" s="102"/>
      <c r="BW41" s="102"/>
      <c r="BX41" s="102"/>
      <c r="BY41" s="102"/>
      <c r="BZ41" s="108"/>
      <c r="CA41" s="101" t="s">
        <v>134</v>
      </c>
      <c r="CB41" s="102"/>
      <c r="CC41" s="108"/>
      <c r="CD41" s="124"/>
    </row>
    <row r="42" spans="1:82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101</v>
      </c>
      <c r="X42" s="108"/>
      <c r="Y42" s="102"/>
      <c r="Z42" s="102"/>
      <c r="AA42" s="101"/>
      <c r="AB42" s="102"/>
      <c r="AC42" s="101" t="s">
        <v>115</v>
      </c>
      <c r="AD42" s="102"/>
      <c r="AE42" s="102"/>
      <c r="AF42" s="102"/>
      <c r="AG42" s="108"/>
      <c r="AH42" s="102" t="s">
        <v>115</v>
      </c>
      <c r="AI42" s="102"/>
      <c r="AJ42" s="102"/>
      <c r="AK42" s="102"/>
      <c r="AL42" s="108"/>
      <c r="AM42" s="101"/>
      <c r="AN42" s="102"/>
      <c r="AO42" s="102"/>
      <c r="AP42" s="108"/>
      <c r="AQ42" s="101"/>
      <c r="AR42" s="102"/>
      <c r="AS42" s="102"/>
      <c r="AT42" s="102"/>
      <c r="AU42" s="102"/>
      <c r="AV42" s="102"/>
      <c r="AW42" s="102"/>
      <c r="AX42" s="108"/>
      <c r="AY42" s="102" t="s">
        <v>147</v>
      </c>
      <c r="AZ42" s="102"/>
      <c r="BA42" s="102"/>
      <c r="BB42" s="102"/>
      <c r="BC42" s="102"/>
      <c r="BD42" s="102"/>
      <c r="BE42" s="102"/>
      <c r="BF42" s="108"/>
      <c r="BG42" s="101"/>
      <c r="BH42" s="102"/>
      <c r="BI42" s="102"/>
      <c r="BJ42" s="102"/>
      <c r="BK42" s="101" t="s">
        <v>142</v>
      </c>
      <c r="BL42" s="102"/>
      <c r="BM42" s="102"/>
      <c r="BN42" s="102"/>
      <c r="BO42" s="102"/>
      <c r="BP42" s="102"/>
      <c r="BQ42" s="102"/>
      <c r="BR42" s="108"/>
      <c r="BS42" s="102" t="s">
        <v>139</v>
      </c>
      <c r="BT42" s="102"/>
      <c r="BU42" s="102"/>
      <c r="BV42" s="102"/>
      <c r="BW42" s="102"/>
      <c r="BX42" s="102"/>
      <c r="BY42" s="102"/>
      <c r="BZ42" s="108"/>
      <c r="CA42" s="101" t="s">
        <v>135</v>
      </c>
      <c r="CB42" s="102"/>
      <c r="CC42" s="108"/>
      <c r="CD42" s="124"/>
    </row>
    <row r="43" spans="1:82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102</v>
      </c>
      <c r="X43" s="112"/>
      <c r="Y43" s="104"/>
      <c r="Z43" s="104"/>
      <c r="AA43" s="103"/>
      <c r="AB43" s="104"/>
      <c r="AC43" s="103" t="s">
        <v>116</v>
      </c>
      <c r="AD43" s="104"/>
      <c r="AE43" s="104"/>
      <c r="AF43" s="104"/>
      <c r="AG43" s="112"/>
      <c r="AH43" s="104" t="s">
        <v>116</v>
      </c>
      <c r="AI43" s="104"/>
      <c r="AJ43" s="104"/>
      <c r="AK43" s="104"/>
      <c r="AL43" s="112"/>
      <c r="AM43" s="103"/>
      <c r="AN43" s="104"/>
      <c r="AO43" s="104"/>
      <c r="AP43" s="112"/>
      <c r="AQ43" s="103"/>
      <c r="AR43" s="104"/>
      <c r="AS43" s="104"/>
      <c r="AT43" s="104"/>
      <c r="AU43" s="104"/>
      <c r="AV43" s="104"/>
      <c r="AW43" s="104"/>
      <c r="AX43" s="112"/>
      <c r="AY43" s="104" t="s">
        <v>148</v>
      </c>
      <c r="AZ43" s="104"/>
      <c r="BA43" s="104"/>
      <c r="BB43" s="104"/>
      <c r="BC43" s="104"/>
      <c r="BD43" s="104"/>
      <c r="BE43" s="104"/>
      <c r="BF43" s="112"/>
      <c r="BG43" s="103"/>
      <c r="BH43" s="104"/>
      <c r="BI43" s="104"/>
      <c r="BJ43" s="104"/>
      <c r="BK43" s="103"/>
      <c r="BL43" s="104"/>
      <c r="BM43" s="104"/>
      <c r="BN43" s="104"/>
      <c r="BO43" s="104"/>
      <c r="BP43" s="104"/>
      <c r="BQ43" s="104"/>
      <c r="BR43" s="112"/>
      <c r="BS43" s="104"/>
      <c r="BT43" s="104"/>
      <c r="BU43" s="104"/>
      <c r="BV43" s="104"/>
      <c r="BW43" s="104"/>
      <c r="BX43" s="104"/>
      <c r="BY43" s="104"/>
      <c r="BZ43" s="112"/>
      <c r="CA43" s="103" t="s">
        <v>136</v>
      </c>
      <c r="CB43" s="104"/>
      <c r="CC43" s="112"/>
      <c r="CD43" s="124"/>
    </row>
    <row r="44" spans="1:82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</row>
    <row r="47" spans="1:82" ht="30" customHeight="1" x14ac:dyDescent="0.55000000000000004">
      <c r="B47" s="80" t="s">
        <v>150</v>
      </c>
    </row>
    <row r="49" spans="2:81" ht="15" customHeight="1" thickBot="1" x14ac:dyDescent="0.6"/>
    <row r="50" spans="2:81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7" t="s">
        <v>11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9"/>
    </row>
    <row r="51" spans="2:81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168</v>
      </c>
      <c r="Z51" s="5"/>
      <c r="AA51" s="1" t="s">
        <v>12</v>
      </c>
      <c r="AB51" s="5"/>
      <c r="AC51" s="5"/>
      <c r="AD51" s="5" t="s">
        <v>37</v>
      </c>
      <c r="AE51" s="5"/>
      <c r="AF51" s="5"/>
      <c r="AG51" s="5"/>
      <c r="AH51" s="5"/>
      <c r="AI51" s="5" t="s">
        <v>38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2"/>
    </row>
    <row r="52" spans="2:81" ht="15" customHeight="1" thickBot="1" x14ac:dyDescent="0.6">
      <c r="B52" s="3">
        <v>2</v>
      </c>
      <c r="C52" s="6"/>
      <c r="D52" s="4"/>
      <c r="F52" s="10">
        <f ca="1">INDIRECT("[" &amp; $B$7 &amp; "]" &amp; $B$9 &amp; "!A" &amp; $B52) * 100</f>
        <v>50</v>
      </c>
      <c r="G52" s="11" t="s">
        <v>0</v>
      </c>
      <c r="H52" s="10">
        <f ca="1">INDIRECT("[" &amp; $B$7 &amp; "]" &amp; $B$9 &amp; "!C" &amp; $B52) * 100</f>
        <v>10</v>
      </c>
      <c r="I52" t="s">
        <v>1</v>
      </c>
      <c r="J52" s="10" t="str">
        <f ca="1">IF(INDIRECT("[" &amp; $B$7 &amp; "]" &amp; $B$9 &amp; "!B" &amp; $B52)="alternating", "先後交互制", "先後固定制")</f>
        <v>先後交互制</v>
      </c>
      <c r="K52" s="11"/>
      <c r="L52" s="33">
        <f ca="1">INDIRECT("[" &amp; $B$7 &amp; "]" &amp; $B$9 &amp; "!F"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"!D"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/>
      <c r="AA52" s="10">
        <f ca="1">INDIRECT("[" &amp; $B$7 &amp; "]" &amp; $B$9 &amp; "!K" &amp; $B52)</f>
        <v>2000</v>
      </c>
      <c r="AB52" t="s">
        <v>5</v>
      </c>
      <c r="AD52">
        <f ca="1">INDIRECT("[" &amp; $B$7 &amp; "]" &amp; $B$9 &amp; "!L" &amp; $B52)</f>
        <v>1</v>
      </c>
      <c r="AE52" t="s">
        <v>4</v>
      </c>
      <c r="AI52">
        <f ca="1">INDIRECT("[" &amp; $B$7 &amp; "]" &amp; $B$9 &amp; "!M" &amp; $B52)</f>
        <v>2</v>
      </c>
      <c r="AJ52" t="s">
        <v>4</v>
      </c>
      <c r="CC52" s="11"/>
    </row>
    <row r="53" spans="2:81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 t="s">
        <v>165</v>
      </c>
      <c r="AA53" s="10"/>
      <c r="AM53" s="1" t="s">
        <v>21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1" t="s">
        <v>35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2"/>
    </row>
    <row r="54" spans="2:81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26">
        <f ca="1">INDIRECT("[" &amp; $B$7 &amp; "]" &amp; $B$9 &amp; "!I" &amp; $B52) * 100</f>
        <v>50</v>
      </c>
      <c r="Z54" t="s">
        <v>167</v>
      </c>
      <c r="AA54" s="10"/>
      <c r="AB54" s="11"/>
      <c r="AC54" s="12" t="s">
        <v>15</v>
      </c>
      <c r="AD54" s="13"/>
      <c r="AE54" s="13"/>
      <c r="AF54" s="13"/>
      <c r="AG54" s="14"/>
      <c r="AH54" s="12" t="s">
        <v>16</v>
      </c>
      <c r="AI54" s="13"/>
      <c r="AJ54" s="13"/>
      <c r="AK54" s="13"/>
      <c r="AL54" s="13"/>
      <c r="AM54" s="10">
        <f ca="1">INDIRECT("[" &amp; $B$7 &amp; "]" &amp; $B$9 &amp; "!P" &amp; $B52)</f>
        <v>1788</v>
      </c>
      <c r="AN54" t="s">
        <v>5</v>
      </c>
      <c r="AQ54" s="6" t="s">
        <v>17</v>
      </c>
      <c r="AR54" s="6"/>
      <c r="AS54" s="6"/>
      <c r="AT54" s="6"/>
      <c r="AU54" s="6"/>
      <c r="AV54" s="6"/>
      <c r="AW54" s="6"/>
      <c r="AX54" s="6"/>
      <c r="AY54" s="49" t="s">
        <v>20</v>
      </c>
      <c r="AZ54" s="47"/>
      <c r="BA54" s="47"/>
      <c r="BB54" s="47"/>
      <c r="BC54" s="47"/>
      <c r="BD54" s="47"/>
      <c r="BE54" s="47"/>
      <c r="BF54" s="47"/>
      <c r="BG54" s="10">
        <f ca="1">INDIRECT("[" &amp; $B$7 &amp; "]" &amp; $B$9 &amp; "!U" &amp; $B52)</f>
        <v>212</v>
      </c>
      <c r="BH54" t="s">
        <v>5</v>
      </c>
      <c r="BK54" s="6" t="s">
        <v>17</v>
      </c>
      <c r="BS54" t="s">
        <v>20</v>
      </c>
      <c r="CA54" s="76" t="s">
        <v>22</v>
      </c>
      <c r="CB54" s="77"/>
      <c r="CC54" s="78"/>
    </row>
    <row r="55" spans="2:81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 t="s">
        <v>166</v>
      </c>
      <c r="AA55" s="10"/>
      <c r="AB55" s="11"/>
      <c r="AC55" s="15"/>
      <c r="AD55" s="16">
        <f ca="1">INDIRECT("[" &amp; $B$7 &amp; "]" &amp; $B$9 &amp; "!N" &amp; $B52)</f>
        <v>1006</v>
      </c>
      <c r="AE55" s="16" t="s">
        <v>5</v>
      </c>
      <c r="AF55" s="16"/>
      <c r="AG55" s="17"/>
      <c r="AH55" s="15"/>
      <c r="AI55" s="16">
        <f ca="1">INDIRECT("[" &amp; $B$7 &amp; "]" &amp; $B$9 &amp; "!O" &amp; $B52)</f>
        <v>970</v>
      </c>
      <c r="AJ55" s="16" t="s">
        <v>5</v>
      </c>
      <c r="AK55" s="16"/>
      <c r="AL55" s="16"/>
      <c r="AM55" s="10">
        <f ca="1">AM54*100/$AA52</f>
        <v>89.4</v>
      </c>
      <c r="AN55" t="s">
        <v>36</v>
      </c>
      <c r="AQ55" s="1" t="s">
        <v>18</v>
      </c>
      <c r="AR55" s="5"/>
      <c r="AS55" s="5"/>
      <c r="AT55" s="2"/>
      <c r="AU55" s="1" t="s">
        <v>19</v>
      </c>
      <c r="AV55" s="5"/>
      <c r="AW55" s="5"/>
      <c r="AX55" s="2"/>
      <c r="AY55" s="51" t="s">
        <v>18</v>
      </c>
      <c r="AZ55" s="51"/>
      <c r="BA55" s="51"/>
      <c r="BB55" s="52"/>
      <c r="BC55" s="50" t="s">
        <v>19</v>
      </c>
      <c r="BD55" s="51"/>
      <c r="BE55" s="51"/>
      <c r="BF55" s="55"/>
      <c r="BG55" s="10">
        <f ca="1">BG54*100/$AA52</f>
        <v>10.6</v>
      </c>
      <c r="BH55" t="s">
        <v>36</v>
      </c>
      <c r="BK55" s="1" t="s">
        <v>18</v>
      </c>
      <c r="BL55" s="5"/>
      <c r="BM55" s="5"/>
      <c r="BN55" s="2"/>
      <c r="BO55" s="5" t="s">
        <v>19</v>
      </c>
      <c r="BP55" s="5"/>
      <c r="BQ55" s="5"/>
      <c r="BR55" s="5"/>
      <c r="BS55" s="1" t="s">
        <v>18</v>
      </c>
      <c r="BT55" s="5"/>
      <c r="BU55" s="5"/>
      <c r="BV55" s="2"/>
      <c r="BW55" s="1" t="s">
        <v>19</v>
      </c>
      <c r="BX55" s="5"/>
      <c r="BY55" s="5"/>
      <c r="BZ55" s="5"/>
      <c r="CA55" s="68">
        <f ca="1">INDIRECT("[" &amp; $B$7 &amp; "]" &amp; $B$9 &amp; "!Z" &amp; $B52)</f>
        <v>24</v>
      </c>
      <c r="CB55" s="69" t="s">
        <v>5</v>
      </c>
      <c r="CC55" s="70"/>
    </row>
    <row r="56" spans="2:81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26">
        <f ca="1">INDIRECT("[" &amp; $B$7 &amp; "]" &amp; $B$9 &amp; "!J" &amp; $B52) * 100</f>
        <v>1</v>
      </c>
      <c r="Z56" t="s">
        <v>167</v>
      </c>
      <c r="AA56" s="10"/>
      <c r="AB56" s="11"/>
      <c r="AC56" s="59"/>
      <c r="AD56" s="66">
        <f ca="1">AD55*100/(AA52-CA55)</f>
        <v>50.910931174089072</v>
      </c>
      <c r="AE56" s="58" t="s">
        <v>1</v>
      </c>
      <c r="AF56" s="62"/>
      <c r="AG56" s="17"/>
      <c r="AH56" s="59"/>
      <c r="AI56" s="66">
        <f ca="1">AI55*100/(AA52-CA55)</f>
        <v>49.089068825910928</v>
      </c>
      <c r="AJ56" s="58" t="s">
        <v>1</v>
      </c>
      <c r="AK56" s="16"/>
      <c r="AL56" s="16"/>
      <c r="AM56" s="10"/>
      <c r="AQ56" s="10">
        <f ca="1">INDIRECT("[" &amp; $B$7 &amp; "]" &amp; $B$9 &amp; "!Q" &amp; $B52)</f>
        <v>911</v>
      </c>
      <c r="AR56" t="s">
        <v>5</v>
      </c>
      <c r="AT56" s="11"/>
      <c r="AU56" s="10">
        <f ca="1">INDIRECT("[" &amp; $B$7 &amp; "]" &amp; $B$9 &amp; "!R" &amp; $B52)</f>
        <v>877</v>
      </c>
      <c r="AV56" t="s">
        <v>5</v>
      </c>
      <c r="AX56" s="11"/>
      <c r="AY56" s="41">
        <f ca="1">INDIRECT("[" &amp; $B$7 &amp; "]" &amp; $B$9 &amp; "!S" &amp; $B52)</f>
        <v>0</v>
      </c>
      <c r="AZ56" s="49" t="s">
        <v>5</v>
      </c>
      <c r="BA56" s="49"/>
      <c r="BB56" s="47"/>
      <c r="BC56" s="60">
        <f ca="1">INDIRECT("[" &amp; $B$7 &amp; "]" &amp; $B$9 &amp; "!T" &amp; $B52)</f>
        <v>0</v>
      </c>
      <c r="BD56" s="49" t="s">
        <v>5</v>
      </c>
      <c r="BE56" s="49"/>
      <c r="BF56" s="61"/>
      <c r="BG56" s="10"/>
      <c r="BK56" s="10">
        <f ca="1">INDIRECT("[" &amp; $B$7 &amp; "]" &amp; $B$9 &amp; "!V" &amp; $B52)</f>
        <v>95</v>
      </c>
      <c r="BL56" t="s">
        <v>5</v>
      </c>
      <c r="BN56" s="11"/>
      <c r="BO56" s="10">
        <f ca="1">INDIRECT("[" &amp; $B$7 &amp; "]" &amp; $B$9 &amp; "!W" &amp; $B52)</f>
        <v>93</v>
      </c>
      <c r="BP56" t="s">
        <v>5</v>
      </c>
      <c r="BS56" s="10">
        <f ca="1">INDIRECT("[" &amp; $B$7 &amp; "]" &amp; $B$9 &amp; "!X" &amp; $B52)</f>
        <v>0</v>
      </c>
      <c r="BT56" t="s">
        <v>5</v>
      </c>
      <c r="BV56" s="11"/>
      <c r="BW56" s="10">
        <f ca="1">INDIRECT("[" &amp; $B$7 &amp; "]" &amp; $B$9 &amp; "!Y" &amp; $B52)</f>
        <v>0</v>
      </c>
      <c r="BX56" t="s">
        <v>5</v>
      </c>
      <c r="CA56" s="71">
        <f ca="1">CA55*100/AA52</f>
        <v>1.2</v>
      </c>
      <c r="CB56" s="72" t="s">
        <v>1</v>
      </c>
      <c r="CC56" s="70"/>
    </row>
    <row r="57" spans="2:81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6"/>
      <c r="AA57" s="3"/>
      <c r="AB57" s="4"/>
      <c r="AC57" s="63" t="s">
        <v>39</v>
      </c>
      <c r="AD57" s="67">
        <f ca="1">AD56-50</f>
        <v>0.91093117408907176</v>
      </c>
      <c r="AE57" s="64" t="s">
        <v>40</v>
      </c>
      <c r="AF57" s="64"/>
      <c r="AG57" s="65"/>
      <c r="AH57" s="63" t="s">
        <v>39</v>
      </c>
      <c r="AI57" s="67">
        <f ca="1">AI56-50</f>
        <v>-0.91093117408907176</v>
      </c>
      <c r="AJ57" s="64" t="s">
        <v>40</v>
      </c>
      <c r="AK57" s="64"/>
      <c r="AL57" s="64"/>
      <c r="AM57" s="3"/>
      <c r="AN57" s="6"/>
      <c r="AO57" s="6"/>
      <c r="AP57" s="6"/>
      <c r="AQ57" s="3"/>
      <c r="AR57" s="6"/>
      <c r="AS57" s="6"/>
      <c r="AT57" s="4"/>
      <c r="AU57" s="3"/>
      <c r="AV57" s="6"/>
      <c r="AW57" s="6"/>
      <c r="AX57" s="4"/>
      <c r="AY57" s="48"/>
      <c r="AZ57" s="46"/>
      <c r="BA57" s="46"/>
      <c r="BB57" s="54"/>
      <c r="BC57" s="53"/>
      <c r="BD57" s="46"/>
      <c r="BE57" s="46"/>
      <c r="BF57" s="56"/>
      <c r="BG57" s="3"/>
      <c r="BH57" s="6"/>
      <c r="BI57" s="6"/>
      <c r="BJ57" s="6"/>
      <c r="BK57" s="3"/>
      <c r="BL57" s="6"/>
      <c r="BM57" s="6"/>
      <c r="BN57" s="4"/>
      <c r="BO57" s="3"/>
      <c r="BP57" s="6"/>
      <c r="BQ57" s="6"/>
      <c r="BR57" s="6"/>
      <c r="BS57" s="3"/>
      <c r="BT57" s="6"/>
      <c r="BU57" s="6"/>
      <c r="BV57" s="4"/>
      <c r="BW57" s="3"/>
      <c r="BX57" s="6"/>
      <c r="BY57" s="6"/>
      <c r="BZ57" s="6"/>
      <c r="CA57" s="73"/>
      <c r="CB57" s="74"/>
      <c r="CC57" s="75"/>
    </row>
    <row r="60" spans="2:81" ht="15" customHeight="1" thickBot="1" x14ac:dyDescent="0.6"/>
    <row r="61" spans="2:81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7" t="s">
        <v>11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9"/>
    </row>
    <row r="62" spans="2:81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168</v>
      </c>
      <c r="Z62" s="5"/>
      <c r="AA62" s="1" t="s">
        <v>12</v>
      </c>
      <c r="AB62" s="5"/>
      <c r="AC62" s="5"/>
      <c r="AD62" s="5" t="s">
        <v>37</v>
      </c>
      <c r="AE62" s="5"/>
      <c r="AF62" s="5"/>
      <c r="AG62" s="5"/>
      <c r="AH62" s="5"/>
      <c r="AI62" s="5" t="s">
        <v>38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2"/>
    </row>
    <row r="63" spans="2:81" ht="15" customHeight="1" thickBot="1" x14ac:dyDescent="0.6">
      <c r="B63" s="3">
        <v>3</v>
      </c>
      <c r="C63" s="6"/>
      <c r="D63" s="4"/>
      <c r="F63" s="10">
        <f ca="1">INDIRECT("[" &amp; $B$7 &amp; "]" &amp; $B$9 &amp; "!A" &amp; $B63) * 100</f>
        <v>51</v>
      </c>
      <c r="G63" s="11" t="s">
        <v>0</v>
      </c>
      <c r="H63" s="10">
        <f ca="1">INDIRECT("[" &amp; $B$7 &amp; "]" &amp; $B$9 &amp; "!C" &amp; $B63) * 100</f>
        <v>10</v>
      </c>
      <c r="I63" t="s">
        <v>1</v>
      </c>
      <c r="J63" s="10" t="str">
        <f ca="1">IF(INDIRECT("[" &amp; $B$7 &amp; "]" &amp; $B$9 &amp; "!B" &amp; $B63)="alternating", "先後交互制", "先後固定制")</f>
        <v>先後交互制</v>
      </c>
      <c r="K63" s="11"/>
      <c r="L63" s="33">
        <f ca="1">INDIRECT("[" &amp; $B$7 &amp; "]" &amp; $B$9 &amp; "!F"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"!D" &amp; $B63)</f>
        <v>3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3</v>
      </c>
      <c r="V63" t="s">
        <v>4</v>
      </c>
      <c r="W63" s="33">
        <f ca="1">INDIRECT("[" &amp; $B$7 &amp; "]" &amp; $B$9 &amp; "!H" &amp; $B63)</f>
        <v>6</v>
      </c>
      <c r="X63" s="27" t="s">
        <v>4</v>
      </c>
      <c r="Y63" s="10"/>
      <c r="AA63" s="10">
        <f ca="1">INDIRECT("[" &amp; $B$7 &amp; "]" &amp; $B$9 &amp; "!K" &amp; $B63)</f>
        <v>2000</v>
      </c>
      <c r="AB63" t="s">
        <v>5</v>
      </c>
      <c r="AD63">
        <f ca="1">INDIRECT("[" &amp; $B$7 &amp; "]" &amp; $B$9 &amp; "!L" &amp; $B63)</f>
        <v>3</v>
      </c>
      <c r="AE63" t="s">
        <v>4</v>
      </c>
      <c r="AI63">
        <f ca="1">INDIRECT("[" &amp; $B$7 &amp; "]" &amp; $B$9 &amp; "!M" &amp; $B63)</f>
        <v>6</v>
      </c>
      <c r="AJ63" t="s">
        <v>4</v>
      </c>
      <c r="CC63" s="11"/>
    </row>
    <row r="64" spans="2:81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 t="s">
        <v>165</v>
      </c>
      <c r="AA64" s="10"/>
      <c r="AM64" s="1" t="s">
        <v>21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1" t="s">
        <v>35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2"/>
    </row>
    <row r="65" spans="2:81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26">
        <f ca="1">INDIRECT("[" &amp; $B$7 &amp; "]" &amp; $B$9 &amp; "!I" &amp; $B63) * 100</f>
        <v>50.207114503667206</v>
      </c>
      <c r="Z65" t="s">
        <v>167</v>
      </c>
      <c r="AA65" s="10"/>
      <c r="AB65" s="11"/>
      <c r="AC65" s="12" t="s">
        <v>15</v>
      </c>
      <c r="AD65" s="13"/>
      <c r="AE65" s="13"/>
      <c r="AF65" s="13"/>
      <c r="AG65" s="14"/>
      <c r="AH65" s="12" t="s">
        <v>16</v>
      </c>
      <c r="AI65" s="13"/>
      <c r="AJ65" s="13"/>
      <c r="AK65" s="13"/>
      <c r="AL65" s="13"/>
      <c r="AM65" s="10">
        <f ca="1">INDIRECT("[" &amp; $B$7 &amp; "]" &amp; $B$9 &amp; "!P" &amp; $B63)</f>
        <v>1320</v>
      </c>
      <c r="AN65" t="s">
        <v>5</v>
      </c>
      <c r="AQ65" s="6" t="s">
        <v>17</v>
      </c>
      <c r="AR65" s="6"/>
      <c r="AS65" s="6"/>
      <c r="AT65" s="6"/>
      <c r="AU65" s="6"/>
      <c r="AV65" s="6"/>
      <c r="AW65" s="6"/>
      <c r="AX65" s="6"/>
      <c r="AY65" s="49" t="s">
        <v>20</v>
      </c>
      <c r="AZ65" s="47"/>
      <c r="BA65" s="47"/>
      <c r="BB65" s="47"/>
      <c r="BC65" s="47"/>
      <c r="BD65" s="47"/>
      <c r="BE65" s="47"/>
      <c r="BF65" s="47"/>
      <c r="BG65" s="10">
        <f ca="1">INDIRECT("[" &amp; $B$7 &amp; "]" &amp; $B$9 &amp; "!U" &amp; $B63)</f>
        <v>680</v>
      </c>
      <c r="BH65" t="s">
        <v>5</v>
      </c>
      <c r="BK65" s="6" t="s">
        <v>17</v>
      </c>
      <c r="BS65" t="s">
        <v>20</v>
      </c>
      <c r="CA65" s="76" t="s">
        <v>22</v>
      </c>
      <c r="CB65" s="77"/>
      <c r="CC65" s="78"/>
    </row>
    <row r="66" spans="2:81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 t="s">
        <v>166</v>
      </c>
      <c r="AA66" s="10"/>
      <c r="AB66" s="11"/>
      <c r="AC66" s="15"/>
      <c r="AD66" s="16">
        <f ca="1">INDIRECT("[" &amp; $B$7 &amp; "]" &amp; $B$9 &amp; "!N" &amp; $B63)</f>
        <v>971</v>
      </c>
      <c r="AE66" s="16" t="s">
        <v>5</v>
      </c>
      <c r="AF66" s="16"/>
      <c r="AG66" s="17"/>
      <c r="AH66" s="15"/>
      <c r="AI66" s="16">
        <f ca="1">INDIRECT("[" &amp; $B$7 &amp; "]" &amp; $B$9 &amp; "!O" &amp; $B63)</f>
        <v>960</v>
      </c>
      <c r="AJ66" s="16" t="s">
        <v>5</v>
      </c>
      <c r="AK66" s="16"/>
      <c r="AL66" s="16"/>
      <c r="AM66" s="10">
        <f ca="1">AM65*100/$AA63</f>
        <v>66</v>
      </c>
      <c r="AN66" t="s">
        <v>36</v>
      </c>
      <c r="AQ66" s="1" t="s">
        <v>18</v>
      </c>
      <c r="AR66" s="5"/>
      <c r="AS66" s="5"/>
      <c r="AT66" s="2"/>
      <c r="AU66" s="1" t="s">
        <v>19</v>
      </c>
      <c r="AV66" s="5"/>
      <c r="AW66" s="5"/>
      <c r="AX66" s="2"/>
      <c r="AY66" s="51" t="s">
        <v>18</v>
      </c>
      <c r="AZ66" s="51"/>
      <c r="BA66" s="51"/>
      <c r="BB66" s="52"/>
      <c r="BC66" s="50" t="s">
        <v>19</v>
      </c>
      <c r="BD66" s="51"/>
      <c r="BE66" s="51"/>
      <c r="BF66" s="55"/>
      <c r="BG66" s="10">
        <f ca="1">BG65*100/$AA63</f>
        <v>34</v>
      </c>
      <c r="BH66" t="s">
        <v>36</v>
      </c>
      <c r="BK66" s="1" t="s">
        <v>18</v>
      </c>
      <c r="BL66" s="5"/>
      <c r="BM66" s="5"/>
      <c r="BN66" s="2"/>
      <c r="BO66" s="5" t="s">
        <v>19</v>
      </c>
      <c r="BP66" s="5"/>
      <c r="BQ66" s="5"/>
      <c r="BR66" s="5"/>
      <c r="BS66" s="1" t="s">
        <v>18</v>
      </c>
      <c r="BT66" s="5"/>
      <c r="BU66" s="5"/>
      <c r="BV66" s="2"/>
      <c r="BW66" s="1" t="s">
        <v>19</v>
      </c>
      <c r="BX66" s="5"/>
      <c r="BY66" s="5"/>
      <c r="BZ66" s="5"/>
      <c r="CA66" s="68">
        <f ca="1">INDIRECT("[" &amp; $B$7 &amp; "]" &amp; $B$9 &amp; "!Z" &amp; $B63)</f>
        <v>69</v>
      </c>
      <c r="CB66" s="69" t="s">
        <v>5</v>
      </c>
      <c r="CC66" s="70"/>
    </row>
    <row r="67" spans="2:81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26">
        <f ca="1">INDIRECT("[" &amp; $B$7 &amp; "]" &amp; $B$9 &amp; "!J" &amp; $B63) * 100</f>
        <v>3.7520079680979999</v>
      </c>
      <c r="Z67" t="s">
        <v>167</v>
      </c>
      <c r="AA67" s="10"/>
      <c r="AB67" s="11"/>
      <c r="AC67" s="59"/>
      <c r="AD67" s="66">
        <f ca="1">AD66*100/(AA63-CA66)</f>
        <v>50.284826514759189</v>
      </c>
      <c r="AE67" s="58" t="s">
        <v>1</v>
      </c>
      <c r="AF67" s="62"/>
      <c r="AG67" s="17"/>
      <c r="AH67" s="59"/>
      <c r="AI67" s="66">
        <f ca="1">AI66*100/(AA63-CA66)</f>
        <v>49.715173485240811</v>
      </c>
      <c r="AJ67" s="58" t="s">
        <v>1</v>
      </c>
      <c r="AK67" s="16"/>
      <c r="AL67" s="16"/>
      <c r="AM67" s="10"/>
      <c r="AQ67" s="10">
        <f ca="1">INDIRECT("[" &amp; $B$7 &amp; "]" &amp; $B$9 &amp; "!Q" &amp; $B63)</f>
        <v>665</v>
      </c>
      <c r="AR67" t="s">
        <v>5</v>
      </c>
      <c r="AT67" s="11"/>
      <c r="AU67" s="10">
        <f ca="1">INDIRECT("[" &amp; $B$7 &amp; "]" &amp; $B$9 &amp; "!R" &amp; $B63)</f>
        <v>655</v>
      </c>
      <c r="AV67" t="s">
        <v>5</v>
      </c>
      <c r="AX67" s="11"/>
      <c r="AY67" s="41">
        <f ca="1">INDIRECT("[" &amp; $B$7 &amp; "]" &amp; $B$9 &amp; "!S" &amp; $B63)</f>
        <v>0</v>
      </c>
      <c r="AZ67" s="49" t="s">
        <v>5</v>
      </c>
      <c r="BA67" s="49"/>
      <c r="BB67" s="47"/>
      <c r="BC67" s="60">
        <f ca="1">INDIRECT("[" &amp; $B$7 &amp; "]" &amp; $B$9 &amp; "!T" &amp; $B63)</f>
        <v>0</v>
      </c>
      <c r="BD67" s="49" t="s">
        <v>5</v>
      </c>
      <c r="BE67" s="49"/>
      <c r="BF67" s="61"/>
      <c r="BG67" s="10"/>
      <c r="BK67" s="10">
        <f ca="1">INDIRECT("[" &amp; $B$7 &amp; "]" &amp; $B$9 &amp; "!V" &amp; $B63)</f>
        <v>289</v>
      </c>
      <c r="BL67" t="s">
        <v>5</v>
      </c>
      <c r="BN67" s="11"/>
      <c r="BO67" s="10">
        <f ca="1">INDIRECT("[" &amp; $B$7 &amp; "]" &amp; $B$9 &amp; "!W" &amp; $B63)</f>
        <v>290</v>
      </c>
      <c r="BP67" t="s">
        <v>5</v>
      </c>
      <c r="BS67" s="10">
        <f ca="1">INDIRECT("[" &amp; $B$7 &amp; "]" &amp; $B$9 &amp; "!X" &amp; $B63)</f>
        <v>17</v>
      </c>
      <c r="BT67" t="s">
        <v>5</v>
      </c>
      <c r="BV67" s="11"/>
      <c r="BW67" s="10">
        <f ca="1">INDIRECT("[" &amp; $B$7 &amp; "]" &amp; $B$9 &amp; "!Y" &amp; $B63)</f>
        <v>15</v>
      </c>
      <c r="BX67" t="s">
        <v>5</v>
      </c>
      <c r="CA67" s="71">
        <f ca="1">CA66*100/AA63</f>
        <v>3.45</v>
      </c>
      <c r="CB67" s="72" t="s">
        <v>1</v>
      </c>
      <c r="CC67" s="70"/>
    </row>
    <row r="68" spans="2:81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6"/>
      <c r="AA68" s="3"/>
      <c r="AB68" s="4"/>
      <c r="AC68" s="63" t="s">
        <v>39</v>
      </c>
      <c r="AD68" s="67">
        <f ca="1">AD67-50</f>
        <v>0.28482651475918885</v>
      </c>
      <c r="AE68" s="64" t="s">
        <v>40</v>
      </c>
      <c r="AF68" s="64"/>
      <c r="AG68" s="65"/>
      <c r="AH68" s="63" t="s">
        <v>39</v>
      </c>
      <c r="AI68" s="67">
        <f ca="1">AI67-50</f>
        <v>-0.28482651475918885</v>
      </c>
      <c r="AJ68" s="64" t="s">
        <v>40</v>
      </c>
      <c r="AK68" s="64"/>
      <c r="AL68" s="64"/>
      <c r="AM68" s="3"/>
      <c r="AN68" s="6"/>
      <c r="AO68" s="6"/>
      <c r="AP68" s="6"/>
      <c r="AQ68" s="3"/>
      <c r="AR68" s="6"/>
      <c r="AS68" s="6"/>
      <c r="AT68" s="4"/>
      <c r="AU68" s="3"/>
      <c r="AV68" s="6"/>
      <c r="AW68" s="6"/>
      <c r="AX68" s="4"/>
      <c r="AY68" s="48"/>
      <c r="AZ68" s="46"/>
      <c r="BA68" s="46"/>
      <c r="BB68" s="54"/>
      <c r="BC68" s="53"/>
      <c r="BD68" s="46"/>
      <c r="BE68" s="46"/>
      <c r="BF68" s="56"/>
      <c r="BG68" s="3"/>
      <c r="BH68" s="6"/>
      <c r="BI68" s="6"/>
      <c r="BJ68" s="6"/>
      <c r="BK68" s="3"/>
      <c r="BL68" s="6"/>
      <c r="BM68" s="6"/>
      <c r="BN68" s="4"/>
      <c r="BO68" s="3"/>
      <c r="BP68" s="6"/>
      <c r="BQ68" s="6"/>
      <c r="BR68" s="6"/>
      <c r="BS68" s="3"/>
      <c r="BT68" s="6"/>
      <c r="BU68" s="6"/>
      <c r="BV68" s="4"/>
      <c r="BW68" s="3"/>
      <c r="BX68" s="6"/>
      <c r="BY68" s="6"/>
      <c r="BZ68" s="6"/>
      <c r="CA68" s="73"/>
      <c r="CB68" s="74"/>
      <c r="CC68" s="75"/>
    </row>
    <row r="70" spans="2:81" ht="15" customHeight="1" thickBot="1" x14ac:dyDescent="0.6"/>
    <row r="71" spans="2:81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 t="s">
        <v>11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9"/>
    </row>
    <row r="72" spans="2:81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168</v>
      </c>
      <c r="Z72" s="5"/>
      <c r="AA72" s="1" t="s">
        <v>12</v>
      </c>
      <c r="AB72" s="5"/>
      <c r="AC72" s="5"/>
      <c r="AD72" s="5" t="s">
        <v>37</v>
      </c>
      <c r="AE72" s="5"/>
      <c r="AF72" s="5"/>
      <c r="AG72" s="5"/>
      <c r="AH72" s="5"/>
      <c r="AI72" s="5" t="s">
        <v>38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2"/>
    </row>
    <row r="73" spans="2:81" ht="15" customHeight="1" thickBot="1" x14ac:dyDescent="0.6">
      <c r="B73" s="3">
        <v>4</v>
      </c>
      <c r="C73" s="6"/>
      <c r="D73" s="4"/>
      <c r="F73" s="10">
        <f ca="1">INDIRECT("[" &amp; $B$7 &amp; "]" &amp; $B$9 &amp; "!A" &amp; $B73) * 100</f>
        <v>52</v>
      </c>
      <c r="G73" s="11" t="s">
        <v>0</v>
      </c>
      <c r="H73" s="10">
        <f ca="1">INDIRECT("[" &amp; $B$7 &amp; "]" &amp; $B$9 &amp; "!C" &amp; $B73) * 100</f>
        <v>10</v>
      </c>
      <c r="I73" t="s">
        <v>1</v>
      </c>
      <c r="J73" s="10" t="str">
        <f ca="1">IF(INDIRECT("[" &amp; $B$7 &amp; "]" &amp; $B$9 &amp; "!B" &amp; $B73)="alternating", "先後交互制", "先後固定制")</f>
        <v>先後交互制</v>
      </c>
      <c r="K73" s="11"/>
      <c r="L73" s="33">
        <f ca="1">INDIRECT("[" &amp; $B$7 &amp; "]" &amp; $B$9 &amp; "!F"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"!D" &amp; $B73)</f>
        <v>3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3</v>
      </c>
      <c r="V73" t="s">
        <v>4</v>
      </c>
      <c r="W73" s="33">
        <f ca="1">INDIRECT("[" &amp; $B$7 &amp; "]" &amp; $B$9 &amp; "!H" &amp; $B73)</f>
        <v>6</v>
      </c>
      <c r="X73" s="27" t="s">
        <v>4</v>
      </c>
      <c r="Y73" s="10"/>
      <c r="AA73" s="10">
        <f ca="1">INDIRECT("[" &amp; $B$7 &amp; "]" &amp; $B$9 &amp; "!K" &amp; $B73)</f>
        <v>2000</v>
      </c>
      <c r="AB73" t="s">
        <v>5</v>
      </c>
      <c r="AD73">
        <f ca="1">INDIRECT("[" &amp; $B$7 &amp; "]" &amp; $B$9 &amp; "!L" &amp; $B73)</f>
        <v>3</v>
      </c>
      <c r="AE73" t="s">
        <v>4</v>
      </c>
      <c r="AI73">
        <f ca="1">INDIRECT("[" &amp; $B$7 &amp; "]" &amp; $B$9 &amp; "!M" &amp; $B73)</f>
        <v>6</v>
      </c>
      <c r="AJ73" t="s">
        <v>4</v>
      </c>
      <c r="CC73" s="11"/>
    </row>
    <row r="74" spans="2:81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 t="s">
        <v>165</v>
      </c>
      <c r="AA74" s="10"/>
      <c r="AM74" s="1" t="s">
        <v>21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1" t="s">
        <v>35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2"/>
    </row>
    <row r="75" spans="2:81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26">
        <f ca="1">INDIRECT("[" &amp; $B$7 &amp; "]" &amp; $B$9 &amp; "!I" &amp; $B73) * 100</f>
        <v>50.414568996710095</v>
      </c>
      <c r="Z75" t="s">
        <v>167</v>
      </c>
      <c r="AA75" s="10"/>
      <c r="AB75" s="11"/>
      <c r="AC75" s="12" t="s">
        <v>15</v>
      </c>
      <c r="AD75" s="13"/>
      <c r="AE75" s="13"/>
      <c r="AF75" s="13"/>
      <c r="AG75" s="14"/>
      <c r="AH75" s="12" t="s">
        <v>16</v>
      </c>
      <c r="AI75" s="13"/>
      <c r="AJ75" s="13"/>
      <c r="AK75" s="13"/>
      <c r="AL75" s="13"/>
      <c r="AM75" s="10">
        <f ca="1">INDIRECT("[" &amp; $B$7 &amp; "]" &amp; $B$9 &amp; "!P" &amp; $B73)</f>
        <v>1302</v>
      </c>
      <c r="AN75" t="s">
        <v>5</v>
      </c>
      <c r="AQ75" s="6" t="s">
        <v>17</v>
      </c>
      <c r="AR75" s="6"/>
      <c r="AS75" s="6"/>
      <c r="AT75" s="6"/>
      <c r="AU75" s="6"/>
      <c r="AV75" s="6"/>
      <c r="AW75" s="6"/>
      <c r="AX75" s="6"/>
      <c r="AY75" s="49" t="s">
        <v>20</v>
      </c>
      <c r="AZ75" s="47"/>
      <c r="BA75" s="47"/>
      <c r="BB75" s="47"/>
      <c r="BC75" s="47"/>
      <c r="BD75" s="47"/>
      <c r="BE75" s="47"/>
      <c r="BF75" s="47"/>
      <c r="BG75" s="10">
        <f ca="1">INDIRECT("[" &amp; $B$7 &amp; "]" &amp; $B$9 &amp; "!U" &amp; $B73)</f>
        <v>698</v>
      </c>
      <c r="BH75" t="s">
        <v>5</v>
      </c>
      <c r="BK75" s="6" t="s">
        <v>17</v>
      </c>
      <c r="BS75" t="s">
        <v>20</v>
      </c>
      <c r="CA75" s="76" t="s">
        <v>22</v>
      </c>
      <c r="CB75" s="77"/>
      <c r="CC75" s="78"/>
    </row>
    <row r="76" spans="2:81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 t="s">
        <v>166</v>
      </c>
      <c r="AA76" s="10"/>
      <c r="AB76" s="11"/>
      <c r="AC76" s="15"/>
      <c r="AD76" s="16">
        <f ca="1">INDIRECT("[" &amp; $B$7 &amp; "]" &amp; $B$9 &amp; "!N" &amp; $B73)</f>
        <v>966</v>
      </c>
      <c r="AE76" s="16" t="s">
        <v>5</v>
      </c>
      <c r="AF76" s="16"/>
      <c r="AG76" s="17"/>
      <c r="AH76" s="15"/>
      <c r="AI76" s="16">
        <f ca="1">INDIRECT("[" &amp; $B$7 &amp; "]" &amp; $B$9 &amp; "!O" &amp; $B73)</f>
        <v>970</v>
      </c>
      <c r="AJ76" s="16" t="s">
        <v>5</v>
      </c>
      <c r="AK76" s="16"/>
      <c r="AL76" s="16"/>
      <c r="AM76" s="10">
        <f ca="1">AM75*100/$AA73</f>
        <v>65.099999999999994</v>
      </c>
      <c r="AN76" t="s">
        <v>36</v>
      </c>
      <c r="AQ76" s="1" t="s">
        <v>18</v>
      </c>
      <c r="AR76" s="5"/>
      <c r="AS76" s="5"/>
      <c r="AT76" s="2"/>
      <c r="AU76" s="1" t="s">
        <v>19</v>
      </c>
      <c r="AV76" s="5"/>
      <c r="AW76" s="5"/>
      <c r="AX76" s="2"/>
      <c r="AY76" s="51" t="s">
        <v>18</v>
      </c>
      <c r="AZ76" s="51"/>
      <c r="BA76" s="51"/>
      <c r="BB76" s="52"/>
      <c r="BC76" s="50" t="s">
        <v>19</v>
      </c>
      <c r="BD76" s="51"/>
      <c r="BE76" s="51"/>
      <c r="BF76" s="55"/>
      <c r="BG76" s="10">
        <f ca="1">BG75*100/$AA73</f>
        <v>34.9</v>
      </c>
      <c r="BH76" t="s">
        <v>36</v>
      </c>
      <c r="BK76" s="1" t="s">
        <v>18</v>
      </c>
      <c r="BL76" s="5"/>
      <c r="BM76" s="5"/>
      <c r="BN76" s="2"/>
      <c r="BO76" s="5" t="s">
        <v>19</v>
      </c>
      <c r="BP76" s="5"/>
      <c r="BQ76" s="5"/>
      <c r="BR76" s="5"/>
      <c r="BS76" s="1" t="s">
        <v>18</v>
      </c>
      <c r="BT76" s="5"/>
      <c r="BU76" s="5"/>
      <c r="BV76" s="2"/>
      <c r="BW76" s="1" t="s">
        <v>19</v>
      </c>
      <c r="BX76" s="5"/>
      <c r="BY76" s="5"/>
      <c r="BZ76" s="5"/>
      <c r="CA76" s="68">
        <f ca="1">INDIRECT("[" &amp; $B$7 &amp; "]" &amp; $B$9 &amp; "!Z" &amp; $B73)</f>
        <v>64</v>
      </c>
      <c r="CB76" s="69" t="s">
        <v>5</v>
      </c>
      <c r="CC76" s="70"/>
    </row>
    <row r="77" spans="2:81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26">
        <f ca="1">INDIRECT("[" &amp; $B$7 &amp; "]" &amp; $B$9 &amp; "!J" &amp; $B73) * 100</f>
        <v>3.7537957895680001</v>
      </c>
      <c r="Z77" t="s">
        <v>167</v>
      </c>
      <c r="AA77" s="10"/>
      <c r="AB77" s="11"/>
      <c r="AC77" s="59"/>
      <c r="AD77" s="66">
        <f ca="1">AD76*100/(AA73-CA76)</f>
        <v>49.896694214876035</v>
      </c>
      <c r="AE77" s="58" t="s">
        <v>1</v>
      </c>
      <c r="AF77" s="62"/>
      <c r="AG77" s="17"/>
      <c r="AH77" s="59"/>
      <c r="AI77" s="66">
        <f ca="1">AI76*100/(AA73-CA76)</f>
        <v>50.103305785123965</v>
      </c>
      <c r="AJ77" s="58" t="s">
        <v>1</v>
      </c>
      <c r="AK77" s="16"/>
      <c r="AL77" s="16"/>
      <c r="AM77" s="10"/>
      <c r="AQ77" s="10">
        <f ca="1">INDIRECT("[" &amp; $B$7 &amp; "]" &amp; $B$9 &amp; "!Q" &amp; $B73)</f>
        <v>652</v>
      </c>
      <c r="AR77" t="s">
        <v>5</v>
      </c>
      <c r="AT77" s="11"/>
      <c r="AU77" s="10">
        <f ca="1">INDIRECT("[" &amp; $B$7 &amp; "]" &amp; $B$9 &amp; "!R" &amp; $B73)</f>
        <v>650</v>
      </c>
      <c r="AV77" t="s">
        <v>5</v>
      </c>
      <c r="AX77" s="11"/>
      <c r="AY77" s="41">
        <f ca="1">INDIRECT("[" &amp; $B$7 &amp; "]" &amp; $B$9 &amp; "!S" &amp; $B73)</f>
        <v>0</v>
      </c>
      <c r="AZ77" s="49" t="s">
        <v>5</v>
      </c>
      <c r="BA77" s="49"/>
      <c r="BB77" s="47"/>
      <c r="BC77" s="60">
        <f ca="1">INDIRECT("[" &amp; $B$7 &amp; "]" &amp; $B$9 &amp; "!T" &amp; $B73)</f>
        <v>0</v>
      </c>
      <c r="BD77" s="49" t="s">
        <v>5</v>
      </c>
      <c r="BE77" s="49"/>
      <c r="BF77" s="61"/>
      <c r="BG77" s="10"/>
      <c r="BK77" s="10">
        <f ca="1">INDIRECT("[" &amp; $B$7 &amp; "]" &amp; $B$9 &amp; "!V" &amp; $B73)</f>
        <v>305</v>
      </c>
      <c r="BL77" t="s">
        <v>5</v>
      </c>
      <c r="BN77" s="11"/>
      <c r="BO77" s="10">
        <f ca="1">INDIRECT("[" &amp; $B$7 &amp; "]" &amp; $B$9 &amp; "!W" &amp; $B73)</f>
        <v>312</v>
      </c>
      <c r="BP77" t="s">
        <v>5</v>
      </c>
      <c r="BS77" s="10">
        <f ca="1">INDIRECT("[" &amp; $B$7 &amp; "]" &amp; $B$9 &amp; "!X" &amp; $B73)</f>
        <v>9</v>
      </c>
      <c r="BT77" t="s">
        <v>5</v>
      </c>
      <c r="BV77" s="11"/>
      <c r="BW77" s="10">
        <f ca="1">INDIRECT("[" &amp; $B$7 &amp; "]" &amp; $B$9 &amp; "!Y" &amp; $B73)</f>
        <v>8</v>
      </c>
      <c r="BX77" t="s">
        <v>5</v>
      </c>
      <c r="CA77" s="71">
        <f ca="1">CA76*100/AA73</f>
        <v>3.2</v>
      </c>
      <c r="CB77" s="72" t="s">
        <v>1</v>
      </c>
      <c r="CC77" s="70"/>
    </row>
    <row r="78" spans="2:81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6"/>
      <c r="AA78" s="3"/>
      <c r="AB78" s="4"/>
      <c r="AC78" s="63" t="s">
        <v>39</v>
      </c>
      <c r="AD78" s="67">
        <f ca="1">AD77-50</f>
        <v>-0.10330578512396471</v>
      </c>
      <c r="AE78" s="64" t="s">
        <v>40</v>
      </c>
      <c r="AF78" s="64"/>
      <c r="AG78" s="65"/>
      <c r="AH78" s="63" t="s">
        <v>39</v>
      </c>
      <c r="AI78" s="67">
        <f ca="1">AI77-50</f>
        <v>0.10330578512396471</v>
      </c>
      <c r="AJ78" s="64" t="s">
        <v>40</v>
      </c>
      <c r="AK78" s="64"/>
      <c r="AL78" s="64"/>
      <c r="AM78" s="3"/>
      <c r="AN78" s="6"/>
      <c r="AO78" s="6"/>
      <c r="AP78" s="6"/>
      <c r="AQ78" s="3"/>
      <c r="AR78" s="6"/>
      <c r="AS78" s="6"/>
      <c r="AT78" s="4"/>
      <c r="AU78" s="3"/>
      <c r="AV78" s="6"/>
      <c r="AW78" s="6"/>
      <c r="AX78" s="4"/>
      <c r="AY78" s="48"/>
      <c r="AZ78" s="46"/>
      <c r="BA78" s="46"/>
      <c r="BB78" s="54"/>
      <c r="BC78" s="53"/>
      <c r="BD78" s="46"/>
      <c r="BE78" s="46"/>
      <c r="BF78" s="56"/>
      <c r="BG78" s="3"/>
      <c r="BH78" s="6"/>
      <c r="BI78" s="6"/>
      <c r="BJ78" s="6"/>
      <c r="BK78" s="3"/>
      <c r="BL78" s="6"/>
      <c r="BM78" s="6"/>
      <c r="BN78" s="4"/>
      <c r="BO78" s="3"/>
      <c r="BP78" s="6"/>
      <c r="BQ78" s="6"/>
      <c r="BR78" s="6"/>
      <c r="BS78" s="3"/>
      <c r="BT78" s="6"/>
      <c r="BU78" s="6"/>
      <c r="BV78" s="4"/>
      <c r="BW78" s="3"/>
      <c r="BX78" s="6"/>
      <c r="BY78" s="6"/>
      <c r="BZ78" s="6"/>
      <c r="CA78" s="73"/>
      <c r="CB78" s="74"/>
      <c r="CC78" s="75"/>
    </row>
    <row r="80" spans="2:81" ht="15" customHeight="1" thickBot="1" x14ac:dyDescent="0.6"/>
    <row r="81" spans="2:81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 t="s">
        <v>11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9"/>
    </row>
    <row r="82" spans="2:81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168</v>
      </c>
      <c r="Z82" s="5"/>
      <c r="AA82" s="1" t="s">
        <v>12</v>
      </c>
      <c r="AB82" s="5"/>
      <c r="AC82" s="5"/>
      <c r="AD82" s="5" t="s">
        <v>37</v>
      </c>
      <c r="AE82" s="5"/>
      <c r="AF82" s="5"/>
      <c r="AG82" s="5"/>
      <c r="AH82" s="5"/>
      <c r="AI82" s="5" t="s">
        <v>38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2"/>
    </row>
    <row r="83" spans="2:81" ht="15" customHeight="1" thickBot="1" x14ac:dyDescent="0.6">
      <c r="B83" s="3">
        <v>5</v>
      </c>
      <c r="C83" s="6"/>
      <c r="D83" s="4"/>
      <c r="F83" s="10">
        <f ca="1">INDIRECT("[" &amp; $B$7 &amp; "]" &amp; $B$9 &amp; "!A" &amp; $B83) * 100</f>
        <v>53</v>
      </c>
      <c r="G83" s="11" t="s">
        <v>0</v>
      </c>
      <c r="H83" s="10">
        <f ca="1">INDIRECT("[" &amp; $B$7 &amp; "]" &amp; $B$9 &amp; "!C" &amp; $B83) * 100</f>
        <v>10</v>
      </c>
      <c r="I83" t="s">
        <v>1</v>
      </c>
      <c r="J83" s="10" t="str">
        <f ca="1">IF(INDIRECT("[" &amp; $B$7 &amp; "]" &amp; $B$9 &amp; "!B" &amp; $B83)="alternating", "先後交互制", "先後固定制")</f>
        <v>先後交互制</v>
      </c>
      <c r="K83" s="11"/>
      <c r="L83" s="33">
        <f ca="1">INDIRECT("[" &amp; $B$7 &amp; "]" &amp; $B$9 &amp; "!F"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"!D" &amp; $B83)</f>
        <v>3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3</v>
      </c>
      <c r="V83" t="s">
        <v>4</v>
      </c>
      <c r="W83" s="33">
        <f ca="1">INDIRECT("[" &amp; $B$7 &amp; "]" &amp; $B$9 &amp; "!H" &amp; $B83)</f>
        <v>6</v>
      </c>
      <c r="X83" s="27" t="s">
        <v>4</v>
      </c>
      <c r="Y83" s="10"/>
      <c r="AA83" s="10">
        <f ca="1">INDIRECT("[" &amp; $B$7 &amp; "]" &amp; $B$9 &amp; "!K" &amp; $B83)</f>
        <v>2000</v>
      </c>
      <c r="AB83" t="s">
        <v>5</v>
      </c>
      <c r="AD83">
        <f ca="1">INDIRECT("[" &amp; $B$7 &amp; "]" &amp; $B$9 &amp; "!L" &amp; $B83)</f>
        <v>3</v>
      </c>
      <c r="AE83" t="s">
        <v>4</v>
      </c>
      <c r="AI83">
        <f ca="1">INDIRECT("[" &amp; $B$7 &amp; "]" &amp; $B$9 &amp; "!M" &amp; $B83)</f>
        <v>6</v>
      </c>
      <c r="AJ83" t="s">
        <v>4</v>
      </c>
      <c r="CC83" s="11"/>
    </row>
    <row r="84" spans="2:81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 t="s">
        <v>165</v>
      </c>
      <c r="AA84" s="10"/>
      <c r="AM84" s="1" t="s">
        <v>21</v>
      </c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1" t="s">
        <v>35</v>
      </c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2"/>
    </row>
    <row r="85" spans="2:81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26">
        <f ca="1">INDIRECT("[" &amp; $B$7 &amp; "]" &amp; $B$9 &amp; "!I" &amp; $B83) * 100</f>
        <v>50.622707516908093</v>
      </c>
      <c r="Z85" t="s">
        <v>167</v>
      </c>
      <c r="AA85" s="10"/>
      <c r="AB85" s="11"/>
      <c r="AC85" s="12" t="s">
        <v>15</v>
      </c>
      <c r="AD85" s="13"/>
      <c r="AE85" s="13"/>
      <c r="AF85" s="13"/>
      <c r="AG85" s="14"/>
      <c r="AH85" s="12" t="s">
        <v>16</v>
      </c>
      <c r="AI85" s="13"/>
      <c r="AJ85" s="13"/>
      <c r="AK85" s="13"/>
      <c r="AL85" s="13"/>
      <c r="AM85" s="10">
        <f ca="1">INDIRECT("[" &amp; $B$7 &amp; "]" &amp; $B$9 &amp; "!P" &amp; $B83)</f>
        <v>1334</v>
      </c>
      <c r="AN85" t="s">
        <v>5</v>
      </c>
      <c r="AQ85" s="6" t="s">
        <v>17</v>
      </c>
      <c r="AR85" s="6"/>
      <c r="AS85" s="6"/>
      <c r="AT85" s="6"/>
      <c r="AU85" s="6"/>
      <c r="AV85" s="6"/>
      <c r="AW85" s="6"/>
      <c r="AX85" s="6"/>
      <c r="AY85" s="49" t="s">
        <v>20</v>
      </c>
      <c r="AZ85" s="47"/>
      <c r="BA85" s="47"/>
      <c r="BB85" s="47"/>
      <c r="BC85" s="47"/>
      <c r="BD85" s="47"/>
      <c r="BE85" s="47"/>
      <c r="BF85" s="47"/>
      <c r="BG85" s="10">
        <f ca="1">INDIRECT("[" &amp; $B$7 &amp; "]" &amp; $B$9 &amp; "!U" &amp; $B83)</f>
        <v>666</v>
      </c>
      <c r="BH85" t="s">
        <v>5</v>
      </c>
      <c r="BK85" s="6" t="s">
        <v>17</v>
      </c>
      <c r="BS85" t="s">
        <v>20</v>
      </c>
      <c r="CA85" s="76" t="s">
        <v>22</v>
      </c>
      <c r="CB85" s="77"/>
      <c r="CC85" s="78"/>
    </row>
    <row r="86" spans="2:81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 t="s">
        <v>166</v>
      </c>
      <c r="AA86" s="10"/>
      <c r="AB86" s="11"/>
      <c r="AC86" s="15"/>
      <c r="AD86" s="16">
        <f ca="1">INDIRECT("[" &amp; $B$7 &amp; "]" &amp; $B$9 &amp; "!N" &amp; $B83)</f>
        <v>995</v>
      </c>
      <c r="AE86" s="16" t="s">
        <v>5</v>
      </c>
      <c r="AF86" s="16"/>
      <c r="AG86" s="17"/>
      <c r="AH86" s="15"/>
      <c r="AI86" s="16">
        <f ca="1">INDIRECT("[" &amp; $B$7 &amp; "]" &amp; $B$9 &amp; "!O" &amp; $B83)</f>
        <v>922</v>
      </c>
      <c r="AJ86" s="16" t="s">
        <v>5</v>
      </c>
      <c r="AK86" s="16"/>
      <c r="AL86" s="16"/>
      <c r="AM86" s="10">
        <f ca="1">AM85*100/$AA83</f>
        <v>66.7</v>
      </c>
      <c r="AN86" t="s">
        <v>36</v>
      </c>
      <c r="AQ86" s="1" t="s">
        <v>18</v>
      </c>
      <c r="AR86" s="5"/>
      <c r="AS86" s="5"/>
      <c r="AT86" s="2"/>
      <c r="AU86" s="1" t="s">
        <v>19</v>
      </c>
      <c r="AV86" s="5"/>
      <c r="AW86" s="5"/>
      <c r="AX86" s="2"/>
      <c r="AY86" s="51" t="s">
        <v>18</v>
      </c>
      <c r="AZ86" s="51"/>
      <c r="BA86" s="51"/>
      <c r="BB86" s="52"/>
      <c r="BC86" s="50" t="s">
        <v>19</v>
      </c>
      <c r="BD86" s="51"/>
      <c r="BE86" s="51"/>
      <c r="BF86" s="55"/>
      <c r="BG86" s="10">
        <f ca="1">BG85*100/$AA83</f>
        <v>33.299999999999997</v>
      </c>
      <c r="BH86" t="s">
        <v>36</v>
      </c>
      <c r="BK86" s="1" t="s">
        <v>18</v>
      </c>
      <c r="BL86" s="5"/>
      <c r="BM86" s="5"/>
      <c r="BN86" s="2"/>
      <c r="BO86" s="5" t="s">
        <v>19</v>
      </c>
      <c r="BP86" s="5"/>
      <c r="BQ86" s="5"/>
      <c r="BR86" s="5"/>
      <c r="BS86" s="1" t="s">
        <v>18</v>
      </c>
      <c r="BT86" s="5"/>
      <c r="BU86" s="5"/>
      <c r="BV86" s="2"/>
      <c r="BW86" s="1" t="s">
        <v>19</v>
      </c>
      <c r="BX86" s="5"/>
      <c r="BY86" s="5"/>
      <c r="BZ86" s="5"/>
      <c r="CA86" s="68">
        <f ca="1">INDIRECT("[" &amp; $B$7 &amp; "]" &amp; $B$9 &amp; "!Z" &amp; $B83)</f>
        <v>83</v>
      </c>
      <c r="CB86" s="69" t="s">
        <v>5</v>
      </c>
      <c r="CC86" s="70"/>
    </row>
    <row r="87" spans="2:81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26">
        <f ca="1">INDIRECT("[" &amp; $B$7 &amp; "]" &amp; $B$9 &amp; "!J" &amp; $B83) * 100</f>
        <v>3.7567802159379902</v>
      </c>
      <c r="Z87" t="s">
        <v>167</v>
      </c>
      <c r="AA87" s="10"/>
      <c r="AB87" s="11"/>
      <c r="AC87" s="59"/>
      <c r="AD87" s="66">
        <f ca="1">AD86*100/(AA83-CA86)</f>
        <v>51.904016692749089</v>
      </c>
      <c r="AE87" s="58" t="s">
        <v>1</v>
      </c>
      <c r="AF87" s="62"/>
      <c r="AG87" s="17"/>
      <c r="AH87" s="59"/>
      <c r="AI87" s="66">
        <f ca="1">AI86*100/(AA83-CA86)</f>
        <v>48.095983307250911</v>
      </c>
      <c r="AJ87" s="58" t="s">
        <v>1</v>
      </c>
      <c r="AK87" s="16"/>
      <c r="AL87" s="16"/>
      <c r="AM87" s="10"/>
      <c r="AQ87" s="10">
        <f ca="1">INDIRECT("[" &amp; $B$7 &amp; "]" &amp; $B$9 &amp; "!Q" &amp; $B83)</f>
        <v>703</v>
      </c>
      <c r="AR87" t="s">
        <v>5</v>
      </c>
      <c r="AT87" s="11"/>
      <c r="AU87" s="10">
        <f ca="1">INDIRECT("[" &amp; $B$7 &amp; "]" &amp; $B$9 &amp; "!R" &amp; $B83)</f>
        <v>631</v>
      </c>
      <c r="AV87" t="s">
        <v>5</v>
      </c>
      <c r="AX87" s="11"/>
      <c r="AY87" s="41">
        <f ca="1">INDIRECT("[" &amp; $B$7 &amp; "]" &amp; $B$9 &amp; "!S" &amp; $B83)</f>
        <v>0</v>
      </c>
      <c r="AZ87" s="49" t="s">
        <v>5</v>
      </c>
      <c r="BA87" s="49"/>
      <c r="BB87" s="47"/>
      <c r="BC87" s="60">
        <f ca="1">INDIRECT("[" &amp; $B$7 &amp; "]" &amp; $B$9 &amp; "!T" &amp; $B83)</f>
        <v>0</v>
      </c>
      <c r="BD87" s="49" t="s">
        <v>5</v>
      </c>
      <c r="BE87" s="49"/>
      <c r="BF87" s="61"/>
      <c r="BG87" s="10"/>
      <c r="BK87" s="10">
        <f ca="1">INDIRECT("[" &amp; $B$7 &amp; "]" &amp; $B$9 &amp; "!V" &amp; $B83)</f>
        <v>278</v>
      </c>
      <c r="BL87" t="s">
        <v>5</v>
      </c>
      <c r="BN87" s="11"/>
      <c r="BO87" s="10">
        <f ca="1">INDIRECT("[" &amp; $B$7 &amp; "]" &amp; $B$9 &amp; "!W" &amp; $B83)</f>
        <v>280</v>
      </c>
      <c r="BP87" t="s">
        <v>5</v>
      </c>
      <c r="BS87" s="10">
        <f ca="1">INDIRECT("[" &amp; $B$7 &amp; "]" &amp; $B$9 &amp; "!X" &amp; $B83)</f>
        <v>14</v>
      </c>
      <c r="BT87" t="s">
        <v>5</v>
      </c>
      <c r="BV87" s="11"/>
      <c r="BW87" s="10">
        <f ca="1">INDIRECT("[" &amp; $B$7 &amp; "]" &amp; $B$9 &amp; "!Y" &amp; $B83)</f>
        <v>11</v>
      </c>
      <c r="BX87" t="s">
        <v>5</v>
      </c>
      <c r="CA87" s="71">
        <f ca="1">CA86*100/AA83</f>
        <v>4.1500000000000004</v>
      </c>
      <c r="CB87" s="72" t="s">
        <v>1</v>
      </c>
      <c r="CC87" s="70"/>
    </row>
    <row r="88" spans="2:81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6"/>
      <c r="AA88" s="3"/>
      <c r="AB88" s="4"/>
      <c r="AC88" s="63" t="s">
        <v>39</v>
      </c>
      <c r="AD88" s="67">
        <f ca="1">AD87-50</f>
        <v>1.9040166927490887</v>
      </c>
      <c r="AE88" s="64" t="s">
        <v>40</v>
      </c>
      <c r="AF88" s="64"/>
      <c r="AG88" s="65"/>
      <c r="AH88" s="63" t="s">
        <v>39</v>
      </c>
      <c r="AI88" s="67">
        <f ca="1">AI87-50</f>
        <v>-1.9040166927490887</v>
      </c>
      <c r="AJ88" s="64" t="s">
        <v>40</v>
      </c>
      <c r="AK88" s="64"/>
      <c r="AL88" s="64"/>
      <c r="AM88" s="3"/>
      <c r="AN88" s="6"/>
      <c r="AO88" s="6"/>
      <c r="AP88" s="6"/>
      <c r="AQ88" s="3"/>
      <c r="AR88" s="6"/>
      <c r="AS88" s="6"/>
      <c r="AT88" s="4"/>
      <c r="AU88" s="3"/>
      <c r="AV88" s="6"/>
      <c r="AW88" s="6"/>
      <c r="AX88" s="4"/>
      <c r="AY88" s="48"/>
      <c r="AZ88" s="46"/>
      <c r="BA88" s="46"/>
      <c r="BB88" s="54"/>
      <c r="BC88" s="53"/>
      <c r="BD88" s="46"/>
      <c r="BE88" s="46"/>
      <c r="BF88" s="56"/>
      <c r="BG88" s="3"/>
      <c r="BH88" s="6"/>
      <c r="BI88" s="6"/>
      <c r="BJ88" s="6"/>
      <c r="BK88" s="3"/>
      <c r="BL88" s="6"/>
      <c r="BM88" s="6"/>
      <c r="BN88" s="4"/>
      <c r="BO88" s="3"/>
      <c r="BP88" s="6"/>
      <c r="BQ88" s="6"/>
      <c r="BR88" s="6"/>
      <c r="BS88" s="3"/>
      <c r="BT88" s="6"/>
      <c r="BU88" s="6"/>
      <c r="BV88" s="4"/>
      <c r="BW88" s="3"/>
      <c r="BX88" s="6"/>
      <c r="BY88" s="6"/>
      <c r="BZ88" s="6"/>
      <c r="CA88" s="73"/>
      <c r="CB88" s="74"/>
      <c r="CC88" s="75"/>
    </row>
    <row r="90" spans="2:81" ht="15" customHeight="1" thickBot="1" x14ac:dyDescent="0.6"/>
    <row r="91" spans="2:81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7" t="s">
        <v>11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9"/>
    </row>
    <row r="92" spans="2:81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168</v>
      </c>
      <c r="Z92" s="5"/>
      <c r="AA92" s="1" t="s">
        <v>12</v>
      </c>
      <c r="AB92" s="5"/>
      <c r="AC92" s="5"/>
      <c r="AD92" s="5" t="s">
        <v>37</v>
      </c>
      <c r="AE92" s="5"/>
      <c r="AF92" s="5"/>
      <c r="AG92" s="5"/>
      <c r="AH92" s="5"/>
      <c r="AI92" s="5" t="s">
        <v>38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2"/>
    </row>
    <row r="93" spans="2:81" ht="15" customHeight="1" thickBot="1" x14ac:dyDescent="0.6">
      <c r="B93" s="3">
        <v>6</v>
      </c>
      <c r="C93" s="6"/>
      <c r="D93" s="4"/>
      <c r="F93" s="10">
        <f ca="1">INDIRECT("[" &amp; $B$7 &amp; "]" &amp; $B$9 &amp; "!A" &amp; $B93) * 100</f>
        <v>54</v>
      </c>
      <c r="G93" s="11" t="s">
        <v>0</v>
      </c>
      <c r="H93" s="10">
        <f ca="1">INDIRECT("[" &amp; $B$7 &amp; "]" &amp; $B$9 &amp; "!C" &amp; $B93) * 100</f>
        <v>10</v>
      </c>
      <c r="I93" t="s">
        <v>1</v>
      </c>
      <c r="J93" s="10" t="str">
        <f ca="1">IF(INDIRECT("[" &amp; $B$7 &amp; "]" &amp; $B$9 &amp; "!B" &amp; $B93)="alternating", "先後交互制", "先後固定制")</f>
        <v>先後交互制</v>
      </c>
      <c r="K93" s="11"/>
      <c r="L93" s="33">
        <f ca="1">INDIRECT("[" &amp; $B$7 &amp; "]" &amp; $B$9 &amp; "!F"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"!D" &amp; $B93)</f>
        <v>3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3</v>
      </c>
      <c r="V93" t="s">
        <v>4</v>
      </c>
      <c r="W93" s="33">
        <f ca="1">INDIRECT("[" &amp; $B$7 &amp; "]" &amp; $B$9 &amp; "!H" &amp; $B93)</f>
        <v>6</v>
      </c>
      <c r="X93" s="27" t="s">
        <v>4</v>
      </c>
      <c r="Y93" s="10"/>
      <c r="AA93" s="10">
        <f ca="1">INDIRECT("[" &amp; $B$7 &amp; "]" &amp; $B$9 &amp; "!K" &amp; $B93)</f>
        <v>2000</v>
      </c>
      <c r="AB93" t="s">
        <v>5</v>
      </c>
      <c r="AD93">
        <f ca="1">INDIRECT("[" &amp; $B$7 &amp; "]" &amp; $B$9 &amp; "!L" &amp; $B93)</f>
        <v>3</v>
      </c>
      <c r="AE93" t="s">
        <v>4</v>
      </c>
      <c r="AI93">
        <f ca="1">INDIRECT("[" &amp; $B$7 &amp; "]" &amp; $B$9 &amp; "!M" &amp; $B93)</f>
        <v>6</v>
      </c>
      <c r="AJ93" t="s">
        <v>4</v>
      </c>
      <c r="CC93" s="11"/>
    </row>
    <row r="94" spans="2:81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 t="s">
        <v>165</v>
      </c>
      <c r="AA94" s="10"/>
      <c r="AM94" s="1" t="s">
        <v>21</v>
      </c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1" t="s">
        <v>35</v>
      </c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2"/>
    </row>
    <row r="95" spans="2:81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26">
        <f ca="1">INDIRECT("[" &amp; $B$7 &amp; "]" &amp; $B$9 &amp; "!I" &amp; $B93) * 100</f>
        <v>50.831882200255308</v>
      </c>
      <c r="Z95" t="s">
        <v>167</v>
      </c>
      <c r="AA95" s="10"/>
      <c r="AB95" s="11"/>
      <c r="AC95" s="12" t="s">
        <v>15</v>
      </c>
      <c r="AD95" s="13"/>
      <c r="AE95" s="13"/>
      <c r="AF95" s="13"/>
      <c r="AG95" s="14"/>
      <c r="AH95" s="12" t="s">
        <v>16</v>
      </c>
      <c r="AI95" s="13"/>
      <c r="AJ95" s="13"/>
      <c r="AK95" s="13"/>
      <c r="AL95" s="13"/>
      <c r="AM95" s="10">
        <f ca="1">INDIRECT("[" &amp; $B$7 &amp; "]" &amp; $B$9 &amp; "!P" &amp; $B93)</f>
        <v>1292</v>
      </c>
      <c r="AN95" t="s">
        <v>5</v>
      </c>
      <c r="AQ95" s="6" t="s">
        <v>17</v>
      </c>
      <c r="AR95" s="6"/>
      <c r="AS95" s="6"/>
      <c r="AT95" s="6"/>
      <c r="AU95" s="6"/>
      <c r="AV95" s="6"/>
      <c r="AW95" s="6"/>
      <c r="AX95" s="6"/>
      <c r="AY95" s="49" t="s">
        <v>20</v>
      </c>
      <c r="AZ95" s="47"/>
      <c r="BA95" s="47"/>
      <c r="BB95" s="47"/>
      <c r="BC95" s="47"/>
      <c r="BD95" s="47"/>
      <c r="BE95" s="47"/>
      <c r="BF95" s="47"/>
      <c r="BG95" s="10">
        <f ca="1">INDIRECT("[" &amp; $B$7 &amp; "]" &amp; $B$9 &amp; "!U" &amp; $B93)</f>
        <v>708</v>
      </c>
      <c r="BH95" t="s">
        <v>5</v>
      </c>
      <c r="BK95" s="6" t="s">
        <v>17</v>
      </c>
      <c r="BS95" t="s">
        <v>20</v>
      </c>
      <c r="CA95" s="76" t="s">
        <v>22</v>
      </c>
      <c r="CB95" s="77"/>
      <c r="CC95" s="78"/>
    </row>
    <row r="96" spans="2:81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 t="s">
        <v>166</v>
      </c>
      <c r="AA96" s="10"/>
      <c r="AB96" s="11"/>
      <c r="AC96" s="15"/>
      <c r="AD96" s="16">
        <f ca="1">INDIRECT("[" &amp; $B$7 &amp; "]" &amp; $B$9 &amp; "!N" &amp; $B93)</f>
        <v>1001</v>
      </c>
      <c r="AE96" s="16" t="s">
        <v>5</v>
      </c>
      <c r="AF96" s="16"/>
      <c r="AG96" s="17"/>
      <c r="AH96" s="15"/>
      <c r="AI96" s="16">
        <f ca="1">INDIRECT("[" &amp; $B$7 &amp; "]" &amp; $B$9 &amp; "!O" &amp; $B93)</f>
        <v>930</v>
      </c>
      <c r="AJ96" s="16" t="s">
        <v>5</v>
      </c>
      <c r="AK96" s="16"/>
      <c r="AL96" s="16"/>
      <c r="AM96" s="10">
        <f ca="1">AM95*100/$AA93</f>
        <v>64.599999999999994</v>
      </c>
      <c r="AN96" t="s">
        <v>36</v>
      </c>
      <c r="AQ96" s="1" t="s">
        <v>18</v>
      </c>
      <c r="AR96" s="5"/>
      <c r="AS96" s="5"/>
      <c r="AT96" s="2"/>
      <c r="AU96" s="1" t="s">
        <v>19</v>
      </c>
      <c r="AV96" s="5"/>
      <c r="AW96" s="5"/>
      <c r="AX96" s="2"/>
      <c r="AY96" s="51" t="s">
        <v>18</v>
      </c>
      <c r="AZ96" s="51"/>
      <c r="BA96" s="51"/>
      <c r="BB96" s="52"/>
      <c r="BC96" s="50" t="s">
        <v>19</v>
      </c>
      <c r="BD96" s="51"/>
      <c r="BE96" s="51"/>
      <c r="BF96" s="55"/>
      <c r="BG96" s="10">
        <f ca="1">BG95*100/$AA93</f>
        <v>35.4</v>
      </c>
      <c r="BH96" t="s">
        <v>36</v>
      </c>
      <c r="BK96" s="1" t="s">
        <v>18</v>
      </c>
      <c r="BL96" s="5"/>
      <c r="BM96" s="5"/>
      <c r="BN96" s="2"/>
      <c r="BO96" s="5" t="s">
        <v>19</v>
      </c>
      <c r="BP96" s="5"/>
      <c r="BQ96" s="5"/>
      <c r="BR96" s="5"/>
      <c r="BS96" s="1" t="s">
        <v>18</v>
      </c>
      <c r="BT96" s="5"/>
      <c r="BU96" s="5"/>
      <c r="BV96" s="2"/>
      <c r="BW96" s="1" t="s">
        <v>19</v>
      </c>
      <c r="BX96" s="5"/>
      <c r="BY96" s="5"/>
      <c r="BZ96" s="5"/>
      <c r="CA96" s="68">
        <f ca="1">INDIRECT("[" &amp; $B$7 &amp; "]" &amp; $B$9 &amp; "!Z" &amp; $B93)</f>
        <v>69</v>
      </c>
      <c r="CB96" s="69" t="s">
        <v>5</v>
      </c>
      <c r="CC96" s="70"/>
    </row>
    <row r="97" spans="2:81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26">
        <f ca="1">INDIRECT("[" &amp; $B$7 &amp; "]" &amp; $B$9 &amp; "!J" &amp; $B93) * 100</f>
        <v>3.7609683330879897</v>
      </c>
      <c r="Z97" t="s">
        <v>167</v>
      </c>
      <c r="AA97" s="10"/>
      <c r="AB97" s="11"/>
      <c r="AC97" s="59"/>
      <c r="AD97" s="66">
        <f ca="1">AD96*100/(AA93-CA96)</f>
        <v>51.838425686172968</v>
      </c>
      <c r="AE97" s="58" t="s">
        <v>1</v>
      </c>
      <c r="AF97" s="62"/>
      <c r="AG97" s="17"/>
      <c r="AH97" s="59"/>
      <c r="AI97" s="66">
        <f ca="1">AI96*100/(AA93-CA96)</f>
        <v>48.161574313827032</v>
      </c>
      <c r="AJ97" s="58" t="s">
        <v>1</v>
      </c>
      <c r="AK97" s="16"/>
      <c r="AL97" s="16"/>
      <c r="AM97" s="10"/>
      <c r="AQ97" s="10">
        <f ca="1">INDIRECT("[" &amp; $B$7 &amp; "]" &amp; $B$9 &amp; "!Q" &amp; $B93)</f>
        <v>683</v>
      </c>
      <c r="AR97" t="s">
        <v>5</v>
      </c>
      <c r="AT97" s="11"/>
      <c r="AU97" s="10">
        <f ca="1">INDIRECT("[" &amp; $B$7 &amp; "]" &amp; $B$9 &amp; "!R" &amp; $B93)</f>
        <v>609</v>
      </c>
      <c r="AV97" t="s">
        <v>5</v>
      </c>
      <c r="AX97" s="11"/>
      <c r="AY97" s="41">
        <f ca="1">INDIRECT("[" &amp; $B$7 &amp; "]" &amp; $B$9 &amp; "!S" &amp; $B93)</f>
        <v>0</v>
      </c>
      <c r="AZ97" s="49" t="s">
        <v>5</v>
      </c>
      <c r="BA97" s="49"/>
      <c r="BB97" s="47"/>
      <c r="BC97" s="60">
        <f ca="1">INDIRECT("[" &amp; $B$7 &amp; "]" &amp; $B$9 &amp; "!T" &amp; $B93)</f>
        <v>0</v>
      </c>
      <c r="BD97" s="49" t="s">
        <v>5</v>
      </c>
      <c r="BE97" s="49"/>
      <c r="BF97" s="61"/>
      <c r="BG97" s="10"/>
      <c r="BK97" s="10">
        <f ca="1">INDIRECT("[" &amp; $B$7 &amp; "]" &amp; $B$9 &amp; "!V" &amp; $B93)</f>
        <v>304</v>
      </c>
      <c r="BL97" t="s">
        <v>5</v>
      </c>
      <c r="BN97" s="11"/>
      <c r="BO97" s="10">
        <f ca="1">INDIRECT("[" &amp; $B$7 &amp; "]" &amp; $B$9 &amp; "!W" &amp; $B93)</f>
        <v>312</v>
      </c>
      <c r="BP97" t="s">
        <v>5</v>
      </c>
      <c r="BS97" s="10">
        <f ca="1">INDIRECT("[" &amp; $B$7 &amp; "]" &amp; $B$9 &amp; "!X" &amp; $B93)</f>
        <v>14</v>
      </c>
      <c r="BT97" t="s">
        <v>5</v>
      </c>
      <c r="BV97" s="11"/>
      <c r="BW97" s="10">
        <f ca="1">INDIRECT("[" &amp; $B$7 &amp; "]" &amp; $B$9 &amp; "!Y" &amp; $B93)</f>
        <v>9</v>
      </c>
      <c r="BX97" t="s">
        <v>5</v>
      </c>
      <c r="CA97" s="71">
        <f ca="1">CA96*100/AA93</f>
        <v>3.45</v>
      </c>
      <c r="CB97" s="72" t="s">
        <v>1</v>
      </c>
      <c r="CC97" s="70"/>
    </row>
    <row r="98" spans="2:81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6"/>
      <c r="AA98" s="3"/>
      <c r="AB98" s="4"/>
      <c r="AC98" s="63" t="s">
        <v>39</v>
      </c>
      <c r="AD98" s="67">
        <f ca="1">AD97-50</f>
        <v>1.8384256861729682</v>
      </c>
      <c r="AE98" s="64" t="s">
        <v>40</v>
      </c>
      <c r="AF98" s="64"/>
      <c r="AG98" s="65"/>
      <c r="AH98" s="63" t="s">
        <v>39</v>
      </c>
      <c r="AI98" s="67">
        <f ca="1">AI97-50</f>
        <v>-1.8384256861729682</v>
      </c>
      <c r="AJ98" s="64" t="s">
        <v>40</v>
      </c>
      <c r="AK98" s="64"/>
      <c r="AL98" s="64"/>
      <c r="AM98" s="3"/>
      <c r="AN98" s="6"/>
      <c r="AO98" s="6"/>
      <c r="AP98" s="6"/>
      <c r="AQ98" s="3"/>
      <c r="AR98" s="6"/>
      <c r="AS98" s="6"/>
      <c r="AT98" s="4"/>
      <c r="AU98" s="3"/>
      <c r="AV98" s="6"/>
      <c r="AW98" s="6"/>
      <c r="AX98" s="4"/>
      <c r="AY98" s="48"/>
      <c r="AZ98" s="46"/>
      <c r="BA98" s="46"/>
      <c r="BB98" s="54"/>
      <c r="BC98" s="53"/>
      <c r="BD98" s="46"/>
      <c r="BE98" s="46"/>
      <c r="BF98" s="56"/>
      <c r="BG98" s="3"/>
      <c r="BH98" s="6"/>
      <c r="BI98" s="6"/>
      <c r="BJ98" s="6"/>
      <c r="BK98" s="3"/>
      <c r="BL98" s="6"/>
      <c r="BM98" s="6"/>
      <c r="BN98" s="4"/>
      <c r="BO98" s="3"/>
      <c r="BP98" s="6"/>
      <c r="BQ98" s="6"/>
      <c r="BR98" s="6"/>
      <c r="BS98" s="3"/>
      <c r="BT98" s="6"/>
      <c r="BU98" s="6"/>
      <c r="BV98" s="4"/>
      <c r="BW98" s="3"/>
      <c r="BX98" s="6"/>
      <c r="BY98" s="6"/>
      <c r="BZ98" s="6"/>
      <c r="CA98" s="73"/>
      <c r="CB98" s="74"/>
      <c r="CC98" s="75"/>
    </row>
    <row r="100" spans="2:81" ht="15" customHeight="1" thickBot="1" x14ac:dyDescent="0.6"/>
    <row r="101" spans="2:81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7" t="s">
        <v>11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9"/>
    </row>
    <row r="102" spans="2:81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168</v>
      </c>
      <c r="Z102" s="5"/>
      <c r="AA102" s="1" t="s">
        <v>12</v>
      </c>
      <c r="AB102" s="5"/>
      <c r="AC102" s="5"/>
      <c r="AD102" s="5" t="s">
        <v>37</v>
      </c>
      <c r="AE102" s="5"/>
      <c r="AF102" s="5"/>
      <c r="AG102" s="5"/>
      <c r="AH102" s="5"/>
      <c r="AI102" s="5" t="s">
        <v>38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2"/>
    </row>
    <row r="103" spans="2:81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 * 100</f>
        <v>55.000000000000007</v>
      </c>
      <c r="G103" s="11" t="s">
        <v>0</v>
      </c>
      <c r="H103" s="10">
        <f ca="1">INDIRECT("[" &amp; $B$7 &amp; "]" &amp; $B$9 &amp; "!C" &amp; $B103) * 100</f>
        <v>10</v>
      </c>
      <c r="I103" t="s">
        <v>1</v>
      </c>
      <c r="J103" s="10" t="str">
        <f ca="1">IF(INDIRECT("[" &amp; $B$7 &amp; "]" &amp; $B$9 &amp; "!B" &amp; $B103)="alternating", "先後交互制", "先後固定制")</f>
        <v>先後交互制</v>
      </c>
      <c r="K103" s="11"/>
      <c r="L103" s="33">
        <f ca="1">INDIRECT("[" &amp; $B$7 &amp; "]" &amp; $B$9 &amp; "!F"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"!D" &amp; $B103)</f>
        <v>3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3</v>
      </c>
      <c r="V103" t="s">
        <v>4</v>
      </c>
      <c r="W103" s="33">
        <f ca="1">INDIRECT("[" &amp; $B$7 &amp; "]" &amp; $B$9 &amp; "!H" &amp; $B103)</f>
        <v>6</v>
      </c>
      <c r="X103" s="27" t="s">
        <v>4</v>
      </c>
      <c r="Y103" s="10"/>
      <c r="AA103" s="10">
        <f ca="1">INDIRECT("[" &amp; $B$7 &amp; "]" &amp; $B$9 &amp; "!K" &amp; $B103)</f>
        <v>2000</v>
      </c>
      <c r="AB103" t="s">
        <v>5</v>
      </c>
      <c r="AD103">
        <f ca="1">INDIRECT("[" &amp; $B$7 &amp; "]" &amp; $B$9 &amp; "!L" &amp; $B103)</f>
        <v>3</v>
      </c>
      <c r="AE103" t="s">
        <v>4</v>
      </c>
      <c r="AI103">
        <f ca="1">INDIRECT("[" &amp; $B$7 &amp; "]" &amp; $B$9 &amp; "!M" &amp; $B103)</f>
        <v>6</v>
      </c>
      <c r="AJ103" t="s">
        <v>4</v>
      </c>
      <c r="CC103" s="11"/>
    </row>
    <row r="104" spans="2:81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 t="s">
        <v>165</v>
      </c>
      <c r="AA104" s="10"/>
      <c r="AM104" s="1" t="s">
        <v>21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1" t="s">
        <v>35</v>
      </c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2"/>
    </row>
    <row r="105" spans="2:81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26">
        <f ca="1">INDIRECT("[" &amp; $B$7 &amp; "]" &amp; $B$9 &amp; "!I" &amp; $B103) * 100</f>
        <v>51.04245733360149</v>
      </c>
      <c r="Z105" t="s">
        <v>167</v>
      </c>
      <c r="AA105" s="10"/>
      <c r="AB105" s="11"/>
      <c r="AC105" s="12" t="s">
        <v>15</v>
      </c>
      <c r="AD105" s="13"/>
      <c r="AE105" s="13"/>
      <c r="AF105" s="13"/>
      <c r="AG105" s="14"/>
      <c r="AH105" s="12" t="s">
        <v>16</v>
      </c>
      <c r="AI105" s="13"/>
      <c r="AJ105" s="13"/>
      <c r="AK105" s="13"/>
      <c r="AL105" s="13"/>
      <c r="AM105" s="10">
        <f ca="1">INDIRECT("[" &amp; $B$7 &amp; "]" &amp; $B$9 &amp; "!P" &amp; $B103)</f>
        <v>1328</v>
      </c>
      <c r="AN105" t="s">
        <v>5</v>
      </c>
      <c r="AQ105" s="6" t="s">
        <v>17</v>
      </c>
      <c r="AR105" s="6"/>
      <c r="AS105" s="6"/>
      <c r="AT105" s="6"/>
      <c r="AU105" s="6"/>
      <c r="AV105" s="6"/>
      <c r="AW105" s="6"/>
      <c r="AX105" s="6"/>
      <c r="AY105" s="49" t="s">
        <v>20</v>
      </c>
      <c r="AZ105" s="47"/>
      <c r="BA105" s="47"/>
      <c r="BB105" s="47"/>
      <c r="BC105" s="47"/>
      <c r="BD105" s="47"/>
      <c r="BE105" s="47"/>
      <c r="BF105" s="47"/>
      <c r="BG105" s="10">
        <f ca="1">INDIRECT("[" &amp; $B$7 &amp; "]" &amp; $B$9 &amp; "!U" &amp; $B103)</f>
        <v>672</v>
      </c>
      <c r="BH105" t="s">
        <v>5</v>
      </c>
      <c r="BK105" s="6" t="s">
        <v>17</v>
      </c>
      <c r="BS105" t="s">
        <v>20</v>
      </c>
      <c r="CA105" s="76" t="s">
        <v>22</v>
      </c>
      <c r="CB105" s="77"/>
      <c r="CC105" s="78"/>
    </row>
    <row r="106" spans="2:81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 t="s">
        <v>166</v>
      </c>
      <c r="AA106" s="10"/>
      <c r="AB106" s="11"/>
      <c r="AC106" s="15"/>
      <c r="AD106" s="16">
        <f ca="1">INDIRECT("[" &amp; $B$7 &amp; "]" &amp; $B$9 &amp; "!N" &amp; $B103)</f>
        <v>988</v>
      </c>
      <c r="AE106" s="16" t="s">
        <v>5</v>
      </c>
      <c r="AF106" s="16"/>
      <c r="AG106" s="17"/>
      <c r="AH106" s="15"/>
      <c r="AI106" s="16">
        <f ca="1">INDIRECT("[" &amp; $B$7 &amp; "]" &amp; $B$9 &amp; "!O" &amp; $B103)</f>
        <v>920</v>
      </c>
      <c r="AJ106" s="16" t="s">
        <v>5</v>
      </c>
      <c r="AK106" s="16"/>
      <c r="AL106" s="16"/>
      <c r="AM106" s="10">
        <f ca="1">AM105*100/$AA103</f>
        <v>66.400000000000006</v>
      </c>
      <c r="AN106" t="s">
        <v>36</v>
      </c>
      <c r="AQ106" s="1" t="s">
        <v>18</v>
      </c>
      <c r="AR106" s="5"/>
      <c r="AS106" s="5"/>
      <c r="AT106" s="2"/>
      <c r="AU106" s="1" t="s">
        <v>19</v>
      </c>
      <c r="AV106" s="5"/>
      <c r="AW106" s="5"/>
      <c r="AX106" s="2"/>
      <c r="AY106" s="51" t="s">
        <v>18</v>
      </c>
      <c r="AZ106" s="51"/>
      <c r="BA106" s="51"/>
      <c r="BB106" s="52"/>
      <c r="BC106" s="50" t="s">
        <v>19</v>
      </c>
      <c r="BD106" s="51"/>
      <c r="BE106" s="51"/>
      <c r="BF106" s="55"/>
      <c r="BG106" s="10">
        <f ca="1">BG105*100/$AA103</f>
        <v>33.6</v>
      </c>
      <c r="BH106" t="s">
        <v>36</v>
      </c>
      <c r="BK106" s="1" t="s">
        <v>18</v>
      </c>
      <c r="BL106" s="5"/>
      <c r="BM106" s="5"/>
      <c r="BN106" s="2"/>
      <c r="BO106" s="5" t="s">
        <v>19</v>
      </c>
      <c r="BP106" s="5"/>
      <c r="BQ106" s="5"/>
      <c r="BR106" s="5"/>
      <c r="BS106" s="1" t="s">
        <v>18</v>
      </c>
      <c r="BT106" s="5"/>
      <c r="BU106" s="5"/>
      <c r="BV106" s="2"/>
      <c r="BW106" s="1" t="s">
        <v>19</v>
      </c>
      <c r="BX106" s="5"/>
      <c r="BY106" s="5"/>
      <c r="BZ106" s="5"/>
      <c r="CA106" s="68">
        <f ca="1">INDIRECT("[" &amp; $B$7 &amp; "]" &amp; $B$9 &amp; "!Z" &amp; $B103)</f>
        <v>92</v>
      </c>
      <c r="CB106" s="69" t="s">
        <v>5</v>
      </c>
      <c r="CC106" s="70"/>
    </row>
    <row r="107" spans="2:81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26">
        <f ca="1">INDIRECT("[" &amp; $B$7 &amp; "]" &amp; $B$9 &amp; "!J" &amp; $B103) * 100</f>
        <v>3.7663700612500004</v>
      </c>
      <c r="Z107" t="s">
        <v>167</v>
      </c>
      <c r="AA107" s="10"/>
      <c r="AB107" s="11"/>
      <c r="AC107" s="59"/>
      <c r="AD107" s="66">
        <f ca="1">AD106*100/(AA103-CA106)</f>
        <v>51.781970649895179</v>
      </c>
      <c r="AE107" s="58" t="s">
        <v>1</v>
      </c>
      <c r="AF107" s="62"/>
      <c r="AG107" s="17"/>
      <c r="AH107" s="59"/>
      <c r="AI107" s="66">
        <f ca="1">AI106*100/(AA103-CA106)</f>
        <v>48.218029350104821</v>
      </c>
      <c r="AJ107" s="58" t="s">
        <v>1</v>
      </c>
      <c r="AK107" s="16"/>
      <c r="AL107" s="16"/>
      <c r="AM107" s="10"/>
      <c r="AQ107" s="10">
        <f ca="1">INDIRECT("[" &amp; $B$7 &amp; "]" &amp; $B$9 &amp; "!Q" &amp; $B103)</f>
        <v>704</v>
      </c>
      <c r="AR107" t="s">
        <v>5</v>
      </c>
      <c r="AT107" s="11"/>
      <c r="AU107" s="10">
        <f ca="1">INDIRECT("[" &amp; $B$7 &amp; "]" &amp; $B$9 &amp; "!R" &amp; $B103)</f>
        <v>624</v>
      </c>
      <c r="AV107" t="s">
        <v>5</v>
      </c>
      <c r="AX107" s="11"/>
      <c r="AY107" s="41">
        <f ca="1">INDIRECT("[" &amp; $B$7 &amp; "]" &amp; $B$9 &amp; "!S" &amp; $B103)</f>
        <v>0</v>
      </c>
      <c r="AZ107" s="49" t="s">
        <v>5</v>
      </c>
      <c r="BA107" s="49"/>
      <c r="BB107" s="47"/>
      <c r="BC107" s="60">
        <f ca="1">INDIRECT("[" &amp; $B$7 &amp; "]" &amp; $B$9 &amp; "!T" &amp; $B103)</f>
        <v>0</v>
      </c>
      <c r="BD107" s="49" t="s">
        <v>5</v>
      </c>
      <c r="BE107" s="49"/>
      <c r="BF107" s="61"/>
      <c r="BG107" s="10"/>
      <c r="BK107" s="10">
        <f ca="1">INDIRECT("[" &amp; $B$7 &amp; "]" &amp; $B$9 &amp; "!V" &amp; $B103)</f>
        <v>279</v>
      </c>
      <c r="BL107" t="s">
        <v>5</v>
      </c>
      <c r="BN107" s="11"/>
      <c r="BO107" s="10">
        <f ca="1">INDIRECT("[" &amp; $B$7 &amp; "]" &amp; $B$9 &amp; "!W" &amp; $B103)</f>
        <v>287</v>
      </c>
      <c r="BP107" t="s">
        <v>5</v>
      </c>
      <c r="BS107" s="10">
        <f ca="1">INDIRECT("[" &amp; $B$7 &amp; "]" &amp; $B$9 &amp; "!X" &amp; $B103)</f>
        <v>5</v>
      </c>
      <c r="BT107" t="s">
        <v>5</v>
      </c>
      <c r="BV107" s="11"/>
      <c r="BW107" s="10">
        <f ca="1">INDIRECT("[" &amp; $B$7 &amp; "]" &amp; $B$9 &amp; "!Y" &amp; $B103)</f>
        <v>9</v>
      </c>
      <c r="BX107" t="s">
        <v>5</v>
      </c>
      <c r="CA107" s="71">
        <f ca="1">CA106*100/AA103</f>
        <v>4.5999999999999996</v>
      </c>
      <c r="CB107" s="72" t="s">
        <v>1</v>
      </c>
      <c r="CC107" s="70"/>
    </row>
    <row r="108" spans="2:81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6"/>
      <c r="AA108" s="3"/>
      <c r="AB108" s="4"/>
      <c r="AC108" s="63" t="s">
        <v>39</v>
      </c>
      <c r="AD108" s="67">
        <f ca="1">AD107-50</f>
        <v>1.7819706498951788</v>
      </c>
      <c r="AE108" s="64" t="s">
        <v>40</v>
      </c>
      <c r="AF108" s="64"/>
      <c r="AG108" s="65"/>
      <c r="AH108" s="63" t="s">
        <v>39</v>
      </c>
      <c r="AI108" s="67">
        <f ca="1">AI107-50</f>
        <v>-1.7819706498951788</v>
      </c>
      <c r="AJ108" s="64" t="s">
        <v>40</v>
      </c>
      <c r="AK108" s="64"/>
      <c r="AL108" s="64"/>
      <c r="AM108" s="3"/>
      <c r="AN108" s="6"/>
      <c r="AO108" s="6"/>
      <c r="AP108" s="6"/>
      <c r="AQ108" s="3"/>
      <c r="AR108" s="6"/>
      <c r="AS108" s="6"/>
      <c r="AT108" s="4"/>
      <c r="AU108" s="3"/>
      <c r="AV108" s="6"/>
      <c r="AW108" s="6"/>
      <c r="AX108" s="4"/>
      <c r="AY108" s="48"/>
      <c r="AZ108" s="46"/>
      <c r="BA108" s="46"/>
      <c r="BB108" s="54"/>
      <c r="BC108" s="53"/>
      <c r="BD108" s="46"/>
      <c r="BE108" s="46"/>
      <c r="BF108" s="56"/>
      <c r="BG108" s="3"/>
      <c r="BH108" s="6"/>
      <c r="BI108" s="6"/>
      <c r="BJ108" s="6"/>
      <c r="BK108" s="3"/>
      <c r="BL108" s="6"/>
      <c r="BM108" s="6"/>
      <c r="BN108" s="4"/>
      <c r="BO108" s="3"/>
      <c r="BP108" s="6"/>
      <c r="BQ108" s="6"/>
      <c r="BR108" s="6"/>
      <c r="BS108" s="3"/>
      <c r="BT108" s="6"/>
      <c r="BU108" s="6"/>
      <c r="BV108" s="4"/>
      <c r="BW108" s="3"/>
      <c r="BX108" s="6"/>
      <c r="BY108" s="6"/>
      <c r="BZ108" s="6"/>
      <c r="CA108" s="73"/>
      <c r="CB108" s="74"/>
      <c r="CC108" s="75"/>
    </row>
    <row r="110" spans="2:81" ht="15" customHeight="1" thickBot="1" x14ac:dyDescent="0.6"/>
    <row r="111" spans="2:81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7" t="s">
        <v>11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9"/>
    </row>
    <row r="112" spans="2:81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168</v>
      </c>
      <c r="Z112" s="5"/>
      <c r="AA112" s="1" t="s">
        <v>12</v>
      </c>
      <c r="AB112" s="5"/>
      <c r="AC112" s="5"/>
      <c r="AD112" s="5" t="s">
        <v>37</v>
      </c>
      <c r="AE112" s="5"/>
      <c r="AF112" s="5"/>
      <c r="AG112" s="5"/>
      <c r="AH112" s="5"/>
      <c r="AI112" s="5" t="s">
        <v>38</v>
      </c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2"/>
    </row>
    <row r="113" spans="2:81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 * 100</f>
        <v>56.000000000000007</v>
      </c>
      <c r="G113" s="11" t="s">
        <v>0</v>
      </c>
      <c r="H113" s="10">
        <f ca="1">INDIRECT("[" &amp; $B$7 &amp; "]" &amp; $B$9 &amp; "!C" &amp; $B113) * 100</f>
        <v>10</v>
      </c>
      <c r="I113" t="s">
        <v>1</v>
      </c>
      <c r="J113" s="10" t="str">
        <f ca="1">IF(INDIRECT("[" &amp; $B$7 &amp; "]" &amp; $B$9 &amp; "!B" &amp; $B113)="alternating", "先後交互制", "先後固定制")</f>
        <v>先後交互制</v>
      </c>
      <c r="K113" s="11"/>
      <c r="L113" s="33">
        <f ca="1">INDIRECT("[" &amp; $B$7 &amp; "]" &amp; $B$9 &amp; "!F"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"!D" &amp; $B113)</f>
        <v>3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3</v>
      </c>
      <c r="V113" t="s">
        <v>4</v>
      </c>
      <c r="W113" s="33">
        <f ca="1">INDIRECT("[" &amp; $B$7 &amp; "]" &amp; $B$9 &amp; "!H" &amp; $B113)</f>
        <v>6</v>
      </c>
      <c r="X113" s="27" t="s">
        <v>4</v>
      </c>
      <c r="Y113" s="10"/>
      <c r="AA113" s="10">
        <f ca="1">INDIRECT("[" &amp; $B$7 &amp; "]" &amp; $B$9 &amp; "!K" &amp; $B113)</f>
        <v>2000</v>
      </c>
      <c r="AB113" t="s">
        <v>5</v>
      </c>
      <c r="AD113">
        <f ca="1">INDIRECT("[" &amp; $B$7 &amp; "]" &amp; $B$9 &amp; "!L" &amp; $B113)</f>
        <v>3</v>
      </c>
      <c r="AE113" t="s">
        <v>4</v>
      </c>
      <c r="AI113">
        <f ca="1">INDIRECT("[" &amp; $B$7 &amp; "]" &amp; $B$9 &amp; "!M" &amp; $B113)</f>
        <v>6</v>
      </c>
      <c r="AJ113" t="s">
        <v>4</v>
      </c>
      <c r="CC113" s="11"/>
    </row>
    <row r="114" spans="2:81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 t="s">
        <v>165</v>
      </c>
      <c r="AA114" s="10"/>
      <c r="AM114" s="1" t="s">
        <v>21</v>
      </c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1" t="s">
        <v>35</v>
      </c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2"/>
    </row>
    <row r="115" spans="2:81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26">
        <f ca="1">INDIRECT("[" &amp; $B$7 &amp; "]" &amp; $B$9 &amp; "!I" &amp; $B113) * 100</f>
        <v>51.254813411580798</v>
      </c>
      <c r="Z115" t="s">
        <v>167</v>
      </c>
      <c r="AA115" s="10"/>
      <c r="AB115" s="11"/>
      <c r="AC115" s="12" t="s">
        <v>15</v>
      </c>
      <c r="AD115" s="13"/>
      <c r="AE115" s="13"/>
      <c r="AF115" s="13"/>
      <c r="AG115" s="14"/>
      <c r="AH115" s="12" t="s">
        <v>16</v>
      </c>
      <c r="AI115" s="13"/>
      <c r="AJ115" s="13"/>
      <c r="AK115" s="13"/>
      <c r="AL115" s="13"/>
      <c r="AM115" s="10">
        <f ca="1">INDIRECT("[" &amp; $B$7 &amp; "]" &amp; $B$9 &amp; "!P" &amp; $B113)</f>
        <v>1279</v>
      </c>
      <c r="AN115" t="s">
        <v>5</v>
      </c>
      <c r="AQ115" s="6" t="s">
        <v>17</v>
      </c>
      <c r="AR115" s="6"/>
      <c r="AS115" s="6"/>
      <c r="AT115" s="6"/>
      <c r="AU115" s="6"/>
      <c r="AV115" s="6"/>
      <c r="AW115" s="6"/>
      <c r="AX115" s="6"/>
      <c r="AY115" s="49" t="s">
        <v>20</v>
      </c>
      <c r="AZ115" s="47"/>
      <c r="BA115" s="47"/>
      <c r="BB115" s="47"/>
      <c r="BC115" s="47"/>
      <c r="BD115" s="47"/>
      <c r="BE115" s="47"/>
      <c r="BF115" s="47"/>
      <c r="BG115" s="10">
        <f ca="1">INDIRECT("[" &amp; $B$7 &amp; "]" &amp; $B$9 &amp; "!U" &amp; $B113)</f>
        <v>721</v>
      </c>
      <c r="BH115" t="s">
        <v>5</v>
      </c>
      <c r="BK115" s="6" t="s">
        <v>17</v>
      </c>
      <c r="BS115" t="s">
        <v>20</v>
      </c>
      <c r="CA115" s="76" t="s">
        <v>22</v>
      </c>
      <c r="CB115" s="77"/>
      <c r="CC115" s="78"/>
    </row>
    <row r="116" spans="2:81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 t="s">
        <v>166</v>
      </c>
      <c r="AA116" s="10"/>
      <c r="AB116" s="11"/>
      <c r="AC116" s="15"/>
      <c r="AD116" s="16">
        <f ca="1">INDIRECT("[" &amp; $B$7 &amp; "]" &amp; $B$9 &amp; "!N" &amp; $B113)</f>
        <v>991</v>
      </c>
      <c r="AE116" s="16" t="s">
        <v>5</v>
      </c>
      <c r="AF116" s="16"/>
      <c r="AG116" s="17"/>
      <c r="AH116" s="15"/>
      <c r="AI116" s="16">
        <f ca="1">INDIRECT("[" &amp; $B$7 &amp; "]" &amp; $B$9 &amp; "!O" &amp; $B113)</f>
        <v>928</v>
      </c>
      <c r="AJ116" s="16" t="s">
        <v>5</v>
      </c>
      <c r="AK116" s="16"/>
      <c r="AL116" s="16"/>
      <c r="AM116" s="10">
        <f ca="1">AM115*100/$AA113</f>
        <v>63.95</v>
      </c>
      <c r="AN116" t="s">
        <v>36</v>
      </c>
      <c r="AQ116" s="1" t="s">
        <v>18</v>
      </c>
      <c r="AR116" s="5"/>
      <c r="AS116" s="5"/>
      <c r="AT116" s="2"/>
      <c r="AU116" s="1" t="s">
        <v>19</v>
      </c>
      <c r="AV116" s="5"/>
      <c r="AW116" s="5"/>
      <c r="AX116" s="2"/>
      <c r="AY116" s="51" t="s">
        <v>18</v>
      </c>
      <c r="AZ116" s="51"/>
      <c r="BA116" s="51"/>
      <c r="BB116" s="52"/>
      <c r="BC116" s="50" t="s">
        <v>19</v>
      </c>
      <c r="BD116" s="51"/>
      <c r="BE116" s="51"/>
      <c r="BF116" s="55"/>
      <c r="BG116" s="10">
        <f ca="1">BG115*100/$AA113</f>
        <v>36.049999999999997</v>
      </c>
      <c r="BH116" t="s">
        <v>36</v>
      </c>
      <c r="BK116" s="1" t="s">
        <v>18</v>
      </c>
      <c r="BL116" s="5"/>
      <c r="BM116" s="5"/>
      <c r="BN116" s="2"/>
      <c r="BO116" s="5" t="s">
        <v>19</v>
      </c>
      <c r="BP116" s="5"/>
      <c r="BQ116" s="5"/>
      <c r="BR116" s="5"/>
      <c r="BS116" s="1" t="s">
        <v>18</v>
      </c>
      <c r="BT116" s="5"/>
      <c r="BU116" s="5"/>
      <c r="BV116" s="2"/>
      <c r="BW116" s="1" t="s">
        <v>19</v>
      </c>
      <c r="BX116" s="5"/>
      <c r="BY116" s="5"/>
      <c r="BZ116" s="5"/>
      <c r="CA116" s="68">
        <f ca="1">INDIRECT("[" &amp; $B$7 &amp; "]" &amp; $B$9 &amp; "!Z" &amp; $B113)</f>
        <v>81</v>
      </c>
      <c r="CB116" s="69" t="s">
        <v>5</v>
      </c>
      <c r="CC116" s="70"/>
    </row>
    <row r="117" spans="2:81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26">
        <f ca="1">INDIRECT("[" &amp; $B$7 &amp; "]" &amp; $B$9 &amp; "!J" &amp; $B113) * 100</f>
        <v>3.7729981550079996</v>
      </c>
      <c r="Z117" t="s">
        <v>167</v>
      </c>
      <c r="AA117" s="10"/>
      <c r="AB117" s="11"/>
      <c r="AC117" s="59"/>
      <c r="AD117" s="66">
        <f ca="1">AD116*100/(AA113-CA116)</f>
        <v>51.64147993746743</v>
      </c>
      <c r="AE117" s="58" t="s">
        <v>1</v>
      </c>
      <c r="AF117" s="62"/>
      <c r="AG117" s="17"/>
      <c r="AH117" s="59"/>
      <c r="AI117" s="66">
        <f ca="1">AI116*100/(AA113-CA116)</f>
        <v>48.35852006253257</v>
      </c>
      <c r="AJ117" s="58" t="s">
        <v>1</v>
      </c>
      <c r="AK117" s="16"/>
      <c r="AL117" s="16"/>
      <c r="AM117" s="10"/>
      <c r="AQ117" s="10">
        <f ca="1">INDIRECT("[" &amp; $B$7 &amp; "]" &amp; $B$9 &amp; "!Q" &amp; $B113)</f>
        <v>673</v>
      </c>
      <c r="AR117" t="s">
        <v>5</v>
      </c>
      <c r="AT117" s="11"/>
      <c r="AU117" s="10">
        <f ca="1">INDIRECT("[" &amp; $B$7 &amp; "]" &amp; $B$9 &amp; "!R" &amp; $B113)</f>
        <v>606</v>
      </c>
      <c r="AV117" t="s">
        <v>5</v>
      </c>
      <c r="AX117" s="11"/>
      <c r="AY117" s="41">
        <f ca="1">INDIRECT("[" &amp; $B$7 &amp; "]" &amp; $B$9 &amp; "!S" &amp; $B113)</f>
        <v>0</v>
      </c>
      <c r="AZ117" s="49" t="s">
        <v>5</v>
      </c>
      <c r="BA117" s="49"/>
      <c r="BB117" s="47"/>
      <c r="BC117" s="60">
        <f ca="1">INDIRECT("[" &amp; $B$7 &amp; "]" &amp; $B$9 &amp; "!T" &amp; $B113)</f>
        <v>0</v>
      </c>
      <c r="BD117" s="49" t="s">
        <v>5</v>
      </c>
      <c r="BE117" s="49"/>
      <c r="BF117" s="61"/>
      <c r="BG117" s="10"/>
      <c r="BK117" s="10">
        <f ca="1">INDIRECT("[" &amp; $B$7 &amp; "]" &amp; $B$9 &amp; "!V" &amp; $B113)</f>
        <v>305</v>
      </c>
      <c r="BL117" t="s">
        <v>5</v>
      </c>
      <c r="BN117" s="11"/>
      <c r="BO117" s="10">
        <f ca="1">INDIRECT("[" &amp; $B$7 &amp; "]" &amp; $B$9 &amp; "!W" &amp; $B113)</f>
        <v>314</v>
      </c>
      <c r="BP117" t="s">
        <v>5</v>
      </c>
      <c r="BS117" s="10">
        <f ca="1">INDIRECT("[" &amp; $B$7 &amp; "]" &amp; $B$9 &amp; "!X" &amp; $B113)</f>
        <v>13</v>
      </c>
      <c r="BT117" t="s">
        <v>5</v>
      </c>
      <c r="BV117" s="11"/>
      <c r="BW117" s="10">
        <f ca="1">INDIRECT("[" &amp; $B$7 &amp; "]" &amp; $B$9 &amp; "!Y" &amp; $B113)</f>
        <v>8</v>
      </c>
      <c r="BX117" t="s">
        <v>5</v>
      </c>
      <c r="CA117" s="71">
        <f ca="1">CA116*100/AA113</f>
        <v>4.05</v>
      </c>
      <c r="CB117" s="72" t="s">
        <v>1</v>
      </c>
      <c r="CC117" s="70"/>
    </row>
    <row r="118" spans="2:81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6"/>
      <c r="AA118" s="3"/>
      <c r="AB118" s="4"/>
      <c r="AC118" s="63" t="s">
        <v>39</v>
      </c>
      <c r="AD118" s="67">
        <f ca="1">AD117-50</f>
        <v>1.6414799374674303</v>
      </c>
      <c r="AE118" s="64" t="s">
        <v>40</v>
      </c>
      <c r="AF118" s="64"/>
      <c r="AG118" s="65"/>
      <c r="AH118" s="63" t="s">
        <v>39</v>
      </c>
      <c r="AI118" s="67">
        <f ca="1">AI117-50</f>
        <v>-1.6414799374674303</v>
      </c>
      <c r="AJ118" s="64" t="s">
        <v>40</v>
      </c>
      <c r="AK118" s="64"/>
      <c r="AL118" s="64"/>
      <c r="AM118" s="3"/>
      <c r="AN118" s="6"/>
      <c r="AO118" s="6"/>
      <c r="AP118" s="6"/>
      <c r="AQ118" s="3"/>
      <c r="AR118" s="6"/>
      <c r="AS118" s="6"/>
      <c r="AT118" s="4"/>
      <c r="AU118" s="3"/>
      <c r="AV118" s="6"/>
      <c r="AW118" s="6"/>
      <c r="AX118" s="4"/>
      <c r="AY118" s="48"/>
      <c r="AZ118" s="46"/>
      <c r="BA118" s="46"/>
      <c r="BB118" s="54"/>
      <c r="BC118" s="53"/>
      <c r="BD118" s="46"/>
      <c r="BE118" s="46"/>
      <c r="BF118" s="56"/>
      <c r="BG118" s="3"/>
      <c r="BH118" s="6"/>
      <c r="BI118" s="6"/>
      <c r="BJ118" s="6"/>
      <c r="BK118" s="3"/>
      <c r="BL118" s="6"/>
      <c r="BM118" s="6"/>
      <c r="BN118" s="4"/>
      <c r="BO118" s="3"/>
      <c r="BP118" s="6"/>
      <c r="BQ118" s="6"/>
      <c r="BR118" s="6"/>
      <c r="BS118" s="3"/>
      <c r="BT118" s="6"/>
      <c r="BU118" s="6"/>
      <c r="BV118" s="4"/>
      <c r="BW118" s="3"/>
      <c r="BX118" s="6"/>
      <c r="BY118" s="6"/>
      <c r="BZ118" s="6"/>
      <c r="CA118" s="73"/>
      <c r="CB118" s="74"/>
      <c r="CC118" s="75"/>
    </row>
    <row r="120" spans="2:81" ht="15" customHeight="1" thickBot="1" x14ac:dyDescent="0.6"/>
    <row r="121" spans="2:81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7" t="s">
        <v>11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9"/>
    </row>
    <row r="122" spans="2:81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168</v>
      </c>
      <c r="Z122" s="5"/>
      <c r="AA122" s="1" t="s">
        <v>12</v>
      </c>
      <c r="AB122" s="5"/>
      <c r="AC122" s="5"/>
      <c r="AD122" s="5" t="s">
        <v>37</v>
      </c>
      <c r="AE122" s="5"/>
      <c r="AF122" s="5"/>
      <c r="AG122" s="5"/>
      <c r="AH122" s="5"/>
      <c r="AI122" s="5" t="s">
        <v>38</v>
      </c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2"/>
    </row>
    <row r="123" spans="2:81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 * 100</f>
        <v>56.999999999999993</v>
      </c>
      <c r="G123" s="11" t="s">
        <v>0</v>
      </c>
      <c r="H123" s="10">
        <f ca="1">INDIRECT("[" &amp; $B$7 &amp; "]" &amp; $B$9 &amp; "!C" &amp; $B123) * 100</f>
        <v>10</v>
      </c>
      <c r="I123" t="s">
        <v>1</v>
      </c>
      <c r="J123" s="10" t="str">
        <f ca="1">IF(INDIRECT("[" &amp; $B$7 &amp; "]" &amp; $B$9 &amp; "!B" &amp; $B123)="alternating", "先後交互制", "先後固定制")</f>
        <v>先後交互制</v>
      </c>
      <c r="K123" s="11"/>
      <c r="L123" s="33">
        <f ca="1">INDIRECT("[" &amp; $B$7 &amp; "]" &amp; $B$9 &amp; "!F" &amp; $B123)</f>
        <v>1</v>
      </c>
      <c r="M123" s="26" t="s">
        <v>3</v>
      </c>
      <c r="N123" s="33">
        <f ca="1">INDIRECT("[" &amp; $B$7 &amp; "]" &amp; $B$9 &amp; "!E" &amp; $B123)</f>
        <v>2</v>
      </c>
      <c r="O123" s="26" t="s">
        <v>3</v>
      </c>
      <c r="P123" s="33">
        <f ca="1">INDIRECT("[" &amp; $B$7 &amp; "]" &amp; $B$9 &amp; "!D" &amp; $B123)</f>
        <v>3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2</v>
      </c>
      <c r="V123" t="s">
        <v>4</v>
      </c>
      <c r="W123" s="33">
        <f ca="1">INDIRECT("[" &amp; $B$7 &amp; "]" &amp; $B$9 &amp; "!H" &amp; $B123)</f>
        <v>6</v>
      </c>
      <c r="X123" s="27" t="s">
        <v>4</v>
      </c>
      <c r="Y123" s="10"/>
      <c r="AA123" s="10">
        <f ca="1">INDIRECT("[" &amp; $B$7 &amp; "]" &amp; $B$9 &amp; "!K" &amp; $B123)</f>
        <v>2000</v>
      </c>
      <c r="AB123" t="s">
        <v>5</v>
      </c>
      <c r="AD123">
        <f ca="1">INDIRECT("[" &amp; $B$7 &amp; "]" &amp; $B$9 &amp; "!L" &amp; $B123)</f>
        <v>2</v>
      </c>
      <c r="AE123" t="s">
        <v>4</v>
      </c>
      <c r="AI123">
        <f ca="1">INDIRECT("[" &amp; $B$7 &amp; "]" &amp; $B$9 &amp; "!M" &amp; $B123)</f>
        <v>6</v>
      </c>
      <c r="AJ123" t="s">
        <v>4</v>
      </c>
      <c r="CC123" s="11"/>
    </row>
    <row r="124" spans="2:81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 t="s">
        <v>165</v>
      </c>
      <c r="AA124" s="10"/>
      <c r="AM124" s="1" t="s">
        <v>21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1" t="s">
        <v>35</v>
      </c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2"/>
    </row>
    <row r="125" spans="2:81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26">
        <f ca="1">INDIRECT("[" &amp; $B$7 &amp; "]" &amp; $B$9 &amp; "!I" &amp; $B123) * 100</f>
        <v>48.753435930116964</v>
      </c>
      <c r="Z125" t="s">
        <v>167</v>
      </c>
      <c r="AA125" s="10"/>
      <c r="AB125" s="11"/>
      <c r="AC125" s="12" t="s">
        <v>15</v>
      </c>
      <c r="AD125" s="13"/>
      <c r="AE125" s="13"/>
      <c r="AF125" s="13"/>
      <c r="AG125" s="14"/>
      <c r="AH125" s="12" t="s">
        <v>16</v>
      </c>
      <c r="AI125" s="13"/>
      <c r="AJ125" s="13"/>
      <c r="AK125" s="13"/>
      <c r="AL125" s="13"/>
      <c r="AM125" s="10">
        <f ca="1">INDIRECT("[" &amp; $B$7 &amp; "]" &amp; $B$9 &amp; "!P" &amp; $B123)</f>
        <v>1503</v>
      </c>
      <c r="AN125" t="s">
        <v>5</v>
      </c>
      <c r="AQ125" s="6" t="s">
        <v>17</v>
      </c>
      <c r="AR125" s="6"/>
      <c r="AS125" s="6"/>
      <c r="AT125" s="6"/>
      <c r="AU125" s="6"/>
      <c r="AV125" s="6"/>
      <c r="AW125" s="6"/>
      <c r="AX125" s="6"/>
      <c r="AY125" s="49" t="s">
        <v>20</v>
      </c>
      <c r="AZ125" s="47"/>
      <c r="BA125" s="47"/>
      <c r="BB125" s="47"/>
      <c r="BC125" s="47"/>
      <c r="BD125" s="47"/>
      <c r="BE125" s="47"/>
      <c r="BF125" s="47"/>
      <c r="BG125" s="10">
        <f ca="1">INDIRECT("[" &amp; $B$7 &amp; "]" &amp; $B$9 &amp; "!U" &amp; $B123)</f>
        <v>497</v>
      </c>
      <c r="BH125" t="s">
        <v>5</v>
      </c>
      <c r="BK125" s="6" t="s">
        <v>17</v>
      </c>
      <c r="BS125" t="s">
        <v>20</v>
      </c>
      <c r="CA125" s="76" t="s">
        <v>22</v>
      </c>
      <c r="CB125" s="77"/>
      <c r="CC125" s="78"/>
    </row>
    <row r="126" spans="2:81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 t="s">
        <v>166</v>
      </c>
      <c r="AA126" s="10"/>
      <c r="AB126" s="11"/>
      <c r="AC126" s="15"/>
      <c r="AD126" s="16">
        <f ca="1">INDIRECT("[" &amp; $B$7 &amp; "]" &amp; $B$9 &amp; "!N" &amp; $B123)</f>
        <v>1012</v>
      </c>
      <c r="AE126" s="16" t="s">
        <v>5</v>
      </c>
      <c r="AF126" s="16"/>
      <c r="AG126" s="17"/>
      <c r="AH126" s="15"/>
      <c r="AI126" s="16">
        <f ca="1">INDIRECT("[" &amp; $B$7 &amp; "]" &amp; $B$9 &amp; "!O" &amp; $B123)</f>
        <v>975</v>
      </c>
      <c r="AJ126" s="16" t="s">
        <v>5</v>
      </c>
      <c r="AK126" s="16"/>
      <c r="AL126" s="16"/>
      <c r="AM126" s="10">
        <f ca="1">AM125*100/$AA123</f>
        <v>75.150000000000006</v>
      </c>
      <c r="AN126" t="s">
        <v>36</v>
      </c>
      <c r="AQ126" s="1" t="s">
        <v>18</v>
      </c>
      <c r="AR126" s="5"/>
      <c r="AS126" s="5"/>
      <c r="AT126" s="2"/>
      <c r="AU126" s="1" t="s">
        <v>19</v>
      </c>
      <c r="AV126" s="5"/>
      <c r="AW126" s="5"/>
      <c r="AX126" s="2"/>
      <c r="AY126" s="51" t="s">
        <v>18</v>
      </c>
      <c r="AZ126" s="51"/>
      <c r="BA126" s="51"/>
      <c r="BB126" s="52"/>
      <c r="BC126" s="50" t="s">
        <v>19</v>
      </c>
      <c r="BD126" s="51"/>
      <c r="BE126" s="51"/>
      <c r="BF126" s="55"/>
      <c r="BG126" s="10">
        <f ca="1">BG125*100/$AA123</f>
        <v>24.85</v>
      </c>
      <c r="BH126" t="s">
        <v>36</v>
      </c>
      <c r="BK126" s="1" t="s">
        <v>18</v>
      </c>
      <c r="BL126" s="5"/>
      <c r="BM126" s="5"/>
      <c r="BN126" s="2"/>
      <c r="BO126" s="5" t="s">
        <v>19</v>
      </c>
      <c r="BP126" s="5"/>
      <c r="BQ126" s="5"/>
      <c r="BR126" s="5"/>
      <c r="BS126" s="1" t="s">
        <v>18</v>
      </c>
      <c r="BT126" s="5"/>
      <c r="BU126" s="5"/>
      <c r="BV126" s="2"/>
      <c r="BW126" s="1" t="s">
        <v>19</v>
      </c>
      <c r="BX126" s="5"/>
      <c r="BY126" s="5"/>
      <c r="BZ126" s="5"/>
      <c r="CA126" s="68">
        <f ca="1">INDIRECT("[" &amp; $B$7 &amp; "]" &amp; $B$9 &amp; "!Z" &amp; $B123)</f>
        <v>13</v>
      </c>
      <c r="CB126" s="69" t="s">
        <v>5</v>
      </c>
      <c r="CC126" s="70"/>
    </row>
    <row r="127" spans="2:81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26">
        <f ca="1">INDIRECT("[" &amp; $B$7 &amp; "]" &amp; $B$9 &amp; "!J" &amp; $B123) * 100</f>
        <v>0.72169356484898994</v>
      </c>
      <c r="Z127" t="s">
        <v>167</v>
      </c>
      <c r="AA127" s="10"/>
      <c r="AB127" s="11"/>
      <c r="AC127" s="59"/>
      <c r="AD127" s="66">
        <f ca="1">AD126*100/(AA123-CA126)</f>
        <v>50.931051836940114</v>
      </c>
      <c r="AE127" s="58" t="s">
        <v>1</v>
      </c>
      <c r="AF127" s="62"/>
      <c r="AG127" s="17"/>
      <c r="AH127" s="59"/>
      <c r="AI127" s="66">
        <f ca="1">AI126*100/(AA123-CA126)</f>
        <v>49.068948163059886</v>
      </c>
      <c r="AJ127" s="58" t="s">
        <v>1</v>
      </c>
      <c r="AK127" s="16"/>
      <c r="AL127" s="16"/>
      <c r="AM127" s="10"/>
      <c r="AQ127" s="10">
        <f ca="1">INDIRECT("[" &amp; $B$7 &amp; "]" &amp; $B$9 &amp; "!Q" &amp; $B123)</f>
        <v>747</v>
      </c>
      <c r="AR127" t="s">
        <v>5</v>
      </c>
      <c r="AT127" s="11"/>
      <c r="AU127" s="10">
        <f ca="1">INDIRECT("[" &amp; $B$7 &amp; "]" &amp; $B$9 &amp; "!R" &amp; $B123)</f>
        <v>756</v>
      </c>
      <c r="AV127" t="s">
        <v>5</v>
      </c>
      <c r="AX127" s="11"/>
      <c r="AY127" s="41">
        <f ca="1">INDIRECT("[" &amp; $B$7 &amp; "]" &amp; $B$9 &amp; "!S" &amp; $B123)</f>
        <v>0</v>
      </c>
      <c r="AZ127" s="49" t="s">
        <v>5</v>
      </c>
      <c r="BA127" s="49"/>
      <c r="BB127" s="47"/>
      <c r="BC127" s="60">
        <f ca="1">INDIRECT("[" &amp; $B$7 &amp; "]" &amp; $B$9 &amp; "!T" &amp; $B123)</f>
        <v>0</v>
      </c>
      <c r="BD127" s="49" t="s">
        <v>5</v>
      </c>
      <c r="BE127" s="49"/>
      <c r="BF127" s="61"/>
      <c r="BG127" s="10"/>
      <c r="BK127" s="10">
        <f ca="1">INDIRECT("[" &amp; $B$7 &amp; "]" &amp; $B$9 &amp; "!V" &amp; $B123)</f>
        <v>263</v>
      </c>
      <c r="BL127" t="s">
        <v>5</v>
      </c>
      <c r="BN127" s="11"/>
      <c r="BO127" s="10">
        <f ca="1">INDIRECT("[" &amp; $B$7 &amp; "]" &amp; $B$9 &amp; "!W" &amp; $B123)</f>
        <v>217</v>
      </c>
      <c r="BP127" t="s">
        <v>5</v>
      </c>
      <c r="BS127" s="10">
        <f ca="1">INDIRECT("[" &amp; $B$7 &amp; "]" &amp; $B$9 &amp; "!X" &amp; $B123)</f>
        <v>2</v>
      </c>
      <c r="BT127" t="s">
        <v>5</v>
      </c>
      <c r="BV127" s="11"/>
      <c r="BW127" s="10">
        <f ca="1">INDIRECT("[" &amp; $B$7 &amp; "]" &amp; $B$9 &amp; "!Y" &amp; $B123)</f>
        <v>2</v>
      </c>
      <c r="BX127" t="s">
        <v>5</v>
      </c>
      <c r="CA127" s="71">
        <f ca="1">CA126*100/AA123</f>
        <v>0.65</v>
      </c>
      <c r="CB127" s="72" t="s">
        <v>1</v>
      </c>
      <c r="CC127" s="70"/>
    </row>
    <row r="128" spans="2:81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6"/>
      <c r="AA128" s="3"/>
      <c r="AB128" s="4"/>
      <c r="AC128" s="63" t="s">
        <v>39</v>
      </c>
      <c r="AD128" s="67">
        <f ca="1">AD127-50</f>
        <v>0.93105183694011373</v>
      </c>
      <c r="AE128" s="64" t="s">
        <v>40</v>
      </c>
      <c r="AF128" s="64"/>
      <c r="AG128" s="65"/>
      <c r="AH128" s="63" t="s">
        <v>39</v>
      </c>
      <c r="AI128" s="67">
        <f ca="1">AI127-50</f>
        <v>-0.93105183694011373</v>
      </c>
      <c r="AJ128" s="64" t="s">
        <v>40</v>
      </c>
      <c r="AK128" s="64"/>
      <c r="AL128" s="64"/>
      <c r="AM128" s="3"/>
      <c r="AN128" s="6"/>
      <c r="AO128" s="6"/>
      <c r="AP128" s="6"/>
      <c r="AQ128" s="3"/>
      <c r="AR128" s="6"/>
      <c r="AS128" s="6"/>
      <c r="AT128" s="4"/>
      <c r="AU128" s="3"/>
      <c r="AV128" s="6"/>
      <c r="AW128" s="6"/>
      <c r="AX128" s="4"/>
      <c r="AY128" s="48"/>
      <c r="AZ128" s="46"/>
      <c r="BA128" s="46"/>
      <c r="BB128" s="54"/>
      <c r="BC128" s="53"/>
      <c r="BD128" s="46"/>
      <c r="BE128" s="46"/>
      <c r="BF128" s="56"/>
      <c r="BG128" s="3"/>
      <c r="BH128" s="6"/>
      <c r="BI128" s="6"/>
      <c r="BJ128" s="6"/>
      <c r="BK128" s="3"/>
      <c r="BL128" s="6"/>
      <c r="BM128" s="6"/>
      <c r="BN128" s="4"/>
      <c r="BO128" s="3"/>
      <c r="BP128" s="6"/>
      <c r="BQ128" s="6"/>
      <c r="BR128" s="6"/>
      <c r="BS128" s="3"/>
      <c r="BT128" s="6"/>
      <c r="BU128" s="6"/>
      <c r="BV128" s="4"/>
      <c r="BW128" s="3"/>
      <c r="BX128" s="6"/>
      <c r="BY128" s="6"/>
      <c r="BZ128" s="6"/>
      <c r="CA128" s="73"/>
      <c r="CB128" s="74"/>
      <c r="CC128" s="75"/>
    </row>
    <row r="130" spans="2:81" ht="15" customHeight="1" thickBot="1" x14ac:dyDescent="0.6"/>
    <row r="131" spans="2:81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7" t="s">
        <v>11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9"/>
    </row>
    <row r="132" spans="2:81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168</v>
      </c>
      <c r="Z132" s="5"/>
      <c r="AA132" s="1" t="s">
        <v>12</v>
      </c>
      <c r="AB132" s="5"/>
      <c r="AC132" s="5"/>
      <c r="AD132" s="5" t="s">
        <v>37</v>
      </c>
      <c r="AE132" s="5"/>
      <c r="AF132" s="5"/>
      <c r="AG132" s="5"/>
      <c r="AH132" s="5"/>
      <c r="AI132" s="5" t="s">
        <v>38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2"/>
    </row>
    <row r="133" spans="2:81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 * 100</f>
        <v>57.999999999999993</v>
      </c>
      <c r="G133" s="11" t="s">
        <v>0</v>
      </c>
      <c r="H133" s="10">
        <f ca="1">INDIRECT("[" &amp; $B$7 &amp; "]" &amp; $B$9 &amp; "!C" &amp; $B133) * 100</f>
        <v>10</v>
      </c>
      <c r="I133" t="s">
        <v>1</v>
      </c>
      <c r="J133" s="10" t="str">
        <f ca="1">IF(INDIRECT("[" &amp; $B$7 &amp; "]" &amp; $B$9 &amp; "!B" &amp; $B133)="alternating", "先後交互制", "先後固定制")</f>
        <v>先後交互制</v>
      </c>
      <c r="K133" s="11"/>
      <c r="L133" s="33">
        <f ca="1">INDIRECT("[" &amp; $B$7 &amp; "]" &amp; $B$9 &amp; "!F" &amp; $B133)</f>
        <v>1</v>
      </c>
      <c r="M133" s="26" t="s">
        <v>3</v>
      </c>
      <c r="N133" s="33">
        <f ca="1">INDIRECT("[" &amp; $B$7 &amp; "]" &amp; $B$9 &amp; "!E" &amp; $B133)</f>
        <v>2</v>
      </c>
      <c r="O133" s="26" t="s">
        <v>3</v>
      </c>
      <c r="P133" s="33">
        <f ca="1">INDIRECT("[" &amp; $B$7 &amp; "]" &amp; $B$9 &amp; "!D" &amp; $B133)</f>
        <v>3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2</v>
      </c>
      <c r="V133" t="s">
        <v>4</v>
      </c>
      <c r="W133" s="33">
        <f ca="1">INDIRECT("[" &amp; $B$7 &amp; "]" &amp; $B$9 &amp; "!H" &amp; $B133)</f>
        <v>6</v>
      </c>
      <c r="X133" s="27" t="s">
        <v>4</v>
      </c>
      <c r="Y133" s="10"/>
      <c r="AA133" s="10">
        <f ca="1">INDIRECT("[" &amp; $B$7 &amp; "]" &amp; $B$9 &amp; "!K" &amp; $B133)</f>
        <v>2000</v>
      </c>
      <c r="AB133" t="s">
        <v>5</v>
      </c>
      <c r="AD133">
        <f ca="1">INDIRECT("[" &amp; $B$7 &amp; "]" &amp; $B$9 &amp; "!L" &amp; $B133)</f>
        <v>2</v>
      </c>
      <c r="AE133" t="s">
        <v>4</v>
      </c>
      <c r="AI133">
        <f ca="1">INDIRECT("[" &amp; $B$7 &amp; "]" &amp; $B$9 &amp; "!M" &amp; $B133)</f>
        <v>6</v>
      </c>
      <c r="AJ133" t="s">
        <v>4</v>
      </c>
      <c r="CC133" s="11"/>
    </row>
    <row r="134" spans="2:81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 t="s">
        <v>165</v>
      </c>
      <c r="AA134" s="10"/>
      <c r="AM134" s="1" t="s">
        <v>21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1" t="s">
        <v>35</v>
      </c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2"/>
    </row>
    <row r="135" spans="2:81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26">
        <f ca="1">INDIRECT("[" &amp; $B$7 &amp; "]" &amp; $B$9 &amp; "!I" &amp; $B133) * 100</f>
        <v>48.94857724786683</v>
      </c>
      <c r="Z135" t="s">
        <v>167</v>
      </c>
      <c r="AA135" s="10"/>
      <c r="AB135" s="11"/>
      <c r="AC135" s="12" t="s">
        <v>15</v>
      </c>
      <c r="AD135" s="13"/>
      <c r="AE135" s="13"/>
      <c r="AF135" s="13"/>
      <c r="AG135" s="14"/>
      <c r="AH135" s="12" t="s">
        <v>16</v>
      </c>
      <c r="AI135" s="13"/>
      <c r="AJ135" s="13"/>
      <c r="AK135" s="13"/>
      <c r="AL135" s="13"/>
      <c r="AM135" s="10">
        <f ca="1">INDIRECT("[" &amp; $B$7 &amp; "]" &amp; $B$9 &amp; "!P" &amp; $B133)</f>
        <v>1507</v>
      </c>
      <c r="AN135" t="s">
        <v>5</v>
      </c>
      <c r="AQ135" s="6" t="s">
        <v>17</v>
      </c>
      <c r="AR135" s="6"/>
      <c r="AS135" s="6"/>
      <c r="AT135" s="6"/>
      <c r="AU135" s="6"/>
      <c r="AV135" s="6"/>
      <c r="AW135" s="6"/>
      <c r="AX135" s="6"/>
      <c r="AY135" s="49" t="s">
        <v>20</v>
      </c>
      <c r="AZ135" s="47"/>
      <c r="BA135" s="47"/>
      <c r="BB135" s="47"/>
      <c r="BC135" s="47"/>
      <c r="BD135" s="47"/>
      <c r="BE135" s="47"/>
      <c r="BF135" s="47"/>
      <c r="BG135" s="10">
        <f ca="1">INDIRECT("[" &amp; $B$7 &amp; "]" &amp; $B$9 &amp; "!U" &amp; $B133)</f>
        <v>493</v>
      </c>
      <c r="BH135" t="s">
        <v>5</v>
      </c>
      <c r="BK135" s="6" t="s">
        <v>17</v>
      </c>
      <c r="BS135" t="s">
        <v>20</v>
      </c>
      <c r="CA135" s="76" t="s">
        <v>22</v>
      </c>
      <c r="CB135" s="77"/>
      <c r="CC135" s="78"/>
    </row>
    <row r="136" spans="2:81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 t="s">
        <v>166</v>
      </c>
      <c r="AA136" s="10"/>
      <c r="AB136" s="11"/>
      <c r="AC136" s="15"/>
      <c r="AD136" s="16">
        <f ca="1">INDIRECT("[" &amp; $B$7 &amp; "]" &amp; $B$9 &amp; "!N" &amp; $B133)</f>
        <v>1011</v>
      </c>
      <c r="AE136" s="16" t="s">
        <v>5</v>
      </c>
      <c r="AF136" s="16"/>
      <c r="AG136" s="17"/>
      <c r="AH136" s="15"/>
      <c r="AI136" s="16">
        <f ca="1">INDIRECT("[" &amp; $B$7 &amp; "]" &amp; $B$9 &amp; "!O" &amp; $B133)</f>
        <v>971</v>
      </c>
      <c r="AJ136" s="16" t="s">
        <v>5</v>
      </c>
      <c r="AK136" s="16"/>
      <c r="AL136" s="16"/>
      <c r="AM136" s="10">
        <f ca="1">AM135*100/$AA133</f>
        <v>75.349999999999994</v>
      </c>
      <c r="AN136" t="s">
        <v>36</v>
      </c>
      <c r="AQ136" s="1" t="s">
        <v>18</v>
      </c>
      <c r="AR136" s="5"/>
      <c r="AS136" s="5"/>
      <c r="AT136" s="2"/>
      <c r="AU136" s="1" t="s">
        <v>19</v>
      </c>
      <c r="AV136" s="5"/>
      <c r="AW136" s="5"/>
      <c r="AX136" s="2"/>
      <c r="AY136" s="51" t="s">
        <v>18</v>
      </c>
      <c r="AZ136" s="51"/>
      <c r="BA136" s="51"/>
      <c r="BB136" s="52"/>
      <c r="BC136" s="50" t="s">
        <v>19</v>
      </c>
      <c r="BD136" s="51"/>
      <c r="BE136" s="51"/>
      <c r="BF136" s="55"/>
      <c r="BG136" s="10">
        <f ca="1">BG135*100/$AA133</f>
        <v>24.65</v>
      </c>
      <c r="BH136" t="s">
        <v>36</v>
      </c>
      <c r="BK136" s="1" t="s">
        <v>18</v>
      </c>
      <c r="BL136" s="5"/>
      <c r="BM136" s="5"/>
      <c r="BN136" s="2"/>
      <c r="BO136" s="5" t="s">
        <v>19</v>
      </c>
      <c r="BP136" s="5"/>
      <c r="BQ136" s="5"/>
      <c r="BR136" s="5"/>
      <c r="BS136" s="1" t="s">
        <v>18</v>
      </c>
      <c r="BT136" s="5"/>
      <c r="BU136" s="5"/>
      <c r="BV136" s="2"/>
      <c r="BW136" s="1" t="s">
        <v>19</v>
      </c>
      <c r="BX136" s="5"/>
      <c r="BY136" s="5"/>
      <c r="BZ136" s="5"/>
      <c r="CA136" s="68">
        <f ca="1">INDIRECT("[" &amp; $B$7 &amp; "]" &amp; $B$9 &amp; "!Z" &amp; $B133)</f>
        <v>18</v>
      </c>
      <c r="CB136" s="69" t="s">
        <v>5</v>
      </c>
      <c r="CC136" s="70"/>
    </row>
    <row r="137" spans="2:81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26">
        <f ca="1">INDIRECT("[" &amp; $B$7 &amp; "]" &amp; $B$9 &amp; "!J" &amp; $B133) * 100</f>
        <v>0.76751026350398999</v>
      </c>
      <c r="Z137" t="s">
        <v>167</v>
      </c>
      <c r="AA137" s="10"/>
      <c r="AB137" s="11"/>
      <c r="AC137" s="59"/>
      <c r="AD137" s="66">
        <f ca="1">AD136*100/(AA133-CA136)</f>
        <v>51.009081735620583</v>
      </c>
      <c r="AE137" s="58" t="s">
        <v>1</v>
      </c>
      <c r="AF137" s="62"/>
      <c r="AG137" s="17"/>
      <c r="AH137" s="59"/>
      <c r="AI137" s="66">
        <f ca="1">AI136*100/(AA133-CA136)</f>
        <v>48.990918264379417</v>
      </c>
      <c r="AJ137" s="58" t="s">
        <v>1</v>
      </c>
      <c r="AK137" s="16"/>
      <c r="AL137" s="16"/>
      <c r="AM137" s="10"/>
      <c r="AQ137" s="10">
        <f ca="1">INDIRECT("[" &amp; $B$7 &amp; "]" &amp; $B$9 &amp; "!Q" &amp; $B133)</f>
        <v>758</v>
      </c>
      <c r="AR137" t="s">
        <v>5</v>
      </c>
      <c r="AT137" s="11"/>
      <c r="AU137" s="10">
        <f ca="1">INDIRECT("[" &amp; $B$7 &amp; "]" &amp; $B$9 &amp; "!R" &amp; $B133)</f>
        <v>749</v>
      </c>
      <c r="AV137" t="s">
        <v>5</v>
      </c>
      <c r="AX137" s="11"/>
      <c r="AY137" s="41">
        <f ca="1">INDIRECT("[" &amp; $B$7 &amp; "]" &amp; $B$9 &amp; "!S" &amp; $B133)</f>
        <v>0</v>
      </c>
      <c r="AZ137" s="49" t="s">
        <v>5</v>
      </c>
      <c r="BA137" s="49"/>
      <c r="BB137" s="47"/>
      <c r="BC137" s="60">
        <f ca="1">INDIRECT("[" &amp; $B$7 &amp; "]" &amp; $B$9 &amp; "!T" &amp; $B133)</f>
        <v>0</v>
      </c>
      <c r="BD137" s="49" t="s">
        <v>5</v>
      </c>
      <c r="BE137" s="49"/>
      <c r="BF137" s="61"/>
      <c r="BG137" s="10"/>
      <c r="BK137" s="10">
        <f ca="1">INDIRECT("[" &amp; $B$7 &amp; "]" &amp; $B$9 &amp; "!V" &amp; $B133)</f>
        <v>249</v>
      </c>
      <c r="BL137" t="s">
        <v>5</v>
      </c>
      <c r="BN137" s="11"/>
      <c r="BO137" s="10">
        <f ca="1">INDIRECT("[" &amp; $B$7 &amp; "]" &amp; $B$9 &amp; "!W" &amp; $B133)</f>
        <v>220</v>
      </c>
      <c r="BP137" t="s">
        <v>5</v>
      </c>
      <c r="BS137" s="10">
        <f ca="1">INDIRECT("[" &amp; $B$7 &amp; "]" &amp; $B$9 &amp; "!X" &amp; $B133)</f>
        <v>4</v>
      </c>
      <c r="BT137" t="s">
        <v>5</v>
      </c>
      <c r="BV137" s="11"/>
      <c r="BW137" s="10">
        <f ca="1">INDIRECT("[" &amp; $B$7 &amp; "]" &amp; $B$9 &amp; "!Y" &amp; $B133)</f>
        <v>2</v>
      </c>
      <c r="BX137" t="s">
        <v>5</v>
      </c>
      <c r="CA137" s="71">
        <f ca="1">CA136*100/AA133</f>
        <v>0.9</v>
      </c>
      <c r="CB137" s="72" t="s">
        <v>1</v>
      </c>
      <c r="CC137" s="70"/>
    </row>
    <row r="138" spans="2:81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6"/>
      <c r="AA138" s="3"/>
      <c r="AB138" s="4"/>
      <c r="AC138" s="63" t="s">
        <v>39</v>
      </c>
      <c r="AD138" s="67">
        <f ca="1">AD137-50</f>
        <v>1.0090817356205832</v>
      </c>
      <c r="AE138" s="64" t="s">
        <v>40</v>
      </c>
      <c r="AF138" s="64"/>
      <c r="AG138" s="65"/>
      <c r="AH138" s="63" t="s">
        <v>39</v>
      </c>
      <c r="AI138" s="67">
        <f ca="1">AI137-50</f>
        <v>-1.0090817356205832</v>
      </c>
      <c r="AJ138" s="64" t="s">
        <v>40</v>
      </c>
      <c r="AK138" s="64"/>
      <c r="AL138" s="64"/>
      <c r="AM138" s="3"/>
      <c r="AN138" s="6"/>
      <c r="AO138" s="6"/>
      <c r="AP138" s="6"/>
      <c r="AQ138" s="3"/>
      <c r="AR138" s="6"/>
      <c r="AS138" s="6"/>
      <c r="AT138" s="4"/>
      <c r="AU138" s="3"/>
      <c r="AV138" s="6"/>
      <c r="AW138" s="6"/>
      <c r="AX138" s="4"/>
      <c r="AY138" s="48"/>
      <c r="AZ138" s="46"/>
      <c r="BA138" s="46"/>
      <c r="BB138" s="54"/>
      <c r="BC138" s="53"/>
      <c r="BD138" s="46"/>
      <c r="BE138" s="46"/>
      <c r="BF138" s="56"/>
      <c r="BG138" s="3"/>
      <c r="BH138" s="6"/>
      <c r="BI138" s="6"/>
      <c r="BJ138" s="6"/>
      <c r="BK138" s="3"/>
      <c r="BL138" s="6"/>
      <c r="BM138" s="6"/>
      <c r="BN138" s="4"/>
      <c r="BO138" s="3"/>
      <c r="BP138" s="6"/>
      <c r="BQ138" s="6"/>
      <c r="BR138" s="6"/>
      <c r="BS138" s="3"/>
      <c r="BT138" s="6"/>
      <c r="BU138" s="6"/>
      <c r="BV138" s="4"/>
      <c r="BW138" s="3"/>
      <c r="BX138" s="6"/>
      <c r="BY138" s="6"/>
      <c r="BZ138" s="6"/>
      <c r="CA138" s="73"/>
      <c r="CB138" s="74"/>
      <c r="CC138" s="75"/>
    </row>
    <row r="140" spans="2:81" ht="15" customHeight="1" thickBot="1" x14ac:dyDescent="0.6"/>
    <row r="141" spans="2:81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7" t="s">
        <v>11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9"/>
    </row>
    <row r="142" spans="2:81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168</v>
      </c>
      <c r="Z142" s="5"/>
      <c r="AA142" s="1" t="s">
        <v>12</v>
      </c>
      <c r="AB142" s="5"/>
      <c r="AC142" s="5"/>
      <c r="AD142" s="5" t="s">
        <v>37</v>
      </c>
      <c r="AE142" s="5"/>
      <c r="AF142" s="5"/>
      <c r="AG142" s="5"/>
      <c r="AH142" s="5"/>
      <c r="AI142" s="5" t="s">
        <v>38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2"/>
    </row>
    <row r="143" spans="2:81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 * 100</f>
        <v>59</v>
      </c>
      <c r="G143" s="11" t="s">
        <v>0</v>
      </c>
      <c r="H143" s="10">
        <f ca="1">INDIRECT("[" &amp; $B$7 &amp; "]" &amp; $B$9 &amp; "!C" &amp; $B143) * 100</f>
        <v>10</v>
      </c>
      <c r="I143" t="s">
        <v>1</v>
      </c>
      <c r="J143" s="10" t="str">
        <f ca="1">IF(INDIRECT("[" &amp; $B$7 &amp; "]" &amp; $B$9 &amp; "!B" &amp; $B143)="alternating", "先後交互制", "先後固定制")</f>
        <v>先後交互制</v>
      </c>
      <c r="K143" s="11"/>
      <c r="L143" s="33">
        <f ca="1">INDIRECT("[" &amp; $B$7 &amp; "]" &amp; $B$9 &amp; "!F"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"!D" &amp; $B143)</f>
        <v>3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2</v>
      </c>
      <c r="V143" t="s">
        <v>4</v>
      </c>
      <c r="W143" s="33">
        <f ca="1">INDIRECT("[" &amp; $B$7 &amp; "]" &amp; $B$9 &amp; "!H" &amp; $B143)</f>
        <v>6</v>
      </c>
      <c r="X143" s="27" t="s">
        <v>4</v>
      </c>
      <c r="Y143" s="10"/>
      <c r="AA143" s="10">
        <f ca="1">INDIRECT("[" &amp; $B$7 &amp; "]" &amp; $B$9 &amp; "!K" &amp; $B143)</f>
        <v>2000</v>
      </c>
      <c r="AB143" t="s">
        <v>5</v>
      </c>
      <c r="AD143">
        <f ca="1">INDIRECT("[" &amp; $B$7 &amp; "]" &amp; $B$9 &amp; "!L" &amp; $B143)</f>
        <v>2</v>
      </c>
      <c r="AE143" t="s">
        <v>4</v>
      </c>
      <c r="AI143">
        <f ca="1">INDIRECT("[" &amp; $B$7 &amp; "]" &amp; $B$9 &amp; "!M" &amp; $B143)</f>
        <v>6</v>
      </c>
      <c r="AJ143" t="s">
        <v>4</v>
      </c>
      <c r="CC143" s="11"/>
    </row>
    <row r="144" spans="2:81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 t="s">
        <v>165</v>
      </c>
      <c r="AA144" s="10"/>
      <c r="AM144" s="1" t="s">
        <v>21</v>
      </c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1" t="s">
        <v>35</v>
      </c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2"/>
    </row>
    <row r="145" spans="2:81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26">
        <f ca="1">INDIRECT("[" &amp; $B$7 &amp; "]" &amp; $B$9 &amp; "!I" &amp; $B143) * 100</f>
        <v>49.147462638131465</v>
      </c>
      <c r="Z145" t="s">
        <v>167</v>
      </c>
      <c r="AA145" s="10"/>
      <c r="AB145" s="11"/>
      <c r="AC145" s="12" t="s">
        <v>15</v>
      </c>
      <c r="AD145" s="13"/>
      <c r="AE145" s="13"/>
      <c r="AF145" s="13"/>
      <c r="AG145" s="14"/>
      <c r="AH145" s="12" t="s">
        <v>16</v>
      </c>
      <c r="AI145" s="13"/>
      <c r="AJ145" s="13"/>
      <c r="AK145" s="13"/>
      <c r="AL145" s="13"/>
      <c r="AM145" s="10">
        <f ca="1">INDIRECT("[" &amp; $B$7 &amp; "]" &amp; $B$9 &amp; "!P" &amp; $B143)</f>
        <v>1485</v>
      </c>
      <c r="AN145" t="s">
        <v>5</v>
      </c>
      <c r="AQ145" s="6" t="s">
        <v>17</v>
      </c>
      <c r="AR145" s="6"/>
      <c r="AS145" s="6"/>
      <c r="AT145" s="6"/>
      <c r="AU145" s="6"/>
      <c r="AV145" s="6"/>
      <c r="AW145" s="6"/>
      <c r="AX145" s="6"/>
      <c r="AY145" s="49" t="s">
        <v>20</v>
      </c>
      <c r="AZ145" s="47"/>
      <c r="BA145" s="47"/>
      <c r="BB145" s="47"/>
      <c r="BC145" s="47"/>
      <c r="BD145" s="47"/>
      <c r="BE145" s="47"/>
      <c r="BF145" s="47"/>
      <c r="BG145" s="10">
        <f ca="1">INDIRECT("[" &amp; $B$7 &amp; "]" &amp; $B$9 &amp; "!U" &amp; $B143)</f>
        <v>515</v>
      </c>
      <c r="BH145" t="s">
        <v>5</v>
      </c>
      <c r="BK145" s="6" t="s">
        <v>17</v>
      </c>
      <c r="BS145" t="s">
        <v>20</v>
      </c>
      <c r="CA145" s="76" t="s">
        <v>22</v>
      </c>
      <c r="CB145" s="77"/>
      <c r="CC145" s="78"/>
    </row>
    <row r="146" spans="2:81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 t="s">
        <v>166</v>
      </c>
      <c r="AA146" s="10"/>
      <c r="AB146" s="11"/>
      <c r="AC146" s="15"/>
      <c r="AD146" s="16">
        <f ca="1">INDIRECT("[" &amp; $B$7 &amp; "]" &amp; $B$9 &amp; "!N" &amp; $B143)</f>
        <v>973</v>
      </c>
      <c r="AE146" s="16" t="s">
        <v>5</v>
      </c>
      <c r="AF146" s="16"/>
      <c r="AG146" s="17"/>
      <c r="AH146" s="15"/>
      <c r="AI146" s="16">
        <f ca="1">INDIRECT("[" &amp; $B$7 &amp; "]" &amp; $B$9 &amp; "!O" &amp; $B143)</f>
        <v>1011</v>
      </c>
      <c r="AJ146" s="16" t="s">
        <v>5</v>
      </c>
      <c r="AK146" s="16"/>
      <c r="AL146" s="16"/>
      <c r="AM146" s="10">
        <f ca="1">AM145*100/$AA143</f>
        <v>74.25</v>
      </c>
      <c r="AN146" t="s">
        <v>36</v>
      </c>
      <c r="AQ146" s="1" t="s">
        <v>18</v>
      </c>
      <c r="AR146" s="5"/>
      <c r="AS146" s="5"/>
      <c r="AT146" s="2"/>
      <c r="AU146" s="1" t="s">
        <v>19</v>
      </c>
      <c r="AV146" s="5"/>
      <c r="AW146" s="5"/>
      <c r="AX146" s="2"/>
      <c r="AY146" s="51" t="s">
        <v>18</v>
      </c>
      <c r="AZ146" s="51"/>
      <c r="BA146" s="51"/>
      <c r="BB146" s="52"/>
      <c r="BC146" s="50" t="s">
        <v>19</v>
      </c>
      <c r="BD146" s="51"/>
      <c r="BE146" s="51"/>
      <c r="BF146" s="55"/>
      <c r="BG146" s="10">
        <f ca="1">BG145*100/$AA143</f>
        <v>25.75</v>
      </c>
      <c r="BH146" t="s">
        <v>36</v>
      </c>
      <c r="BK146" s="1" t="s">
        <v>18</v>
      </c>
      <c r="BL146" s="5"/>
      <c r="BM146" s="5"/>
      <c r="BN146" s="2"/>
      <c r="BO146" s="5" t="s">
        <v>19</v>
      </c>
      <c r="BP146" s="5"/>
      <c r="BQ146" s="5"/>
      <c r="BR146" s="5"/>
      <c r="BS146" s="1" t="s">
        <v>18</v>
      </c>
      <c r="BT146" s="5"/>
      <c r="BU146" s="5"/>
      <c r="BV146" s="2"/>
      <c r="BW146" s="1" t="s">
        <v>19</v>
      </c>
      <c r="BX146" s="5"/>
      <c r="BY146" s="5"/>
      <c r="BZ146" s="5"/>
      <c r="CA146" s="68">
        <f ca="1">INDIRECT("[" &amp; $B$7 &amp; "]" &amp; $B$9 &amp; "!Z" &amp; $B143)</f>
        <v>16</v>
      </c>
      <c r="CB146" s="69" t="s">
        <v>5</v>
      </c>
      <c r="CC146" s="70"/>
    </row>
    <row r="147" spans="2:81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26">
        <f ca="1">INDIRECT("[" &amp; $B$7 &amp; "]" &amp; $B$9 &amp; "!J" &amp; $B143) * 100</f>
        <v>0.8156751950890001</v>
      </c>
      <c r="Z147" t="s">
        <v>167</v>
      </c>
      <c r="AA147" s="10"/>
      <c r="AB147" s="11"/>
      <c r="AC147" s="59"/>
      <c r="AD147" s="66">
        <f ca="1">AD146*100/(AA143-CA146)</f>
        <v>49.042338709677416</v>
      </c>
      <c r="AE147" s="58" t="s">
        <v>1</v>
      </c>
      <c r="AF147" s="62"/>
      <c r="AG147" s="17"/>
      <c r="AH147" s="59"/>
      <c r="AI147" s="66">
        <f ca="1">AI146*100/(AA143-CA146)</f>
        <v>50.957661290322584</v>
      </c>
      <c r="AJ147" s="58" t="s">
        <v>1</v>
      </c>
      <c r="AK147" s="16"/>
      <c r="AL147" s="16"/>
      <c r="AM147" s="10"/>
      <c r="AQ147" s="10">
        <f ca="1">INDIRECT("[" &amp; $B$7 &amp; "]" &amp; $B$9 &amp; "!Q" &amp; $B143)</f>
        <v>725</v>
      </c>
      <c r="AR147" t="s">
        <v>5</v>
      </c>
      <c r="AT147" s="11"/>
      <c r="AU147" s="10">
        <f ca="1">INDIRECT("[" &amp; $B$7 &amp; "]" &amp; $B$9 &amp; "!R" &amp; $B143)</f>
        <v>760</v>
      </c>
      <c r="AV147" t="s">
        <v>5</v>
      </c>
      <c r="AX147" s="11"/>
      <c r="AY147" s="41">
        <f ca="1">INDIRECT("[" &amp; $B$7 &amp; "]" &amp; $B$9 &amp; "!S" &amp; $B143)</f>
        <v>0</v>
      </c>
      <c r="AZ147" s="49" t="s">
        <v>5</v>
      </c>
      <c r="BA147" s="49"/>
      <c r="BB147" s="47"/>
      <c r="BC147" s="60">
        <f ca="1">INDIRECT("[" &amp; $B$7 &amp; "]" &amp; $B$9 &amp; "!T" &amp; $B143)</f>
        <v>0</v>
      </c>
      <c r="BD147" s="49" t="s">
        <v>5</v>
      </c>
      <c r="BE147" s="49"/>
      <c r="BF147" s="61"/>
      <c r="BG147" s="10"/>
      <c r="BK147" s="10">
        <f ca="1">INDIRECT("[" &amp; $B$7 &amp; "]" &amp; $B$9 &amp; "!V" &amp; $B143)</f>
        <v>246</v>
      </c>
      <c r="BL147" t="s">
        <v>5</v>
      </c>
      <c r="BN147" s="11"/>
      <c r="BO147" s="10">
        <f ca="1">INDIRECT("[" &amp; $B$7 &amp; "]" &amp; $B$9 &amp; "!W" &amp; $B143)</f>
        <v>249</v>
      </c>
      <c r="BP147" t="s">
        <v>5</v>
      </c>
      <c r="BS147" s="10">
        <f ca="1">INDIRECT("[" &amp; $B$7 &amp; "]" &amp; $B$9 &amp; "!X" &amp; $B143)</f>
        <v>2</v>
      </c>
      <c r="BT147" t="s">
        <v>5</v>
      </c>
      <c r="BV147" s="11"/>
      <c r="BW147" s="10">
        <f ca="1">INDIRECT("[" &amp; $B$7 &amp; "]" &amp; $B$9 &amp; "!Y" &amp; $B143)</f>
        <v>2</v>
      </c>
      <c r="BX147" t="s">
        <v>5</v>
      </c>
      <c r="CA147" s="71">
        <f ca="1">CA146*100/AA143</f>
        <v>0.8</v>
      </c>
      <c r="CB147" s="72" t="s">
        <v>1</v>
      </c>
      <c r="CC147" s="70"/>
    </row>
    <row r="148" spans="2:81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6"/>
      <c r="AA148" s="3"/>
      <c r="AB148" s="4"/>
      <c r="AC148" s="63" t="s">
        <v>39</v>
      </c>
      <c r="AD148" s="67">
        <f ca="1">AD147-50</f>
        <v>-0.95766129032258362</v>
      </c>
      <c r="AE148" s="64" t="s">
        <v>40</v>
      </c>
      <c r="AF148" s="64"/>
      <c r="AG148" s="65"/>
      <c r="AH148" s="63" t="s">
        <v>39</v>
      </c>
      <c r="AI148" s="67">
        <f ca="1">AI147-50</f>
        <v>0.95766129032258362</v>
      </c>
      <c r="AJ148" s="64" t="s">
        <v>40</v>
      </c>
      <c r="AK148" s="64"/>
      <c r="AL148" s="64"/>
      <c r="AM148" s="3"/>
      <c r="AN148" s="6"/>
      <c r="AO148" s="6"/>
      <c r="AP148" s="6"/>
      <c r="AQ148" s="3"/>
      <c r="AR148" s="6"/>
      <c r="AS148" s="6"/>
      <c r="AT148" s="4"/>
      <c r="AU148" s="3"/>
      <c r="AV148" s="6"/>
      <c r="AW148" s="6"/>
      <c r="AX148" s="4"/>
      <c r="AY148" s="48"/>
      <c r="AZ148" s="46"/>
      <c r="BA148" s="46"/>
      <c r="BB148" s="54"/>
      <c r="BC148" s="53"/>
      <c r="BD148" s="46"/>
      <c r="BE148" s="46"/>
      <c r="BF148" s="56"/>
      <c r="BG148" s="3"/>
      <c r="BH148" s="6"/>
      <c r="BI148" s="6"/>
      <c r="BJ148" s="6"/>
      <c r="BK148" s="3"/>
      <c r="BL148" s="6"/>
      <c r="BM148" s="6"/>
      <c r="BN148" s="4"/>
      <c r="BO148" s="3"/>
      <c r="BP148" s="6"/>
      <c r="BQ148" s="6"/>
      <c r="BR148" s="6"/>
      <c r="BS148" s="3"/>
      <c r="BT148" s="6"/>
      <c r="BU148" s="6"/>
      <c r="BV148" s="4"/>
      <c r="BW148" s="3"/>
      <c r="BX148" s="6"/>
      <c r="BY148" s="6"/>
      <c r="BZ148" s="6"/>
      <c r="CA148" s="73"/>
      <c r="CB148" s="74"/>
      <c r="CC148" s="75"/>
    </row>
    <row r="150" spans="2:81" ht="15" customHeight="1" thickBot="1" x14ac:dyDescent="0.6"/>
    <row r="151" spans="2:81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7" t="s">
        <v>11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9"/>
    </row>
    <row r="152" spans="2:81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168</v>
      </c>
      <c r="Z152" s="5"/>
      <c r="AA152" s="1" t="s">
        <v>12</v>
      </c>
      <c r="AB152" s="5"/>
      <c r="AC152" s="5"/>
      <c r="AD152" s="5" t="s">
        <v>37</v>
      </c>
      <c r="AE152" s="5"/>
      <c r="AF152" s="5"/>
      <c r="AG152" s="5"/>
      <c r="AH152" s="5"/>
      <c r="AI152" s="5" t="s">
        <v>38</v>
      </c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2"/>
    </row>
    <row r="153" spans="2:81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 * 100</f>
        <v>60</v>
      </c>
      <c r="G153" s="11" t="s">
        <v>0</v>
      </c>
      <c r="H153" s="10">
        <f ca="1">INDIRECT("[" &amp; $B$7 &amp; "]" &amp; $B$9 &amp; "!C" &amp; $B153) * 100</f>
        <v>10</v>
      </c>
      <c r="I153" t="s">
        <v>1</v>
      </c>
      <c r="J153" s="10" t="str">
        <f ca="1">IF(INDIRECT("[" &amp; $B$7 &amp; "]" &amp; $B$9 &amp; "!B" &amp; $B153)="alternating", "先後交互制", "先後固定制")</f>
        <v>先後交互制</v>
      </c>
      <c r="K153" s="11"/>
      <c r="L153" s="33">
        <f ca="1">INDIRECT("[" &amp; $B$7 &amp; "]" &amp; $B$9 &amp; "!F"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"!D" &amp; $B153)</f>
        <v>3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2</v>
      </c>
      <c r="V153" t="s">
        <v>4</v>
      </c>
      <c r="W153" s="33">
        <f ca="1">INDIRECT("[" &amp; $B$7 &amp; "]" &amp; $B$9 &amp; "!H" &amp; $B153)</f>
        <v>6</v>
      </c>
      <c r="X153" s="27" t="s">
        <v>4</v>
      </c>
      <c r="Y153" s="10"/>
      <c r="AA153" s="10">
        <f ca="1">INDIRECT("[" &amp; $B$7 &amp; "]" &amp; $B$9 &amp; "!K" &amp; $B153)</f>
        <v>2000</v>
      </c>
      <c r="AB153" t="s">
        <v>5</v>
      </c>
      <c r="AD153">
        <f ca="1">INDIRECT("[" &amp; $B$7 &amp; "]" &amp; $B$9 &amp; "!L" &amp; $B153)</f>
        <v>2</v>
      </c>
      <c r="AE153" t="s">
        <v>4</v>
      </c>
      <c r="AI153">
        <f ca="1">INDIRECT("[" &amp; $B$7 &amp; "]" &amp; $B$9 &amp; "!M" &amp; $B153)</f>
        <v>6</v>
      </c>
      <c r="AJ153" t="s">
        <v>4</v>
      </c>
      <c r="CC153" s="11"/>
    </row>
    <row r="154" spans="2:81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 t="s">
        <v>165</v>
      </c>
      <c r="AA154" s="10"/>
      <c r="AM154" s="1" t="s">
        <v>21</v>
      </c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1" t="s">
        <v>35</v>
      </c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2"/>
    </row>
    <row r="155" spans="2:81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26">
        <f ca="1">INDIRECT("[" &amp; $B$7 &amp; "]" &amp; $B$9 &amp; "!I" &amp; $B153) * 100</f>
        <v>49.351191624509376</v>
      </c>
      <c r="Z155" t="s">
        <v>167</v>
      </c>
      <c r="AA155" s="10"/>
      <c r="AB155" s="11"/>
      <c r="AC155" s="12" t="s">
        <v>15</v>
      </c>
      <c r="AD155" s="13"/>
      <c r="AE155" s="13"/>
      <c r="AF155" s="13"/>
      <c r="AG155" s="14"/>
      <c r="AH155" s="12" t="s">
        <v>16</v>
      </c>
      <c r="AI155" s="13"/>
      <c r="AJ155" s="13"/>
      <c r="AK155" s="13"/>
      <c r="AL155" s="13"/>
      <c r="AM155" s="10">
        <f ca="1">INDIRECT("[" &amp; $B$7 &amp; "]" &amp; $B$9 &amp; "!P" &amp; $B153)</f>
        <v>1521</v>
      </c>
      <c r="AN155" t="s">
        <v>5</v>
      </c>
      <c r="AQ155" s="6" t="s">
        <v>17</v>
      </c>
      <c r="AR155" s="6"/>
      <c r="AS155" s="6"/>
      <c r="AT155" s="6"/>
      <c r="AU155" s="6"/>
      <c r="AV155" s="6"/>
      <c r="AW155" s="6"/>
      <c r="AX155" s="6"/>
      <c r="AY155" s="49" t="s">
        <v>20</v>
      </c>
      <c r="AZ155" s="47"/>
      <c r="BA155" s="47"/>
      <c r="BB155" s="47"/>
      <c r="BC155" s="47"/>
      <c r="BD155" s="47"/>
      <c r="BE155" s="47"/>
      <c r="BF155" s="47"/>
      <c r="BG155" s="10">
        <f ca="1">INDIRECT("[" &amp; $B$7 &amp; "]" &amp; $B$9 &amp; "!U" &amp; $B153)</f>
        <v>479</v>
      </c>
      <c r="BH155" t="s">
        <v>5</v>
      </c>
      <c r="BK155" s="6" t="s">
        <v>17</v>
      </c>
      <c r="BS155" t="s">
        <v>20</v>
      </c>
      <c r="CA155" s="76" t="s">
        <v>22</v>
      </c>
      <c r="CB155" s="77"/>
      <c r="CC155" s="78"/>
    </row>
    <row r="156" spans="2:81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 t="s">
        <v>166</v>
      </c>
      <c r="AA156" s="10"/>
      <c r="AB156" s="11"/>
      <c r="AC156" s="15"/>
      <c r="AD156" s="16">
        <f ca="1">INDIRECT("[" &amp; $B$7 &amp; "]" &amp; $B$9 &amp; "!N" &amp; $B153)</f>
        <v>1016</v>
      </c>
      <c r="AE156" s="16" t="s">
        <v>5</v>
      </c>
      <c r="AF156" s="16"/>
      <c r="AG156" s="17"/>
      <c r="AH156" s="15"/>
      <c r="AI156" s="16">
        <f ca="1">INDIRECT("[" &amp; $B$7 &amp; "]" &amp; $B$9 &amp; "!O" &amp; $B153)</f>
        <v>975</v>
      </c>
      <c r="AJ156" s="16" t="s">
        <v>5</v>
      </c>
      <c r="AK156" s="16"/>
      <c r="AL156" s="16"/>
      <c r="AM156" s="10">
        <f ca="1">AM155*100/$AA153</f>
        <v>76.05</v>
      </c>
      <c r="AN156" t="s">
        <v>36</v>
      </c>
      <c r="AQ156" s="1" t="s">
        <v>18</v>
      </c>
      <c r="AR156" s="5"/>
      <c r="AS156" s="5"/>
      <c r="AT156" s="2"/>
      <c r="AU156" s="1" t="s">
        <v>19</v>
      </c>
      <c r="AV156" s="5"/>
      <c r="AW156" s="5"/>
      <c r="AX156" s="2"/>
      <c r="AY156" s="51" t="s">
        <v>18</v>
      </c>
      <c r="AZ156" s="51"/>
      <c r="BA156" s="51"/>
      <c r="BB156" s="52"/>
      <c r="BC156" s="50" t="s">
        <v>19</v>
      </c>
      <c r="BD156" s="51"/>
      <c r="BE156" s="51"/>
      <c r="BF156" s="55"/>
      <c r="BG156" s="10">
        <f ca="1">BG155*100/$AA153</f>
        <v>23.95</v>
      </c>
      <c r="BH156" t="s">
        <v>36</v>
      </c>
      <c r="BK156" s="1" t="s">
        <v>18</v>
      </c>
      <c r="BL156" s="5"/>
      <c r="BM156" s="5"/>
      <c r="BN156" s="2"/>
      <c r="BO156" s="5" t="s">
        <v>19</v>
      </c>
      <c r="BP156" s="5"/>
      <c r="BQ156" s="5"/>
      <c r="BR156" s="5"/>
      <c r="BS156" s="1" t="s">
        <v>18</v>
      </c>
      <c r="BT156" s="5"/>
      <c r="BU156" s="5"/>
      <c r="BV156" s="2"/>
      <c r="BW156" s="1" t="s">
        <v>19</v>
      </c>
      <c r="BX156" s="5"/>
      <c r="BY156" s="5"/>
      <c r="BZ156" s="5"/>
      <c r="CA156" s="68">
        <f ca="1">INDIRECT("[" &amp; $B$7 &amp; "]" &amp; $B$9 &amp; "!Z" &amp; $B153)</f>
        <v>9</v>
      </c>
      <c r="CB156" s="69" t="s">
        <v>5</v>
      </c>
      <c r="CC156" s="70"/>
    </row>
    <row r="157" spans="2:81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26">
        <f ca="1">INDIRECT("[" &amp; $B$7 &amp; "]" &amp; $B$9 &amp; "!J" &amp; $B153) * 100</f>
        <v>0.86626863999999992</v>
      </c>
      <c r="Z157" t="s">
        <v>167</v>
      </c>
      <c r="AA157" s="10"/>
      <c r="AB157" s="11"/>
      <c r="AC157" s="59"/>
      <c r="AD157" s="66">
        <f ca="1">AD156*100/(AA153-CA156)</f>
        <v>51.029633350075336</v>
      </c>
      <c r="AE157" s="58" t="s">
        <v>1</v>
      </c>
      <c r="AF157" s="62"/>
      <c r="AG157" s="17"/>
      <c r="AH157" s="59"/>
      <c r="AI157" s="66">
        <f ca="1">AI156*100/(AA153-CA156)</f>
        <v>48.970366649924664</v>
      </c>
      <c r="AJ157" s="58" t="s">
        <v>1</v>
      </c>
      <c r="AK157" s="16"/>
      <c r="AL157" s="16"/>
      <c r="AM157" s="10"/>
      <c r="AQ157" s="10">
        <f ca="1">INDIRECT("[" &amp; $B$7 &amp; "]" &amp; $B$9 &amp; "!Q" &amp; $B153)</f>
        <v>776</v>
      </c>
      <c r="AR157" t="s">
        <v>5</v>
      </c>
      <c r="AT157" s="11"/>
      <c r="AU157" s="10">
        <f ca="1">INDIRECT("[" &amp; $B$7 &amp; "]" &amp; $B$9 &amp; "!R" &amp; $B153)</f>
        <v>745</v>
      </c>
      <c r="AV157" t="s">
        <v>5</v>
      </c>
      <c r="AX157" s="11"/>
      <c r="AY157" s="41">
        <f ca="1">INDIRECT("[" &amp; $B$7 &amp; "]" &amp; $B$9 &amp; "!S" &amp; $B153)</f>
        <v>0</v>
      </c>
      <c r="AZ157" s="49" t="s">
        <v>5</v>
      </c>
      <c r="BA157" s="49"/>
      <c r="BB157" s="47"/>
      <c r="BC157" s="60">
        <f ca="1">INDIRECT("[" &amp; $B$7 &amp; "]" &amp; $B$9 &amp; "!T" &amp; $B153)</f>
        <v>0</v>
      </c>
      <c r="BD157" s="49" t="s">
        <v>5</v>
      </c>
      <c r="BE157" s="49"/>
      <c r="BF157" s="61"/>
      <c r="BG157" s="10"/>
      <c r="BK157" s="10">
        <f ca="1">INDIRECT("[" &amp; $B$7 &amp; "]" &amp; $B$9 &amp; "!V" &amp; $B153)</f>
        <v>235</v>
      </c>
      <c r="BL157" t="s">
        <v>5</v>
      </c>
      <c r="BN157" s="11"/>
      <c r="BO157" s="10">
        <f ca="1">INDIRECT("[" &amp; $B$7 &amp; "]" &amp; $B$9 &amp; "!W" &amp; $B153)</f>
        <v>229</v>
      </c>
      <c r="BP157" t="s">
        <v>5</v>
      </c>
      <c r="BS157" s="10">
        <f ca="1">INDIRECT("[" &amp; $B$7 &amp; "]" &amp; $B$9 &amp; "!X" &amp; $B153)</f>
        <v>5</v>
      </c>
      <c r="BT157" t="s">
        <v>5</v>
      </c>
      <c r="BV157" s="11"/>
      <c r="BW157" s="10">
        <f ca="1">INDIRECT("[" &amp; $B$7 &amp; "]" &amp; $B$9 &amp; "!Y" &amp; $B153)</f>
        <v>1</v>
      </c>
      <c r="BX157" t="s">
        <v>5</v>
      </c>
      <c r="CA157" s="71">
        <f ca="1">CA156*100/AA153</f>
        <v>0.45</v>
      </c>
      <c r="CB157" s="72" t="s">
        <v>1</v>
      </c>
      <c r="CC157" s="70"/>
    </row>
    <row r="158" spans="2:81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6"/>
      <c r="AA158" s="3"/>
      <c r="AB158" s="4"/>
      <c r="AC158" s="63" t="s">
        <v>39</v>
      </c>
      <c r="AD158" s="67">
        <f ca="1">AD157-50</f>
        <v>1.0296333500753363</v>
      </c>
      <c r="AE158" s="64" t="s">
        <v>40</v>
      </c>
      <c r="AF158" s="64"/>
      <c r="AG158" s="65"/>
      <c r="AH158" s="63" t="s">
        <v>39</v>
      </c>
      <c r="AI158" s="67">
        <f ca="1">AI157-50</f>
        <v>-1.0296333500753363</v>
      </c>
      <c r="AJ158" s="64" t="s">
        <v>40</v>
      </c>
      <c r="AK158" s="64"/>
      <c r="AL158" s="64"/>
      <c r="AM158" s="3"/>
      <c r="AN158" s="6"/>
      <c r="AO158" s="6"/>
      <c r="AP158" s="6"/>
      <c r="AQ158" s="3"/>
      <c r="AR158" s="6"/>
      <c r="AS158" s="6"/>
      <c r="AT158" s="4"/>
      <c r="AU158" s="3"/>
      <c r="AV158" s="6"/>
      <c r="AW158" s="6"/>
      <c r="AX158" s="4"/>
      <c r="AY158" s="48"/>
      <c r="AZ158" s="46"/>
      <c r="BA158" s="46"/>
      <c r="BB158" s="54"/>
      <c r="BC158" s="53"/>
      <c r="BD158" s="46"/>
      <c r="BE158" s="46"/>
      <c r="BF158" s="56"/>
      <c r="BG158" s="3"/>
      <c r="BH158" s="6"/>
      <c r="BI158" s="6"/>
      <c r="BJ158" s="6"/>
      <c r="BK158" s="3"/>
      <c r="BL158" s="6"/>
      <c r="BM158" s="6"/>
      <c r="BN158" s="4"/>
      <c r="BO158" s="3"/>
      <c r="BP158" s="6"/>
      <c r="BQ158" s="6"/>
      <c r="BR158" s="6"/>
      <c r="BS158" s="3"/>
      <c r="BT158" s="6"/>
      <c r="BU158" s="6"/>
      <c r="BV158" s="4"/>
      <c r="BW158" s="3"/>
      <c r="BX158" s="6"/>
      <c r="BY158" s="6"/>
      <c r="BZ158" s="6"/>
      <c r="CA158" s="73"/>
      <c r="CB158" s="74"/>
      <c r="CC158" s="75"/>
    </row>
    <row r="160" spans="2:81" ht="15" customHeight="1" thickBot="1" x14ac:dyDescent="0.6"/>
    <row r="161" spans="2:81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7" t="s">
        <v>11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9"/>
    </row>
    <row r="162" spans="2:81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168</v>
      </c>
      <c r="Z162" s="5"/>
      <c r="AA162" s="1" t="s">
        <v>12</v>
      </c>
      <c r="AB162" s="5"/>
      <c r="AC162" s="5"/>
      <c r="AD162" s="5" t="s">
        <v>37</v>
      </c>
      <c r="AE162" s="5"/>
      <c r="AF162" s="5"/>
      <c r="AG162" s="5"/>
      <c r="AH162" s="5"/>
      <c r="AI162" s="5" t="s">
        <v>38</v>
      </c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2"/>
    </row>
    <row r="163" spans="2:81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 * 100</f>
        <v>61</v>
      </c>
      <c r="G163" s="11" t="s">
        <v>0</v>
      </c>
      <c r="H163" s="10">
        <f ca="1">INDIRECT("[" &amp; $B$7 &amp; "]" &amp; $B$9 &amp; "!C" &amp; $B163) * 100</f>
        <v>10</v>
      </c>
      <c r="I163" t="s">
        <v>1</v>
      </c>
      <c r="J163" s="10" t="str">
        <f ca="1">IF(INDIRECT("[" &amp; $B$7 &amp; "]" &amp; $B$9 &amp; "!B" &amp; $B163)="alternating", "先後交互制", "先後固定制")</f>
        <v>先後交互制</v>
      </c>
      <c r="K163" s="11"/>
      <c r="L163" s="33">
        <f ca="1">INDIRECT("[" &amp; $B$7 &amp; "]" &amp; $B$9 &amp; "!F"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"!D" &amp; $B163)</f>
        <v>3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2</v>
      </c>
      <c r="V163" t="s">
        <v>4</v>
      </c>
      <c r="W163" s="33">
        <f ca="1">INDIRECT("[" &amp; $B$7 &amp; "]" &amp; $B$9 &amp; "!H" &amp; $B163)</f>
        <v>6</v>
      </c>
      <c r="X163" s="27" t="s">
        <v>4</v>
      </c>
      <c r="Y163" s="10"/>
      <c r="AA163" s="10">
        <f ca="1">INDIRECT("[" &amp; $B$7 &amp; "]" &amp; $B$9 &amp; "!K" &amp; $B163)</f>
        <v>2000</v>
      </c>
      <c r="AB163" t="s">
        <v>5</v>
      </c>
      <c r="AD163">
        <f ca="1">INDIRECT("[" &amp; $B$7 &amp; "]" &amp; $B$9 &amp; "!L" &amp; $B163)</f>
        <v>2</v>
      </c>
      <c r="AE163" t="s">
        <v>4</v>
      </c>
      <c r="AI163">
        <f ca="1">INDIRECT("[" &amp; $B$7 &amp; "]" &amp; $B$9 &amp; "!M" &amp; $B163)</f>
        <v>6</v>
      </c>
      <c r="AJ163" t="s">
        <v>4</v>
      </c>
      <c r="CC163" s="11"/>
    </row>
    <row r="164" spans="2:81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 t="s">
        <v>165</v>
      </c>
      <c r="AA164" s="10"/>
      <c r="AM164" s="1" t="s">
        <v>21</v>
      </c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1" t="s">
        <v>35</v>
      </c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2"/>
    </row>
    <row r="165" spans="2:81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26">
        <f ca="1">INDIRECT("[" &amp; $B$7 &amp; "]" &amp; $B$9 &amp; "!I" &amp; $B163) * 100</f>
        <v>49.56088815756096</v>
      </c>
      <c r="Z165" t="s">
        <v>167</v>
      </c>
      <c r="AA165" s="10"/>
      <c r="AB165" s="11"/>
      <c r="AC165" s="12" t="s">
        <v>15</v>
      </c>
      <c r="AD165" s="13"/>
      <c r="AE165" s="13"/>
      <c r="AF165" s="13"/>
      <c r="AG165" s="14"/>
      <c r="AH165" s="12" t="s">
        <v>16</v>
      </c>
      <c r="AI165" s="13"/>
      <c r="AJ165" s="13"/>
      <c r="AK165" s="13"/>
      <c r="AL165" s="13"/>
      <c r="AM165" s="10">
        <f ca="1">INDIRECT("[" &amp; $B$7 &amp; "]" &amp; $B$9 &amp; "!P" &amp; $B163)</f>
        <v>1504</v>
      </c>
      <c r="AN165" t="s">
        <v>5</v>
      </c>
      <c r="AQ165" s="6" t="s">
        <v>17</v>
      </c>
      <c r="AR165" s="6"/>
      <c r="AS165" s="6"/>
      <c r="AT165" s="6"/>
      <c r="AU165" s="6"/>
      <c r="AV165" s="6"/>
      <c r="AW165" s="6"/>
      <c r="AX165" s="6"/>
      <c r="AY165" s="49" t="s">
        <v>20</v>
      </c>
      <c r="AZ165" s="47"/>
      <c r="BA165" s="47"/>
      <c r="BB165" s="47"/>
      <c r="BC165" s="47"/>
      <c r="BD165" s="47"/>
      <c r="BE165" s="47"/>
      <c r="BF165" s="47"/>
      <c r="BG165" s="10">
        <f ca="1">INDIRECT("[" &amp; $B$7 &amp; "]" &amp; $B$9 &amp; "!U" &amp; $B163)</f>
        <v>496</v>
      </c>
      <c r="BH165" t="s">
        <v>5</v>
      </c>
      <c r="BK165" s="6" t="s">
        <v>17</v>
      </c>
      <c r="BS165" t="s">
        <v>20</v>
      </c>
      <c r="CA165" s="76" t="s">
        <v>22</v>
      </c>
      <c r="CB165" s="77"/>
      <c r="CC165" s="78"/>
    </row>
    <row r="166" spans="2:81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 t="s">
        <v>166</v>
      </c>
      <c r="AA166" s="10"/>
      <c r="AB166" s="11"/>
      <c r="AC166" s="15"/>
      <c r="AD166" s="16">
        <f ca="1">INDIRECT("[" &amp; $B$7 &amp; "]" &amp; $B$9 &amp; "!N" &amp; $B163)</f>
        <v>1012</v>
      </c>
      <c r="AE166" s="16" t="s">
        <v>5</v>
      </c>
      <c r="AF166" s="16"/>
      <c r="AG166" s="17"/>
      <c r="AH166" s="15"/>
      <c r="AI166" s="16">
        <f ca="1">INDIRECT("[" &amp; $B$7 &amp; "]" &amp; $B$9 &amp; "!O" &amp; $B163)</f>
        <v>973</v>
      </c>
      <c r="AJ166" s="16" t="s">
        <v>5</v>
      </c>
      <c r="AK166" s="16"/>
      <c r="AL166" s="16"/>
      <c r="AM166" s="10">
        <f ca="1">AM165*100/$AA163</f>
        <v>75.2</v>
      </c>
      <c r="AN166" t="s">
        <v>36</v>
      </c>
      <c r="AQ166" s="1" t="s">
        <v>18</v>
      </c>
      <c r="AR166" s="5"/>
      <c r="AS166" s="5"/>
      <c r="AT166" s="2"/>
      <c r="AU166" s="1" t="s">
        <v>19</v>
      </c>
      <c r="AV166" s="5"/>
      <c r="AW166" s="5"/>
      <c r="AX166" s="2"/>
      <c r="AY166" s="51" t="s">
        <v>18</v>
      </c>
      <c r="AZ166" s="51"/>
      <c r="BA166" s="51"/>
      <c r="BB166" s="52"/>
      <c r="BC166" s="50" t="s">
        <v>19</v>
      </c>
      <c r="BD166" s="51"/>
      <c r="BE166" s="51"/>
      <c r="BF166" s="55"/>
      <c r="BG166" s="10">
        <f ca="1">BG165*100/$AA163</f>
        <v>24.8</v>
      </c>
      <c r="BH166" t="s">
        <v>36</v>
      </c>
      <c r="BK166" s="1" t="s">
        <v>18</v>
      </c>
      <c r="BL166" s="5"/>
      <c r="BM166" s="5"/>
      <c r="BN166" s="2"/>
      <c r="BO166" s="5" t="s">
        <v>19</v>
      </c>
      <c r="BP166" s="5"/>
      <c r="BQ166" s="5"/>
      <c r="BR166" s="5"/>
      <c r="BS166" s="1" t="s">
        <v>18</v>
      </c>
      <c r="BT166" s="5"/>
      <c r="BU166" s="5"/>
      <c r="BV166" s="2"/>
      <c r="BW166" s="1" t="s">
        <v>19</v>
      </c>
      <c r="BX166" s="5"/>
      <c r="BY166" s="5"/>
      <c r="BZ166" s="5"/>
      <c r="CA166" s="68">
        <f ca="1">INDIRECT("[" &amp; $B$7 &amp; "]" &amp; $B$9 &amp; "!Z" &amp; $B163)</f>
        <v>15</v>
      </c>
      <c r="CB166" s="69" t="s">
        <v>5</v>
      </c>
      <c r="CC166" s="70"/>
    </row>
    <row r="167" spans="2:81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26">
        <f ca="1">INDIRECT("[" &amp; $B$7 &amp; "]" &amp; $B$9 &amp; "!J" &amp; $B163) * 100</f>
        <v>0.91937229580899005</v>
      </c>
      <c r="Z167" t="s">
        <v>167</v>
      </c>
      <c r="AA167" s="10"/>
      <c r="AB167" s="11"/>
      <c r="AC167" s="59"/>
      <c r="AD167" s="66">
        <f ca="1">AD166*100/(AA163-CA166)</f>
        <v>50.982367758186399</v>
      </c>
      <c r="AE167" s="58" t="s">
        <v>1</v>
      </c>
      <c r="AF167" s="62"/>
      <c r="AG167" s="17"/>
      <c r="AH167" s="59"/>
      <c r="AI167" s="66">
        <f ca="1">AI166*100/(AA163-CA166)</f>
        <v>49.017632241813601</v>
      </c>
      <c r="AJ167" s="58" t="s">
        <v>1</v>
      </c>
      <c r="AK167" s="16"/>
      <c r="AL167" s="16"/>
      <c r="AM167" s="10"/>
      <c r="AQ167" s="10">
        <f ca="1">INDIRECT("[" &amp; $B$7 &amp; "]" &amp; $B$9 &amp; "!Q" &amp; $B163)</f>
        <v>769</v>
      </c>
      <c r="AR167" t="s">
        <v>5</v>
      </c>
      <c r="AT167" s="11"/>
      <c r="AU167" s="10">
        <f ca="1">INDIRECT("[" &amp; $B$7 &amp; "]" &amp; $B$9 &amp; "!R" &amp; $B163)</f>
        <v>735</v>
      </c>
      <c r="AV167" t="s">
        <v>5</v>
      </c>
      <c r="AX167" s="11"/>
      <c r="AY167" s="41">
        <f ca="1">INDIRECT("[" &amp; $B$7 &amp; "]" &amp; $B$9 &amp; "!S" &amp; $B163)</f>
        <v>0</v>
      </c>
      <c r="AZ167" s="49" t="s">
        <v>5</v>
      </c>
      <c r="BA167" s="49"/>
      <c r="BB167" s="47"/>
      <c r="BC167" s="60">
        <f ca="1">INDIRECT("[" &amp; $B$7 &amp; "]" &amp; $B$9 &amp; "!T" &amp; $B163)</f>
        <v>0</v>
      </c>
      <c r="BD167" s="49" t="s">
        <v>5</v>
      </c>
      <c r="BE167" s="49"/>
      <c r="BF167" s="61"/>
      <c r="BG167" s="10"/>
      <c r="BK167" s="10">
        <f ca="1">INDIRECT("[" &amp; $B$7 &amp; "]" &amp; $B$9 &amp; "!V" &amp; $B163)</f>
        <v>234</v>
      </c>
      <c r="BL167" t="s">
        <v>5</v>
      </c>
      <c r="BN167" s="11"/>
      <c r="BO167" s="10">
        <f ca="1">INDIRECT("[" &amp; $B$7 &amp; "]" &amp; $B$9 &amp; "!W" &amp; $B163)</f>
        <v>234</v>
      </c>
      <c r="BP167" t="s">
        <v>5</v>
      </c>
      <c r="BS167" s="10">
        <f ca="1">INDIRECT("[" &amp; $B$7 &amp; "]" &amp; $B$9 &amp; "!X" &amp; $B163)</f>
        <v>9</v>
      </c>
      <c r="BT167" t="s">
        <v>5</v>
      </c>
      <c r="BV167" s="11"/>
      <c r="BW167" s="10">
        <f ca="1">INDIRECT("[" &amp; $B$7 &amp; "]" &amp; $B$9 &amp; "!Y" &amp; $B163)</f>
        <v>4</v>
      </c>
      <c r="BX167" t="s">
        <v>5</v>
      </c>
      <c r="CA167" s="71">
        <f ca="1">CA166*100/AA163</f>
        <v>0.75</v>
      </c>
      <c r="CB167" s="72" t="s">
        <v>1</v>
      </c>
      <c r="CC167" s="70"/>
    </row>
    <row r="168" spans="2:81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6"/>
      <c r="AA168" s="3"/>
      <c r="AB168" s="4"/>
      <c r="AC168" s="63" t="s">
        <v>39</v>
      </c>
      <c r="AD168" s="67">
        <f ca="1">AD167-50</f>
        <v>0.98236775818639899</v>
      </c>
      <c r="AE168" s="64" t="s">
        <v>40</v>
      </c>
      <c r="AF168" s="64"/>
      <c r="AG168" s="65"/>
      <c r="AH168" s="63" t="s">
        <v>39</v>
      </c>
      <c r="AI168" s="67">
        <f ca="1">AI167-50</f>
        <v>-0.98236775818639899</v>
      </c>
      <c r="AJ168" s="64" t="s">
        <v>40</v>
      </c>
      <c r="AK168" s="64"/>
      <c r="AL168" s="64"/>
      <c r="AM168" s="3"/>
      <c r="AN168" s="6"/>
      <c r="AO168" s="6"/>
      <c r="AP168" s="6"/>
      <c r="AQ168" s="3"/>
      <c r="AR168" s="6"/>
      <c r="AS168" s="6"/>
      <c r="AT168" s="4"/>
      <c r="AU168" s="3"/>
      <c r="AV168" s="6"/>
      <c r="AW168" s="6"/>
      <c r="AX168" s="4"/>
      <c r="AY168" s="48"/>
      <c r="AZ168" s="46"/>
      <c r="BA168" s="46"/>
      <c r="BB168" s="54"/>
      <c r="BC168" s="53"/>
      <c r="BD168" s="46"/>
      <c r="BE168" s="46"/>
      <c r="BF168" s="56"/>
      <c r="BG168" s="3"/>
      <c r="BH168" s="6"/>
      <c r="BI168" s="6"/>
      <c r="BJ168" s="6"/>
      <c r="BK168" s="3"/>
      <c r="BL168" s="6"/>
      <c r="BM168" s="6"/>
      <c r="BN168" s="4"/>
      <c r="BO168" s="3"/>
      <c r="BP168" s="6"/>
      <c r="BQ168" s="6"/>
      <c r="BR168" s="6"/>
      <c r="BS168" s="3"/>
      <c r="BT168" s="6"/>
      <c r="BU168" s="6"/>
      <c r="BV168" s="4"/>
      <c r="BW168" s="3"/>
      <c r="BX168" s="6"/>
      <c r="BY168" s="6"/>
      <c r="BZ168" s="6"/>
      <c r="CA168" s="73"/>
      <c r="CB168" s="74"/>
      <c r="CC168" s="75"/>
    </row>
    <row r="170" spans="2:81" ht="15" customHeight="1" thickBot="1" x14ac:dyDescent="0.6"/>
    <row r="171" spans="2:81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7" t="s">
        <v>11</v>
      </c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9"/>
    </row>
    <row r="172" spans="2:81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168</v>
      </c>
      <c r="Z172" s="5"/>
      <c r="AA172" s="1" t="s">
        <v>12</v>
      </c>
      <c r="AB172" s="5"/>
      <c r="AC172" s="5"/>
      <c r="AD172" s="5" t="s">
        <v>37</v>
      </c>
      <c r="AE172" s="5"/>
      <c r="AF172" s="5"/>
      <c r="AG172" s="5"/>
      <c r="AH172" s="5"/>
      <c r="AI172" s="5" t="s">
        <v>38</v>
      </c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2"/>
    </row>
    <row r="173" spans="2:81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 * 100</f>
        <v>62</v>
      </c>
      <c r="G173" s="11" t="s">
        <v>0</v>
      </c>
      <c r="H173" s="10">
        <f ca="1">INDIRECT("[" &amp; $B$7 &amp; "]" &amp; $B$9 &amp; "!C" &amp; $B173) * 100</f>
        <v>10</v>
      </c>
      <c r="I173" t="s">
        <v>1</v>
      </c>
      <c r="J173" s="10" t="str">
        <f ca="1">IF(INDIRECT("[" &amp; $B$7 &amp; "]" &amp; $B$9 &amp; "!B" &amp; $B173)="alternating", "先後交互制", "先後固定制")</f>
        <v>先後交互制</v>
      </c>
      <c r="K173" s="11"/>
      <c r="L173" s="33">
        <f ca="1">INDIRECT("[" &amp; $B$7 &amp; "]" &amp; $B$9 &amp; "!F"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"!D" &amp; $B173)</f>
        <v>3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2</v>
      </c>
      <c r="V173" t="s">
        <v>4</v>
      </c>
      <c r="W173" s="33">
        <f ca="1">INDIRECT("[" &amp; $B$7 &amp; "]" &amp; $B$9 &amp; "!H" &amp; $B173)</f>
        <v>6</v>
      </c>
      <c r="X173" s="27" t="s">
        <v>4</v>
      </c>
      <c r="Y173" s="10"/>
      <c r="AA173" s="10">
        <f ca="1">INDIRECT("[" &amp; $B$7 &amp; "]" &amp; $B$9 &amp; "!K" &amp; $B173)</f>
        <v>2000</v>
      </c>
      <c r="AB173" t="s">
        <v>5</v>
      </c>
      <c r="AD173">
        <f ca="1">INDIRECT("[" &amp; $B$7 &amp; "]" &amp; $B$9 &amp; "!L" &amp; $B173)</f>
        <v>2</v>
      </c>
      <c r="AE173" t="s">
        <v>4</v>
      </c>
      <c r="AI173">
        <f ca="1">INDIRECT("[" &amp; $B$7 &amp; "]" &amp; $B$9 &amp; "!M" &amp; $B173)</f>
        <v>6</v>
      </c>
      <c r="AJ173" t="s">
        <v>4</v>
      </c>
      <c r="CC173" s="11"/>
    </row>
    <row r="174" spans="2:81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 t="s">
        <v>165</v>
      </c>
      <c r="AA174" s="10"/>
      <c r="AM174" s="1" t="s">
        <v>21</v>
      </c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1" t="s">
        <v>35</v>
      </c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2"/>
    </row>
    <row r="175" spans="2:81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26">
        <f ca="1">INDIRECT("[" &amp; $B$7 &amp; "]" &amp; $B$9 &amp; "!I" &amp; $B173) * 100</f>
        <v>49.777701517737448</v>
      </c>
      <c r="Z175" t="s">
        <v>167</v>
      </c>
      <c r="AA175" s="10"/>
      <c r="AB175" s="11"/>
      <c r="AC175" s="12" t="s">
        <v>15</v>
      </c>
      <c r="AD175" s="13"/>
      <c r="AE175" s="13"/>
      <c r="AF175" s="13"/>
      <c r="AG175" s="14"/>
      <c r="AH175" s="12" t="s">
        <v>16</v>
      </c>
      <c r="AI175" s="13"/>
      <c r="AJ175" s="13"/>
      <c r="AK175" s="13"/>
      <c r="AL175" s="13"/>
      <c r="AM175" s="10">
        <f ca="1">INDIRECT("[" &amp; $B$7 &amp; "]" &amp; $B$9 &amp; "!P" &amp; $B173)</f>
        <v>1509</v>
      </c>
      <c r="AN175" t="s">
        <v>5</v>
      </c>
      <c r="AQ175" s="6" t="s">
        <v>17</v>
      </c>
      <c r="AR175" s="6"/>
      <c r="AS175" s="6"/>
      <c r="AT175" s="6"/>
      <c r="AU175" s="6"/>
      <c r="AV175" s="6"/>
      <c r="AW175" s="6"/>
      <c r="AX175" s="6"/>
      <c r="AY175" s="49" t="s">
        <v>20</v>
      </c>
      <c r="AZ175" s="47"/>
      <c r="BA175" s="47"/>
      <c r="BB175" s="47"/>
      <c r="BC175" s="47"/>
      <c r="BD175" s="47"/>
      <c r="BE175" s="47"/>
      <c r="BF175" s="47"/>
      <c r="BG175" s="10">
        <f ca="1">INDIRECT("[" &amp; $B$7 &amp; "]" &amp; $B$9 &amp; "!U" &amp; $B173)</f>
        <v>491</v>
      </c>
      <c r="BH175" t="s">
        <v>5</v>
      </c>
      <c r="BK175" s="6" t="s">
        <v>17</v>
      </c>
      <c r="BS175" t="s">
        <v>20</v>
      </c>
      <c r="CA175" s="76" t="s">
        <v>22</v>
      </c>
      <c r="CB175" s="77"/>
      <c r="CC175" s="78"/>
    </row>
    <row r="176" spans="2:81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 t="s">
        <v>166</v>
      </c>
      <c r="AA176" s="10"/>
      <c r="AB176" s="11"/>
      <c r="AC176" s="15"/>
      <c r="AD176" s="16">
        <f ca="1">INDIRECT("[" &amp; $B$7 &amp; "]" &amp; $B$9 &amp; "!N" &amp; $B173)</f>
        <v>977</v>
      </c>
      <c r="AE176" s="16" t="s">
        <v>5</v>
      </c>
      <c r="AF176" s="16"/>
      <c r="AG176" s="17"/>
      <c r="AH176" s="15"/>
      <c r="AI176" s="16">
        <f ca="1">INDIRECT("[" &amp; $B$7 &amp; "]" &amp; $B$9 &amp; "!O" &amp; $B173)</f>
        <v>1008</v>
      </c>
      <c r="AJ176" s="16" t="s">
        <v>5</v>
      </c>
      <c r="AK176" s="16"/>
      <c r="AL176" s="16"/>
      <c r="AM176" s="10">
        <f ca="1">AM175*100/$AA173</f>
        <v>75.45</v>
      </c>
      <c r="AN176" t="s">
        <v>36</v>
      </c>
      <c r="AQ176" s="1" t="s">
        <v>18</v>
      </c>
      <c r="AR176" s="5"/>
      <c r="AS176" s="5"/>
      <c r="AT176" s="2"/>
      <c r="AU176" s="1" t="s">
        <v>19</v>
      </c>
      <c r="AV176" s="5"/>
      <c r="AW176" s="5"/>
      <c r="AX176" s="2"/>
      <c r="AY176" s="51" t="s">
        <v>18</v>
      </c>
      <c r="AZ176" s="51"/>
      <c r="BA176" s="51"/>
      <c r="BB176" s="52"/>
      <c r="BC176" s="50" t="s">
        <v>19</v>
      </c>
      <c r="BD176" s="51"/>
      <c r="BE176" s="51"/>
      <c r="BF176" s="55"/>
      <c r="BG176" s="10">
        <f ca="1">BG175*100/$AA173</f>
        <v>24.55</v>
      </c>
      <c r="BH176" t="s">
        <v>36</v>
      </c>
      <c r="BK176" s="1" t="s">
        <v>18</v>
      </c>
      <c r="BL176" s="5"/>
      <c r="BM176" s="5"/>
      <c r="BN176" s="2"/>
      <c r="BO176" s="5" t="s">
        <v>19</v>
      </c>
      <c r="BP176" s="5"/>
      <c r="BQ176" s="5"/>
      <c r="BR176" s="5"/>
      <c r="BS176" s="1" t="s">
        <v>18</v>
      </c>
      <c r="BT176" s="5"/>
      <c r="BU176" s="5"/>
      <c r="BV176" s="2"/>
      <c r="BW176" s="1" t="s">
        <v>19</v>
      </c>
      <c r="BX176" s="5"/>
      <c r="BY176" s="5"/>
      <c r="BZ176" s="5"/>
      <c r="CA176" s="68">
        <f ca="1">INDIRECT("[" &amp; $B$7 &amp; "]" &amp; $B$9 &amp; "!Z" &amp; $B173)</f>
        <v>15</v>
      </c>
      <c r="CB176" s="69" t="s">
        <v>5</v>
      </c>
      <c r="CC176" s="70"/>
    </row>
    <row r="177" spans="2:81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26">
        <f ca="1">INDIRECT("[" &amp; $B$7 &amp; "]" &amp; $B$9 &amp; "!J" &amp; $B173) * 100</f>
        <v>0.97506927726400006</v>
      </c>
      <c r="Z177" t="s">
        <v>167</v>
      </c>
      <c r="AA177" s="10"/>
      <c r="AB177" s="11"/>
      <c r="AC177" s="59"/>
      <c r="AD177" s="66">
        <f ca="1">AD176*100/(AA173-CA176)</f>
        <v>49.219143576826198</v>
      </c>
      <c r="AE177" s="58" t="s">
        <v>1</v>
      </c>
      <c r="AF177" s="62"/>
      <c r="AG177" s="17"/>
      <c r="AH177" s="59"/>
      <c r="AI177" s="66">
        <f ca="1">AI176*100/(AA173-CA176)</f>
        <v>50.780856423173802</v>
      </c>
      <c r="AJ177" s="58" t="s">
        <v>1</v>
      </c>
      <c r="AK177" s="16"/>
      <c r="AL177" s="16"/>
      <c r="AM177" s="10"/>
      <c r="AQ177" s="10">
        <f ca="1">INDIRECT("[" &amp; $B$7 &amp; "]" &amp; $B$9 &amp; "!Q" &amp; $B173)</f>
        <v>742</v>
      </c>
      <c r="AR177" t="s">
        <v>5</v>
      </c>
      <c r="AT177" s="11"/>
      <c r="AU177" s="10">
        <f ca="1">INDIRECT("[" &amp; $B$7 &amp; "]" &amp; $B$9 &amp; "!R" &amp; $B173)</f>
        <v>767</v>
      </c>
      <c r="AV177" t="s">
        <v>5</v>
      </c>
      <c r="AX177" s="11"/>
      <c r="AY177" s="41">
        <f ca="1">INDIRECT("[" &amp; $B$7 &amp; "]" &amp; $B$9 &amp; "!S" &amp; $B173)</f>
        <v>0</v>
      </c>
      <c r="AZ177" s="49" t="s">
        <v>5</v>
      </c>
      <c r="BA177" s="49"/>
      <c r="BB177" s="47"/>
      <c r="BC177" s="60">
        <f ca="1">INDIRECT("[" &amp; $B$7 &amp; "]" &amp; $B$9 &amp; "!T" &amp; $B173)</f>
        <v>0</v>
      </c>
      <c r="BD177" s="49" t="s">
        <v>5</v>
      </c>
      <c r="BE177" s="49"/>
      <c r="BF177" s="61"/>
      <c r="BG177" s="10"/>
      <c r="BK177" s="10">
        <f ca="1">INDIRECT("[" &amp; $B$7 &amp; "]" &amp; $B$9 &amp; "!V" &amp; $B173)</f>
        <v>232</v>
      </c>
      <c r="BL177" t="s">
        <v>5</v>
      </c>
      <c r="BN177" s="11"/>
      <c r="BO177" s="10">
        <f ca="1">INDIRECT("[" &amp; $B$7 &amp; "]" &amp; $B$9 &amp; "!W" &amp; $B173)</f>
        <v>240</v>
      </c>
      <c r="BP177" t="s">
        <v>5</v>
      </c>
      <c r="BS177" s="10">
        <f ca="1">INDIRECT("[" &amp; $B$7 &amp; "]" &amp; $B$9 &amp; "!X" &amp; $B173)</f>
        <v>3</v>
      </c>
      <c r="BT177" t="s">
        <v>5</v>
      </c>
      <c r="BV177" s="11"/>
      <c r="BW177" s="10">
        <f ca="1">INDIRECT("[" &amp; $B$7 &amp; "]" &amp; $B$9 &amp; "!Y" &amp; $B173)</f>
        <v>1</v>
      </c>
      <c r="BX177" t="s">
        <v>5</v>
      </c>
      <c r="CA177" s="71">
        <f ca="1">CA176*100/AA173</f>
        <v>0.75</v>
      </c>
      <c r="CB177" s="72" t="s">
        <v>1</v>
      </c>
      <c r="CC177" s="70"/>
    </row>
    <row r="178" spans="2:81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6"/>
      <c r="AA178" s="3"/>
      <c r="AB178" s="4"/>
      <c r="AC178" s="63" t="s">
        <v>39</v>
      </c>
      <c r="AD178" s="67">
        <f ca="1">AD177-50</f>
        <v>-0.78085642317380177</v>
      </c>
      <c r="AE178" s="64" t="s">
        <v>40</v>
      </c>
      <c r="AF178" s="64"/>
      <c r="AG178" s="65"/>
      <c r="AH178" s="63" t="s">
        <v>39</v>
      </c>
      <c r="AI178" s="67">
        <f ca="1">AI177-50</f>
        <v>0.78085642317380177</v>
      </c>
      <c r="AJ178" s="64" t="s">
        <v>40</v>
      </c>
      <c r="AK178" s="64"/>
      <c r="AL178" s="64"/>
      <c r="AM178" s="3"/>
      <c r="AN178" s="6"/>
      <c r="AO178" s="6"/>
      <c r="AP178" s="6"/>
      <c r="AQ178" s="3"/>
      <c r="AR178" s="6"/>
      <c r="AS178" s="6"/>
      <c r="AT178" s="4"/>
      <c r="AU178" s="3"/>
      <c r="AV178" s="6"/>
      <c r="AW178" s="6"/>
      <c r="AX178" s="4"/>
      <c r="AY178" s="48"/>
      <c r="AZ178" s="46"/>
      <c r="BA178" s="46"/>
      <c r="BB178" s="54"/>
      <c r="BC178" s="53"/>
      <c r="BD178" s="46"/>
      <c r="BE178" s="46"/>
      <c r="BF178" s="56"/>
      <c r="BG178" s="3"/>
      <c r="BH178" s="6"/>
      <c r="BI178" s="6"/>
      <c r="BJ178" s="6"/>
      <c r="BK178" s="3"/>
      <c r="BL178" s="6"/>
      <c r="BM178" s="6"/>
      <c r="BN178" s="4"/>
      <c r="BO178" s="3"/>
      <c r="BP178" s="6"/>
      <c r="BQ178" s="6"/>
      <c r="BR178" s="6"/>
      <c r="BS178" s="3"/>
      <c r="BT178" s="6"/>
      <c r="BU178" s="6"/>
      <c r="BV178" s="4"/>
      <c r="BW178" s="3"/>
      <c r="BX178" s="6"/>
      <c r="BY178" s="6"/>
      <c r="BZ178" s="6"/>
      <c r="CA178" s="73"/>
      <c r="CB178" s="74"/>
      <c r="CC178" s="75"/>
    </row>
    <row r="180" spans="2:81" ht="15" customHeight="1" thickBot="1" x14ac:dyDescent="0.6"/>
    <row r="181" spans="2:81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7" t="s">
        <v>11</v>
      </c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9"/>
    </row>
    <row r="182" spans="2:81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168</v>
      </c>
      <c r="Z182" s="5"/>
      <c r="AA182" s="1" t="s">
        <v>12</v>
      </c>
      <c r="AB182" s="5"/>
      <c r="AC182" s="5"/>
      <c r="AD182" s="5" t="s">
        <v>37</v>
      </c>
      <c r="AE182" s="5"/>
      <c r="AF182" s="5"/>
      <c r="AG182" s="5"/>
      <c r="AH182" s="5"/>
      <c r="AI182" s="5" t="s">
        <v>38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2"/>
    </row>
    <row r="183" spans="2:81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 * 100</f>
        <v>63</v>
      </c>
      <c r="G183" s="11" t="s">
        <v>0</v>
      </c>
      <c r="H183" s="10">
        <f ca="1">INDIRECT("[" &amp; $B$7 &amp; "]" &amp; $B$9 &amp; "!C" &amp; $B183) * 100</f>
        <v>10</v>
      </c>
      <c r="I183" t="s">
        <v>1</v>
      </c>
      <c r="J183" s="10" t="str">
        <f ca="1">IF(INDIRECT("[" &amp; $B$7 &amp; "]" &amp; $B$9 &amp; "!B" &amp; $B183)="alternating", "先後交互制", "先後固定制")</f>
        <v>先後交互制</v>
      </c>
      <c r="K183" s="11"/>
      <c r="L183" s="33">
        <f ca="1">INDIRECT("[" &amp; $B$7 &amp; "]" &amp; $B$9 &amp; "!F"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"!D"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/>
      <c r="AA183" s="10">
        <f ca="1">INDIRECT("[" &amp; $B$7 &amp; "]" &amp; $B$9 &amp; "!K" &amp; $B183)</f>
        <v>2000</v>
      </c>
      <c r="AB183" t="s">
        <v>5</v>
      </c>
      <c r="AD183">
        <f ca="1">INDIRECT("[" &amp; $B$7 &amp; "]" &amp; $B$9 &amp; "!L" &amp; $B183)</f>
        <v>2</v>
      </c>
      <c r="AE183" t="s">
        <v>4</v>
      </c>
      <c r="AI183">
        <f ca="1">INDIRECT("[" &amp; $B$7 &amp; "]" &amp; $B$9 &amp; "!M" &amp; $B183)</f>
        <v>6</v>
      </c>
      <c r="AJ183" t="s">
        <v>4</v>
      </c>
      <c r="CC183" s="11"/>
    </row>
    <row r="184" spans="2:81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 t="s">
        <v>165</v>
      </c>
      <c r="AA184" s="10"/>
      <c r="AM184" s="1" t="s">
        <v>21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1" t="s">
        <v>35</v>
      </c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2"/>
    </row>
    <row r="185" spans="2:81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26">
        <f ca="1">INDIRECT("[" &amp; $B$7 &amp; "]" &amp; $B$9 &amp; "!I" &amp; $B183) * 100</f>
        <v>50.002807251008342</v>
      </c>
      <c r="Z185" t="s">
        <v>167</v>
      </c>
      <c r="AA185" s="10"/>
      <c r="AB185" s="11"/>
      <c r="AC185" s="12" t="s">
        <v>15</v>
      </c>
      <c r="AD185" s="13"/>
      <c r="AE185" s="13"/>
      <c r="AF185" s="13"/>
      <c r="AG185" s="14"/>
      <c r="AH185" s="12" t="s">
        <v>16</v>
      </c>
      <c r="AI185" s="13"/>
      <c r="AJ185" s="13"/>
      <c r="AK185" s="13"/>
      <c r="AL185" s="13"/>
      <c r="AM185" s="10">
        <f ca="1">INDIRECT("[" &amp; $B$7 &amp; "]" &amp; $B$9 &amp; "!P" &amp; $B183)</f>
        <v>1499</v>
      </c>
      <c r="AN185" t="s">
        <v>5</v>
      </c>
      <c r="AQ185" s="6" t="s">
        <v>17</v>
      </c>
      <c r="AR185" s="6"/>
      <c r="AS185" s="6"/>
      <c r="AT185" s="6"/>
      <c r="AU185" s="6"/>
      <c r="AV185" s="6"/>
      <c r="AW185" s="6"/>
      <c r="AX185" s="6"/>
      <c r="AY185" s="49" t="s">
        <v>20</v>
      </c>
      <c r="AZ185" s="47"/>
      <c r="BA185" s="47"/>
      <c r="BB185" s="47"/>
      <c r="BC185" s="47"/>
      <c r="BD185" s="47"/>
      <c r="BE185" s="47"/>
      <c r="BF185" s="47"/>
      <c r="BG185" s="10">
        <f ca="1">INDIRECT("[" &amp; $B$7 &amp; "]" &amp; $B$9 &amp; "!U" &amp; $B183)</f>
        <v>501</v>
      </c>
      <c r="BH185" t="s">
        <v>5</v>
      </c>
      <c r="BK185" s="6" t="s">
        <v>17</v>
      </c>
      <c r="BS185" t="s">
        <v>20</v>
      </c>
      <c r="CA185" s="76" t="s">
        <v>22</v>
      </c>
      <c r="CB185" s="77"/>
      <c r="CC185" s="78"/>
    </row>
    <row r="186" spans="2:81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 t="s">
        <v>166</v>
      </c>
      <c r="AA186" s="10"/>
      <c r="AB186" s="11"/>
      <c r="AC186" s="15"/>
      <c r="AD186" s="16">
        <f ca="1">INDIRECT("[" &amp; $B$7 &amp; "]" &amp; $B$9 &amp; "!N" &amp; $B183)</f>
        <v>981</v>
      </c>
      <c r="AE186" s="16" t="s">
        <v>5</v>
      </c>
      <c r="AF186" s="16"/>
      <c r="AG186" s="17"/>
      <c r="AH186" s="15"/>
      <c r="AI186" s="16">
        <f ca="1">INDIRECT("[" &amp; $B$7 &amp; "]" &amp; $B$9 &amp; "!O" &amp; $B183)</f>
        <v>1001</v>
      </c>
      <c r="AJ186" s="16" t="s">
        <v>5</v>
      </c>
      <c r="AK186" s="16"/>
      <c r="AL186" s="16"/>
      <c r="AM186" s="10">
        <f ca="1">AM185*100/$AA183</f>
        <v>74.95</v>
      </c>
      <c r="AN186" t="s">
        <v>36</v>
      </c>
      <c r="AQ186" s="1" t="s">
        <v>18</v>
      </c>
      <c r="AR186" s="5"/>
      <c r="AS186" s="5"/>
      <c r="AT186" s="2"/>
      <c r="AU186" s="1" t="s">
        <v>19</v>
      </c>
      <c r="AV186" s="5"/>
      <c r="AW186" s="5"/>
      <c r="AX186" s="2"/>
      <c r="AY186" s="51" t="s">
        <v>18</v>
      </c>
      <c r="AZ186" s="51"/>
      <c r="BA186" s="51"/>
      <c r="BB186" s="52"/>
      <c r="BC186" s="50" t="s">
        <v>19</v>
      </c>
      <c r="BD186" s="51"/>
      <c r="BE186" s="51"/>
      <c r="BF186" s="55"/>
      <c r="BG186" s="10">
        <f ca="1">BG185*100/$AA183</f>
        <v>25.05</v>
      </c>
      <c r="BH186" t="s">
        <v>36</v>
      </c>
      <c r="BK186" s="1" t="s">
        <v>18</v>
      </c>
      <c r="BL186" s="5"/>
      <c r="BM186" s="5"/>
      <c r="BN186" s="2"/>
      <c r="BO186" s="5" t="s">
        <v>19</v>
      </c>
      <c r="BP186" s="5"/>
      <c r="BQ186" s="5"/>
      <c r="BR186" s="5"/>
      <c r="BS186" s="1" t="s">
        <v>18</v>
      </c>
      <c r="BT186" s="5"/>
      <c r="BU186" s="5"/>
      <c r="BV186" s="2"/>
      <c r="BW186" s="1" t="s">
        <v>19</v>
      </c>
      <c r="BX186" s="5"/>
      <c r="BY186" s="5"/>
      <c r="BZ186" s="5"/>
      <c r="CA186" s="68">
        <f ca="1">INDIRECT("[" &amp; $B$7 &amp; "]" &amp; $B$9 &amp; "!Z" &amp; $B183)</f>
        <v>18</v>
      </c>
      <c r="CB186" s="69" t="s">
        <v>5</v>
      </c>
      <c r="CC186" s="70"/>
    </row>
    <row r="187" spans="2:81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26">
        <f ca="1">INDIRECT("[" &amp; $B$7 &amp; "]" &amp; $B$9 &amp; "!J" &amp; $B183) * 100</f>
        <v>1.033444116289</v>
      </c>
      <c r="Z187" t="s">
        <v>167</v>
      </c>
      <c r="AA187" s="10"/>
      <c r="AB187" s="11"/>
      <c r="AC187" s="59"/>
      <c r="AD187" s="66">
        <f ca="1">AD186*100/(AA183-CA186)</f>
        <v>49.495459132189708</v>
      </c>
      <c r="AE187" s="58" t="s">
        <v>1</v>
      </c>
      <c r="AF187" s="62"/>
      <c r="AG187" s="17"/>
      <c r="AH187" s="59"/>
      <c r="AI187" s="66">
        <f ca="1">AI186*100/(AA183-CA186)</f>
        <v>50.504540867810292</v>
      </c>
      <c r="AJ187" s="58" t="s">
        <v>1</v>
      </c>
      <c r="AK187" s="16"/>
      <c r="AL187" s="16"/>
      <c r="AM187" s="10"/>
      <c r="AQ187" s="10">
        <f ca="1">INDIRECT("[" &amp; $B$7 &amp; "]" &amp; $B$9 &amp; "!Q" &amp; $B183)</f>
        <v>745</v>
      </c>
      <c r="AR187" t="s">
        <v>5</v>
      </c>
      <c r="AT187" s="11"/>
      <c r="AU187" s="10">
        <f ca="1">INDIRECT("[" &amp; $B$7 &amp; "]" &amp; $B$9 &amp; "!R" &amp; $B183)</f>
        <v>754</v>
      </c>
      <c r="AV187" t="s">
        <v>5</v>
      </c>
      <c r="AX187" s="11"/>
      <c r="AY187" s="41">
        <f ca="1">INDIRECT("[" &amp; $B$7 &amp; "]" &amp; $B$9 &amp; "!S" &amp; $B183)</f>
        <v>0</v>
      </c>
      <c r="AZ187" s="49" t="s">
        <v>5</v>
      </c>
      <c r="BA187" s="49"/>
      <c r="BB187" s="47"/>
      <c r="BC187" s="60">
        <f ca="1">INDIRECT("[" &amp; $B$7 &amp; "]" &amp; $B$9 &amp; "!T" &amp; $B183)</f>
        <v>0</v>
      </c>
      <c r="BD187" s="49" t="s">
        <v>5</v>
      </c>
      <c r="BE187" s="49"/>
      <c r="BF187" s="61"/>
      <c r="BG187" s="10"/>
      <c r="BK187" s="10">
        <f ca="1">INDIRECT("[" &amp; $B$7 &amp; "]" &amp; $B$9 &amp; "!V" &amp; $B183)</f>
        <v>231</v>
      </c>
      <c r="BL187" t="s">
        <v>5</v>
      </c>
      <c r="BN187" s="11"/>
      <c r="BO187" s="10">
        <f ca="1">INDIRECT("[" &amp; $B$7 &amp; "]" &amp; $B$9 &amp; "!W" &amp; $B183)</f>
        <v>244</v>
      </c>
      <c r="BP187" t="s">
        <v>5</v>
      </c>
      <c r="BS187" s="10">
        <f ca="1">INDIRECT("[" &amp; $B$7 &amp; "]" &amp; $B$9 &amp; "!X" &amp; $B183)</f>
        <v>5</v>
      </c>
      <c r="BT187" t="s">
        <v>5</v>
      </c>
      <c r="BV187" s="11"/>
      <c r="BW187" s="10">
        <f ca="1">INDIRECT("[" &amp; $B$7 &amp; "]" &amp; $B$9 &amp; "!Y" &amp; $B183)</f>
        <v>3</v>
      </c>
      <c r="BX187" t="s">
        <v>5</v>
      </c>
      <c r="CA187" s="71">
        <f ca="1">CA186*100/AA183</f>
        <v>0.9</v>
      </c>
      <c r="CB187" s="72" t="s">
        <v>1</v>
      </c>
      <c r="CC187" s="70"/>
    </row>
    <row r="188" spans="2:81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6"/>
      <c r="AA188" s="3"/>
      <c r="AB188" s="4"/>
      <c r="AC188" s="63" t="s">
        <v>39</v>
      </c>
      <c r="AD188" s="67">
        <f ca="1">AD187-50</f>
        <v>-0.50454086781029162</v>
      </c>
      <c r="AE188" s="64" t="s">
        <v>40</v>
      </c>
      <c r="AF188" s="64"/>
      <c r="AG188" s="65"/>
      <c r="AH188" s="63" t="s">
        <v>39</v>
      </c>
      <c r="AI188" s="67">
        <f ca="1">AI187-50</f>
        <v>0.50454086781029162</v>
      </c>
      <c r="AJ188" s="64" t="s">
        <v>40</v>
      </c>
      <c r="AK188" s="64"/>
      <c r="AL188" s="64"/>
      <c r="AM188" s="3"/>
      <c r="AN188" s="6"/>
      <c r="AO188" s="6"/>
      <c r="AP188" s="6"/>
      <c r="AQ188" s="3"/>
      <c r="AR188" s="6"/>
      <c r="AS188" s="6"/>
      <c r="AT188" s="4"/>
      <c r="AU188" s="3"/>
      <c r="AV188" s="6"/>
      <c r="AW188" s="6"/>
      <c r="AX188" s="4"/>
      <c r="AY188" s="48"/>
      <c r="AZ188" s="46"/>
      <c r="BA188" s="46"/>
      <c r="BB188" s="54"/>
      <c r="BC188" s="53"/>
      <c r="BD188" s="46"/>
      <c r="BE188" s="46"/>
      <c r="BF188" s="56"/>
      <c r="BG188" s="3"/>
      <c r="BH188" s="6"/>
      <c r="BI188" s="6"/>
      <c r="BJ188" s="6"/>
      <c r="BK188" s="3"/>
      <c r="BL188" s="6"/>
      <c r="BM188" s="6"/>
      <c r="BN188" s="4"/>
      <c r="BO188" s="3"/>
      <c r="BP188" s="6"/>
      <c r="BQ188" s="6"/>
      <c r="BR188" s="6"/>
      <c r="BS188" s="3"/>
      <c r="BT188" s="6"/>
      <c r="BU188" s="6"/>
      <c r="BV188" s="4"/>
      <c r="BW188" s="3"/>
      <c r="BX188" s="6"/>
      <c r="BY188" s="6"/>
      <c r="BZ188" s="6"/>
      <c r="CA188" s="73"/>
      <c r="CB188" s="74"/>
      <c r="CC188" s="75"/>
    </row>
    <row r="190" spans="2:81" ht="15" customHeight="1" thickBot="1" x14ac:dyDescent="0.6"/>
    <row r="191" spans="2:81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7" t="s">
        <v>11</v>
      </c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9"/>
    </row>
    <row r="192" spans="2:81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168</v>
      </c>
      <c r="Z192" s="5"/>
      <c r="AA192" s="1" t="s">
        <v>12</v>
      </c>
      <c r="AB192" s="5"/>
      <c r="AC192" s="5"/>
      <c r="AD192" s="5" t="s">
        <v>37</v>
      </c>
      <c r="AE192" s="5"/>
      <c r="AF192" s="5"/>
      <c r="AG192" s="5"/>
      <c r="AH192" s="5"/>
      <c r="AI192" s="5" t="s">
        <v>38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2"/>
    </row>
    <row r="193" spans="2:81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 * 100</f>
        <v>64</v>
      </c>
      <c r="G193" s="11" t="s">
        <v>0</v>
      </c>
      <c r="H193" s="10">
        <f ca="1">INDIRECT("[" &amp; $B$7 &amp; "]" &amp; $B$9 &amp; "!C" &amp; $B193) * 100</f>
        <v>10</v>
      </c>
      <c r="I193" t="s">
        <v>1</v>
      </c>
      <c r="J193" s="10" t="str">
        <f ca="1">IF(INDIRECT("[" &amp; $B$7 &amp; "]" &amp; $B$9 &amp; "!B" &amp; $B193)="alternating", "先後交互制", "先後固定制")</f>
        <v>先後交互制</v>
      </c>
      <c r="K193" s="11"/>
      <c r="L193" s="33">
        <f ca="1">INDIRECT("[" &amp; $B$7 &amp; "]" &amp; $B$9 &amp; "!F"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"!D"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/>
      <c r="AA193" s="10">
        <f ca="1">INDIRECT("[" &amp; $B$7 &amp; "]" &amp; $B$9 &amp; "!K" &amp; $B193)</f>
        <v>2000</v>
      </c>
      <c r="AB193" t="s">
        <v>5</v>
      </c>
      <c r="AD193">
        <f ca="1">INDIRECT("[" &amp; $B$7 &amp; "]" &amp; $B$9 &amp; "!L" &amp; $B193)</f>
        <v>2</v>
      </c>
      <c r="AE193" t="s">
        <v>4</v>
      </c>
      <c r="AI193">
        <f ca="1">INDIRECT("[" &amp; $B$7 &amp; "]" &amp; $B$9 &amp; "!M" &amp; $B193)</f>
        <v>6</v>
      </c>
      <c r="AJ193" t="s">
        <v>4</v>
      </c>
      <c r="CC193" s="11"/>
    </row>
    <row r="194" spans="2:81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 t="s">
        <v>165</v>
      </c>
      <c r="AA194" s="10"/>
      <c r="AM194" s="1" t="s">
        <v>21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1" t="s">
        <v>35</v>
      </c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2"/>
    </row>
    <row r="195" spans="2:81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26">
        <f ca="1">INDIRECT("[" &amp; $B$7 &amp; "]" &amp; $B$9 &amp; "!I" &amp; $B193) * 100</f>
        <v>50.23740813915105</v>
      </c>
      <c r="Z195" t="s">
        <v>167</v>
      </c>
      <c r="AA195" s="10"/>
      <c r="AB195" s="11"/>
      <c r="AC195" s="12" t="s">
        <v>15</v>
      </c>
      <c r="AD195" s="13"/>
      <c r="AE195" s="13"/>
      <c r="AF195" s="13"/>
      <c r="AG195" s="14"/>
      <c r="AH195" s="12" t="s">
        <v>16</v>
      </c>
      <c r="AI195" s="13"/>
      <c r="AJ195" s="13"/>
      <c r="AK195" s="13"/>
      <c r="AL195" s="13"/>
      <c r="AM195" s="10">
        <f ca="1">INDIRECT("[" &amp; $B$7 &amp; "]" &amp; $B$9 &amp; "!P" &amp; $B193)</f>
        <v>1444</v>
      </c>
      <c r="AN195" t="s">
        <v>5</v>
      </c>
      <c r="AQ195" s="6" t="s">
        <v>17</v>
      </c>
      <c r="AR195" s="6"/>
      <c r="AS195" s="6"/>
      <c r="AT195" s="6"/>
      <c r="AU195" s="6"/>
      <c r="AV195" s="6"/>
      <c r="AW195" s="6"/>
      <c r="AX195" s="6"/>
      <c r="AY195" s="49" t="s">
        <v>20</v>
      </c>
      <c r="AZ195" s="47"/>
      <c r="BA195" s="47"/>
      <c r="BB195" s="47"/>
      <c r="BC195" s="47"/>
      <c r="BD195" s="47"/>
      <c r="BE195" s="47"/>
      <c r="BF195" s="47"/>
      <c r="BG195" s="10">
        <f ca="1">INDIRECT("[" &amp; $B$7 &amp; "]" &amp; $B$9 &amp; "!U" &amp; $B193)</f>
        <v>556</v>
      </c>
      <c r="BH195" t="s">
        <v>5</v>
      </c>
      <c r="BK195" s="6" t="s">
        <v>17</v>
      </c>
      <c r="BS195" t="s">
        <v>20</v>
      </c>
      <c r="CA195" s="76" t="s">
        <v>22</v>
      </c>
      <c r="CB195" s="77"/>
      <c r="CC195" s="78"/>
    </row>
    <row r="196" spans="2:81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 t="s">
        <v>166</v>
      </c>
      <c r="AA196" s="10"/>
      <c r="AB196" s="11"/>
      <c r="AC196" s="15"/>
      <c r="AD196" s="16">
        <f ca="1">INDIRECT("[" &amp; $B$7 &amp; "]" &amp; $B$9 &amp; "!N" &amp; $B193)</f>
        <v>984</v>
      </c>
      <c r="AE196" s="16" t="s">
        <v>5</v>
      </c>
      <c r="AF196" s="16"/>
      <c r="AG196" s="17"/>
      <c r="AH196" s="15"/>
      <c r="AI196" s="16">
        <f ca="1">INDIRECT("[" &amp; $B$7 &amp; "]" &amp; $B$9 &amp; "!O" &amp; $B193)</f>
        <v>995</v>
      </c>
      <c r="AJ196" s="16" t="s">
        <v>5</v>
      </c>
      <c r="AK196" s="16"/>
      <c r="AL196" s="16"/>
      <c r="AM196" s="10">
        <f ca="1">AM195*100/$AA193</f>
        <v>72.2</v>
      </c>
      <c r="AN196" t="s">
        <v>36</v>
      </c>
      <c r="AQ196" s="1" t="s">
        <v>18</v>
      </c>
      <c r="AR196" s="5"/>
      <c r="AS196" s="5"/>
      <c r="AT196" s="2"/>
      <c r="AU196" s="1" t="s">
        <v>19</v>
      </c>
      <c r="AV196" s="5"/>
      <c r="AW196" s="5"/>
      <c r="AX196" s="2"/>
      <c r="AY196" s="51" t="s">
        <v>18</v>
      </c>
      <c r="AZ196" s="51"/>
      <c r="BA196" s="51"/>
      <c r="BB196" s="52"/>
      <c r="BC196" s="50" t="s">
        <v>19</v>
      </c>
      <c r="BD196" s="51"/>
      <c r="BE196" s="51"/>
      <c r="BF196" s="55"/>
      <c r="BG196" s="10">
        <f ca="1">BG195*100/$AA193</f>
        <v>27.8</v>
      </c>
      <c r="BH196" t="s">
        <v>36</v>
      </c>
      <c r="BK196" s="1" t="s">
        <v>18</v>
      </c>
      <c r="BL196" s="5"/>
      <c r="BM196" s="5"/>
      <c r="BN196" s="2"/>
      <c r="BO196" s="5" t="s">
        <v>19</v>
      </c>
      <c r="BP196" s="5"/>
      <c r="BQ196" s="5"/>
      <c r="BR196" s="5"/>
      <c r="BS196" s="1" t="s">
        <v>18</v>
      </c>
      <c r="BT196" s="5"/>
      <c r="BU196" s="5"/>
      <c r="BV196" s="2"/>
      <c r="BW196" s="1" t="s">
        <v>19</v>
      </c>
      <c r="BX196" s="5"/>
      <c r="BY196" s="5"/>
      <c r="BZ196" s="5"/>
      <c r="CA196" s="68">
        <f ca="1">INDIRECT("[" &amp; $B$7 &amp; "]" &amp; $B$9 &amp; "!Z" &amp; $B193)</f>
        <v>21</v>
      </c>
      <c r="CB196" s="69" t="s">
        <v>5</v>
      </c>
      <c r="CC196" s="70"/>
    </row>
    <row r="197" spans="2:81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26">
        <f ca="1">INDIRECT("[" &amp; $B$7 &amp; "]" &amp; $B$9 &amp; "!J" &amp; $B193) * 100</f>
        <v>1.0945827619840001</v>
      </c>
      <c r="Z197" t="s">
        <v>167</v>
      </c>
      <c r="AA197" s="10"/>
      <c r="AB197" s="11"/>
      <c r="AC197" s="59"/>
      <c r="AD197" s="66">
        <f ca="1">AD196*100/(AA193-CA196)</f>
        <v>49.722081859525012</v>
      </c>
      <c r="AE197" s="58" t="s">
        <v>1</v>
      </c>
      <c r="AF197" s="62"/>
      <c r="AG197" s="17"/>
      <c r="AH197" s="59"/>
      <c r="AI197" s="66">
        <f ca="1">AI196*100/(AA193-CA196)</f>
        <v>50.277918140474988</v>
      </c>
      <c r="AJ197" s="58" t="s">
        <v>1</v>
      </c>
      <c r="AK197" s="16"/>
      <c r="AL197" s="16"/>
      <c r="AM197" s="10"/>
      <c r="AQ197" s="10">
        <f ca="1">INDIRECT("[" &amp; $B$7 &amp; "]" &amp; $B$9 &amp; "!Q" &amp; $B193)</f>
        <v>724</v>
      </c>
      <c r="AR197" t="s">
        <v>5</v>
      </c>
      <c r="AT197" s="11"/>
      <c r="AU197" s="10">
        <f ca="1">INDIRECT("[" &amp; $B$7 &amp; "]" &amp; $B$9 &amp; "!R" &amp; $B193)</f>
        <v>720</v>
      </c>
      <c r="AV197" t="s">
        <v>5</v>
      </c>
      <c r="AX197" s="11"/>
      <c r="AY197" s="41">
        <f ca="1">INDIRECT("[" &amp; $B$7 &amp; "]" &amp; $B$9 &amp; "!S" &amp; $B193)</f>
        <v>0</v>
      </c>
      <c r="AZ197" s="49" t="s">
        <v>5</v>
      </c>
      <c r="BA197" s="49"/>
      <c r="BB197" s="47"/>
      <c r="BC197" s="60">
        <f ca="1">INDIRECT("[" &amp; $B$7 &amp; "]" &amp; $B$9 &amp; "!T" &amp; $B193)</f>
        <v>0</v>
      </c>
      <c r="BD197" s="49" t="s">
        <v>5</v>
      </c>
      <c r="BE197" s="49"/>
      <c r="BF197" s="61"/>
      <c r="BG197" s="10"/>
      <c r="BK197" s="10">
        <f ca="1">INDIRECT("[" &amp; $B$7 &amp; "]" &amp; $B$9 &amp; "!V" &amp; $B193)</f>
        <v>256</v>
      </c>
      <c r="BL197" t="s">
        <v>5</v>
      </c>
      <c r="BN197" s="11"/>
      <c r="BO197" s="10">
        <f ca="1">INDIRECT("[" &amp; $B$7 &amp; "]" &amp; $B$9 &amp; "!W" &amp; $B193)</f>
        <v>271</v>
      </c>
      <c r="BP197" t="s">
        <v>5</v>
      </c>
      <c r="BS197" s="10">
        <f ca="1">INDIRECT("[" &amp; $B$7 &amp; "]" &amp; $B$9 &amp; "!X" &amp; $B193)</f>
        <v>4</v>
      </c>
      <c r="BT197" t="s">
        <v>5</v>
      </c>
      <c r="BV197" s="11"/>
      <c r="BW197" s="10">
        <f ca="1">INDIRECT("[" &amp; $B$7 &amp; "]" &amp; $B$9 &amp; "!Y" &amp; $B193)</f>
        <v>4</v>
      </c>
      <c r="BX197" t="s">
        <v>5</v>
      </c>
      <c r="CA197" s="71">
        <f ca="1">CA196*100/AA193</f>
        <v>1.05</v>
      </c>
      <c r="CB197" s="72" t="s">
        <v>1</v>
      </c>
      <c r="CC197" s="70"/>
    </row>
    <row r="198" spans="2:81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6"/>
      <c r="AA198" s="3"/>
      <c r="AB198" s="4"/>
      <c r="AC198" s="63" t="s">
        <v>39</v>
      </c>
      <c r="AD198" s="67">
        <f ca="1">AD197-50</f>
        <v>-0.27791814047498775</v>
      </c>
      <c r="AE198" s="64" t="s">
        <v>40</v>
      </c>
      <c r="AF198" s="64"/>
      <c r="AG198" s="65"/>
      <c r="AH198" s="63" t="s">
        <v>39</v>
      </c>
      <c r="AI198" s="67">
        <f ca="1">AI197-50</f>
        <v>0.27791814047498775</v>
      </c>
      <c r="AJ198" s="64" t="s">
        <v>40</v>
      </c>
      <c r="AK198" s="64"/>
      <c r="AL198" s="64"/>
      <c r="AM198" s="3"/>
      <c r="AN198" s="6"/>
      <c r="AO198" s="6"/>
      <c r="AP198" s="6"/>
      <c r="AQ198" s="3"/>
      <c r="AR198" s="6"/>
      <c r="AS198" s="6"/>
      <c r="AT198" s="4"/>
      <c r="AU198" s="3"/>
      <c r="AV198" s="6"/>
      <c r="AW198" s="6"/>
      <c r="AX198" s="4"/>
      <c r="AY198" s="48"/>
      <c r="AZ198" s="46"/>
      <c r="BA198" s="46"/>
      <c r="BB198" s="54"/>
      <c r="BC198" s="53"/>
      <c r="BD198" s="46"/>
      <c r="BE198" s="46"/>
      <c r="BF198" s="56"/>
      <c r="BG198" s="3"/>
      <c r="BH198" s="6"/>
      <c r="BI198" s="6"/>
      <c r="BJ198" s="6"/>
      <c r="BK198" s="3"/>
      <c r="BL198" s="6"/>
      <c r="BM198" s="6"/>
      <c r="BN198" s="4"/>
      <c r="BO198" s="3"/>
      <c r="BP198" s="6"/>
      <c r="BQ198" s="6"/>
      <c r="BR198" s="6"/>
      <c r="BS198" s="3"/>
      <c r="BT198" s="6"/>
      <c r="BU198" s="6"/>
      <c r="BV198" s="4"/>
      <c r="BW198" s="3"/>
      <c r="BX198" s="6"/>
      <c r="BY198" s="6"/>
      <c r="BZ198" s="6"/>
      <c r="CA198" s="73"/>
      <c r="CB198" s="74"/>
      <c r="CC198" s="75"/>
    </row>
    <row r="200" spans="2:81" ht="15" customHeight="1" thickBot="1" x14ac:dyDescent="0.6"/>
    <row r="201" spans="2:81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7" t="s">
        <v>11</v>
      </c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9"/>
    </row>
    <row r="202" spans="2:81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168</v>
      </c>
      <c r="Z202" s="5"/>
      <c r="AA202" s="1" t="s">
        <v>12</v>
      </c>
      <c r="AB202" s="5"/>
      <c r="AC202" s="5"/>
      <c r="AD202" s="5" t="s">
        <v>37</v>
      </c>
      <c r="AE202" s="5"/>
      <c r="AF202" s="5"/>
      <c r="AG202" s="5"/>
      <c r="AH202" s="5"/>
      <c r="AI202" s="5" t="s">
        <v>38</v>
      </c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2"/>
    </row>
    <row r="203" spans="2:81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 * 100</f>
        <v>65</v>
      </c>
      <c r="G203" s="11" t="s">
        <v>0</v>
      </c>
      <c r="H203" s="10">
        <f ca="1">INDIRECT("[" &amp; $B$7 &amp; "]" &amp; $B$9 &amp; "!C" &amp; $B203) * 100</f>
        <v>10</v>
      </c>
      <c r="I203" t="s">
        <v>1</v>
      </c>
      <c r="J203" s="10" t="str">
        <f ca="1">IF(INDIRECT("[" &amp; $B$7 &amp; "]" &amp; $B$9 &amp; "!B" &amp; $B203)="alternating", "先後交互制", "先後固定制")</f>
        <v>先後交互制</v>
      </c>
      <c r="K203" s="11"/>
      <c r="L203" s="33">
        <f ca="1">INDIRECT("[" &amp; $B$7 &amp; "]" &amp; $B$9 &amp; "!F"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"!D"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/>
      <c r="AA203" s="10">
        <f ca="1">INDIRECT("[" &amp; $B$7 &amp; "]" &amp; $B$9 &amp; "!K" &amp; $B203)</f>
        <v>2000</v>
      </c>
      <c r="AB203" t="s">
        <v>5</v>
      </c>
      <c r="AD203">
        <f ca="1">INDIRECT("[" &amp; $B$7 &amp; "]" &amp; $B$9 &amp; "!L" &amp; $B203)</f>
        <v>2</v>
      </c>
      <c r="AE203" t="s">
        <v>4</v>
      </c>
      <c r="AI203">
        <f ca="1">INDIRECT("[" &amp; $B$7 &amp; "]" &amp; $B$9 &amp; "!M" &amp; $B203)</f>
        <v>6</v>
      </c>
      <c r="AJ203" t="s">
        <v>4</v>
      </c>
      <c r="CC203" s="11"/>
    </row>
    <row r="204" spans="2:81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 t="s">
        <v>165</v>
      </c>
      <c r="AA204" s="10"/>
      <c r="AM204" s="1" t="s">
        <v>21</v>
      </c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1" t="s">
        <v>35</v>
      </c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2"/>
    </row>
    <row r="205" spans="2:81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26">
        <f ca="1">INDIRECT("[" &amp; $B$7 &amp; "]" &amp; $B$9 &amp; "!I" &amp; $B203) * 100</f>
        <v>50.482735206773974</v>
      </c>
      <c r="Z205" t="s">
        <v>167</v>
      </c>
      <c r="AA205" s="10"/>
      <c r="AB205" s="11"/>
      <c r="AC205" s="12" t="s">
        <v>15</v>
      </c>
      <c r="AD205" s="13"/>
      <c r="AE205" s="13"/>
      <c r="AF205" s="13"/>
      <c r="AG205" s="14"/>
      <c r="AH205" s="12" t="s">
        <v>16</v>
      </c>
      <c r="AI205" s="13"/>
      <c r="AJ205" s="13"/>
      <c r="AK205" s="13"/>
      <c r="AL205" s="13"/>
      <c r="AM205" s="10">
        <f ca="1">INDIRECT("[" &amp; $B$7 &amp; "]" &amp; $B$9 &amp; "!P" &amp; $B203)</f>
        <v>1463</v>
      </c>
      <c r="AN205" t="s">
        <v>5</v>
      </c>
      <c r="AQ205" s="6" t="s">
        <v>17</v>
      </c>
      <c r="AR205" s="6"/>
      <c r="AS205" s="6"/>
      <c r="AT205" s="6"/>
      <c r="AU205" s="6"/>
      <c r="AV205" s="6"/>
      <c r="AW205" s="6"/>
      <c r="AX205" s="6"/>
      <c r="AY205" s="49" t="s">
        <v>20</v>
      </c>
      <c r="AZ205" s="47"/>
      <c r="BA205" s="47"/>
      <c r="BB205" s="47"/>
      <c r="BC205" s="47"/>
      <c r="BD205" s="47"/>
      <c r="BE205" s="47"/>
      <c r="BF205" s="47"/>
      <c r="BG205" s="10">
        <f ca="1">INDIRECT("[" &amp; $B$7 &amp; "]" &amp; $B$9 &amp; "!U" &amp; $B203)</f>
        <v>537</v>
      </c>
      <c r="BH205" t="s">
        <v>5</v>
      </c>
      <c r="BK205" s="6" t="s">
        <v>17</v>
      </c>
      <c r="BS205" t="s">
        <v>20</v>
      </c>
      <c r="CA205" s="76" t="s">
        <v>22</v>
      </c>
      <c r="CB205" s="77"/>
      <c r="CC205" s="78"/>
    </row>
    <row r="206" spans="2:81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 t="s">
        <v>166</v>
      </c>
      <c r="AA206" s="10"/>
      <c r="AB206" s="11"/>
      <c r="AC206" s="15"/>
      <c r="AD206" s="16">
        <f ca="1">INDIRECT("[" &amp; $B$7 &amp; "]" &amp; $B$9 &amp; "!N" &amp; $B203)</f>
        <v>983</v>
      </c>
      <c r="AE206" s="16" t="s">
        <v>5</v>
      </c>
      <c r="AF206" s="16"/>
      <c r="AG206" s="17"/>
      <c r="AH206" s="15"/>
      <c r="AI206" s="16">
        <f ca="1">INDIRECT("[" &amp; $B$7 &amp; "]" &amp; $B$9 &amp; "!O" &amp; $B203)</f>
        <v>997</v>
      </c>
      <c r="AJ206" s="16" t="s">
        <v>5</v>
      </c>
      <c r="AK206" s="16"/>
      <c r="AL206" s="16"/>
      <c r="AM206" s="10">
        <f ca="1">AM205*100/$AA203</f>
        <v>73.150000000000006</v>
      </c>
      <c r="AN206" t="s">
        <v>36</v>
      </c>
      <c r="AQ206" s="1" t="s">
        <v>18</v>
      </c>
      <c r="AR206" s="5"/>
      <c r="AS206" s="5"/>
      <c r="AT206" s="2"/>
      <c r="AU206" s="1" t="s">
        <v>19</v>
      </c>
      <c r="AV206" s="5"/>
      <c r="AW206" s="5"/>
      <c r="AX206" s="2"/>
      <c r="AY206" s="51" t="s">
        <v>18</v>
      </c>
      <c r="AZ206" s="51"/>
      <c r="BA206" s="51"/>
      <c r="BB206" s="52"/>
      <c r="BC206" s="50" t="s">
        <v>19</v>
      </c>
      <c r="BD206" s="51"/>
      <c r="BE206" s="51"/>
      <c r="BF206" s="55"/>
      <c r="BG206" s="10">
        <f ca="1">BG205*100/$AA203</f>
        <v>26.85</v>
      </c>
      <c r="BH206" t="s">
        <v>36</v>
      </c>
      <c r="BK206" s="1" t="s">
        <v>18</v>
      </c>
      <c r="BL206" s="5"/>
      <c r="BM206" s="5"/>
      <c r="BN206" s="2"/>
      <c r="BO206" s="5" t="s">
        <v>19</v>
      </c>
      <c r="BP206" s="5"/>
      <c r="BQ206" s="5"/>
      <c r="BR206" s="5"/>
      <c r="BS206" s="1" t="s">
        <v>18</v>
      </c>
      <c r="BT206" s="5"/>
      <c r="BU206" s="5"/>
      <c r="BV206" s="2"/>
      <c r="BW206" s="1" t="s">
        <v>19</v>
      </c>
      <c r="BX206" s="5"/>
      <c r="BY206" s="5"/>
      <c r="BZ206" s="5"/>
      <c r="CA206" s="68">
        <f ca="1">INDIRECT("[" &amp; $B$7 &amp; "]" &amp; $B$9 &amp; "!Z" &amp; $B203)</f>
        <v>20</v>
      </c>
      <c r="CB206" s="69" t="s">
        <v>5</v>
      </c>
      <c r="CC206" s="70"/>
    </row>
    <row r="207" spans="2:81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26">
        <f ca="1">INDIRECT("[" &amp; $B$7 &amp; "]" &amp; $B$9 &amp; "!J" &amp; $B203) * 100</f>
        <v>1.158572580625</v>
      </c>
      <c r="Z207" t="s">
        <v>167</v>
      </c>
      <c r="AA207" s="10"/>
      <c r="AB207" s="11"/>
      <c r="AC207" s="59"/>
      <c r="AD207" s="66">
        <f ca="1">AD206*100/(AA203-CA206)</f>
        <v>49.646464646464644</v>
      </c>
      <c r="AE207" s="58" t="s">
        <v>1</v>
      </c>
      <c r="AF207" s="62"/>
      <c r="AG207" s="17"/>
      <c r="AH207" s="59"/>
      <c r="AI207" s="66">
        <f ca="1">AI206*100/(AA203-CA206)</f>
        <v>50.353535353535356</v>
      </c>
      <c r="AJ207" s="58" t="s">
        <v>1</v>
      </c>
      <c r="AK207" s="16"/>
      <c r="AL207" s="16"/>
      <c r="AM207" s="10"/>
      <c r="AQ207" s="10">
        <f ca="1">INDIRECT("[" &amp; $B$7 &amp; "]" &amp; $B$9 &amp; "!Q" &amp; $B203)</f>
        <v>721</v>
      </c>
      <c r="AR207" t="s">
        <v>5</v>
      </c>
      <c r="AT207" s="11"/>
      <c r="AU207" s="10">
        <f ca="1">INDIRECT("[" &amp; $B$7 &amp; "]" &amp; $B$9 &amp; "!R" &amp; $B203)</f>
        <v>742</v>
      </c>
      <c r="AV207" t="s">
        <v>5</v>
      </c>
      <c r="AX207" s="11"/>
      <c r="AY207" s="41">
        <f ca="1">INDIRECT("[" &amp; $B$7 &amp; "]" &amp; $B$9 &amp; "!S" &amp; $B203)</f>
        <v>0</v>
      </c>
      <c r="AZ207" s="49" t="s">
        <v>5</v>
      </c>
      <c r="BA207" s="49"/>
      <c r="BB207" s="47"/>
      <c r="BC207" s="60">
        <f ca="1">INDIRECT("[" &amp; $B$7 &amp; "]" &amp; $B$9 &amp; "!T" &amp; $B203)</f>
        <v>0</v>
      </c>
      <c r="BD207" s="49" t="s">
        <v>5</v>
      </c>
      <c r="BE207" s="49"/>
      <c r="BF207" s="61"/>
      <c r="BG207" s="10"/>
      <c r="BK207" s="10">
        <f ca="1">INDIRECT("[" &amp; $B$7 &amp; "]" &amp; $B$9 &amp; "!V" &amp; $B203)</f>
        <v>260</v>
      </c>
      <c r="BL207" t="s">
        <v>5</v>
      </c>
      <c r="BN207" s="11"/>
      <c r="BO207" s="10">
        <f ca="1">INDIRECT("[" &amp; $B$7 &amp; "]" &amp; $B$9 &amp; "!W" &amp; $B203)</f>
        <v>251</v>
      </c>
      <c r="BP207" t="s">
        <v>5</v>
      </c>
      <c r="BS207" s="10">
        <f ca="1">INDIRECT("[" &amp; $B$7 &amp; "]" &amp; $B$9 &amp; "!X" &amp; $B203)</f>
        <v>2</v>
      </c>
      <c r="BT207" t="s">
        <v>5</v>
      </c>
      <c r="BV207" s="11"/>
      <c r="BW207" s="10">
        <f ca="1">INDIRECT("[" &amp; $B$7 &amp; "]" &amp; $B$9 &amp; "!Y" &amp; $B203)</f>
        <v>4</v>
      </c>
      <c r="BX207" t="s">
        <v>5</v>
      </c>
      <c r="CA207" s="71">
        <f ca="1">CA206*100/AA203</f>
        <v>1</v>
      </c>
      <c r="CB207" s="72" t="s">
        <v>1</v>
      </c>
      <c r="CC207" s="70"/>
    </row>
    <row r="208" spans="2:81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6"/>
      <c r="AA208" s="3"/>
      <c r="AB208" s="4"/>
      <c r="AC208" s="63" t="s">
        <v>39</v>
      </c>
      <c r="AD208" s="67">
        <f ca="1">AD207-50</f>
        <v>-0.35353535353535648</v>
      </c>
      <c r="AE208" s="64" t="s">
        <v>40</v>
      </c>
      <c r="AF208" s="64"/>
      <c r="AG208" s="65"/>
      <c r="AH208" s="63" t="s">
        <v>39</v>
      </c>
      <c r="AI208" s="67">
        <f ca="1">AI207-50</f>
        <v>0.35353535353535648</v>
      </c>
      <c r="AJ208" s="64" t="s">
        <v>40</v>
      </c>
      <c r="AK208" s="64"/>
      <c r="AL208" s="64"/>
      <c r="AM208" s="3"/>
      <c r="AN208" s="6"/>
      <c r="AO208" s="6"/>
      <c r="AP208" s="6"/>
      <c r="AQ208" s="3"/>
      <c r="AR208" s="6"/>
      <c r="AS208" s="6"/>
      <c r="AT208" s="4"/>
      <c r="AU208" s="3"/>
      <c r="AV208" s="6"/>
      <c r="AW208" s="6"/>
      <c r="AX208" s="4"/>
      <c r="AY208" s="48"/>
      <c r="AZ208" s="46"/>
      <c r="BA208" s="46"/>
      <c r="BB208" s="54"/>
      <c r="BC208" s="53"/>
      <c r="BD208" s="46"/>
      <c r="BE208" s="46"/>
      <c r="BF208" s="56"/>
      <c r="BG208" s="3"/>
      <c r="BH208" s="6"/>
      <c r="BI208" s="6"/>
      <c r="BJ208" s="6"/>
      <c r="BK208" s="3"/>
      <c r="BL208" s="6"/>
      <c r="BM208" s="6"/>
      <c r="BN208" s="4"/>
      <c r="BO208" s="3"/>
      <c r="BP208" s="6"/>
      <c r="BQ208" s="6"/>
      <c r="BR208" s="6"/>
      <c r="BS208" s="3"/>
      <c r="BT208" s="6"/>
      <c r="BU208" s="6"/>
      <c r="BV208" s="4"/>
      <c r="BW208" s="3"/>
      <c r="BX208" s="6"/>
      <c r="BY208" s="6"/>
      <c r="BZ208" s="6"/>
      <c r="CA208" s="73"/>
      <c r="CB208" s="74"/>
      <c r="CC208" s="75"/>
    </row>
    <row r="210" spans="2:81" ht="15" customHeight="1" thickBot="1" x14ac:dyDescent="0.6"/>
    <row r="211" spans="2:81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7" t="s">
        <v>11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9"/>
    </row>
    <row r="212" spans="2:81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168</v>
      </c>
      <c r="Z212" s="5"/>
      <c r="AA212" s="1" t="s">
        <v>12</v>
      </c>
      <c r="AB212" s="5"/>
      <c r="AC212" s="5"/>
      <c r="AD212" s="5" t="s">
        <v>37</v>
      </c>
      <c r="AE212" s="5"/>
      <c r="AF212" s="5"/>
      <c r="AG212" s="5"/>
      <c r="AH212" s="5"/>
      <c r="AI212" s="5" t="s">
        <v>38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2"/>
    </row>
    <row r="213" spans="2:81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 * 100</f>
        <v>66</v>
      </c>
      <c r="G213" s="11" t="s">
        <v>0</v>
      </c>
      <c r="H213" s="10">
        <f ca="1">INDIRECT("[" &amp; $B$7 &amp; "]" &amp; $B$9 &amp; "!C" &amp; $B213) * 100</f>
        <v>10</v>
      </c>
      <c r="I213" t="s">
        <v>1</v>
      </c>
      <c r="J213" s="10" t="str">
        <f ca="1">IF(INDIRECT("[" &amp; $B$7 &amp; "]" &amp; $B$9 &amp; "!B" &amp; $B213)="alternating", "先後交互制", "先後固定制")</f>
        <v>先後交互制</v>
      </c>
      <c r="K213" s="11"/>
      <c r="L213" s="33">
        <f ca="1">INDIRECT("[" &amp; $B$7 &amp; "]" &amp; $B$9 &amp; "!F"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"!D" &amp; $B213)</f>
        <v>2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1</v>
      </c>
      <c r="V213" t="s">
        <v>4</v>
      </c>
      <c r="W213" s="33">
        <f ca="1">INDIRECT("[" &amp; $B$7 &amp; "]" &amp; $B$9 &amp; "!H" &amp; $B213)</f>
        <v>4</v>
      </c>
      <c r="X213" s="27" t="s">
        <v>4</v>
      </c>
      <c r="Y213" s="10"/>
      <c r="AA213" s="10">
        <f ca="1">INDIRECT("[" &amp; $B$7 &amp; "]" &amp; $B$9 &amp; "!K" &amp; $B213)</f>
        <v>2000</v>
      </c>
      <c r="AB213" t="s">
        <v>5</v>
      </c>
      <c r="AD213">
        <f ca="1">INDIRECT("[" &amp; $B$7 &amp; "]" &amp; $B$9 &amp; "!L" &amp; $B213)</f>
        <v>1</v>
      </c>
      <c r="AE213" t="s">
        <v>4</v>
      </c>
      <c r="AI213">
        <f ca="1">INDIRECT("[" &amp; $B$7 &amp; "]" &amp; $B$9 &amp; "!M" &amp; $B213)</f>
        <v>4</v>
      </c>
      <c r="AJ213" t="s">
        <v>4</v>
      </c>
      <c r="CC213" s="11"/>
    </row>
    <row r="214" spans="2:81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 t="s">
        <v>165</v>
      </c>
      <c r="AA214" s="10"/>
      <c r="AM214" s="1" t="s">
        <v>21</v>
      </c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1" t="s">
        <v>35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2"/>
    </row>
    <row r="215" spans="2:81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26">
        <f ca="1">INDIRECT("[" &amp; $B$7 &amp; "]" &amp; $B$9 &amp; "!I" &amp; $B213) * 100</f>
        <v>49.277671953652927</v>
      </c>
      <c r="Z215" t="s">
        <v>167</v>
      </c>
      <c r="AA215" s="10"/>
      <c r="AB215" s="11"/>
      <c r="AC215" s="12" t="s">
        <v>15</v>
      </c>
      <c r="AD215" s="13"/>
      <c r="AE215" s="13"/>
      <c r="AF215" s="13"/>
      <c r="AG215" s="14"/>
      <c r="AH215" s="12" t="s">
        <v>16</v>
      </c>
      <c r="AI215" s="13"/>
      <c r="AJ215" s="13"/>
      <c r="AK215" s="13"/>
      <c r="AL215" s="13"/>
      <c r="AM215" s="10">
        <f ca="1">INDIRECT("[" &amp; $B$7 &amp; "]" &amp; $B$9 &amp; "!P" &amp; $B213)</f>
        <v>1611</v>
      </c>
      <c r="AN215" t="s">
        <v>5</v>
      </c>
      <c r="AQ215" s="6" t="s">
        <v>17</v>
      </c>
      <c r="AR215" s="6"/>
      <c r="AS215" s="6"/>
      <c r="AT215" s="6"/>
      <c r="AU215" s="6"/>
      <c r="AV215" s="6"/>
      <c r="AW215" s="6"/>
      <c r="AX215" s="6"/>
      <c r="AY215" s="49" t="s">
        <v>20</v>
      </c>
      <c r="AZ215" s="47"/>
      <c r="BA215" s="47"/>
      <c r="BB215" s="47"/>
      <c r="BC215" s="47"/>
      <c r="BD215" s="47"/>
      <c r="BE215" s="47"/>
      <c r="BF215" s="47"/>
      <c r="BG215" s="10">
        <f ca="1">INDIRECT("[" &amp; $B$7 &amp; "]" &amp; $B$9 &amp; "!U" &amp; $B213)</f>
        <v>389</v>
      </c>
      <c r="BH215" t="s">
        <v>5</v>
      </c>
      <c r="BK215" s="6" t="s">
        <v>17</v>
      </c>
      <c r="BS215" t="s">
        <v>20</v>
      </c>
      <c r="CA215" s="76" t="s">
        <v>22</v>
      </c>
      <c r="CB215" s="77"/>
      <c r="CC215" s="78"/>
    </row>
    <row r="216" spans="2:81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 t="s">
        <v>166</v>
      </c>
      <c r="AA216" s="10"/>
      <c r="AB216" s="11"/>
      <c r="AC216" s="15"/>
      <c r="AD216" s="16">
        <f ca="1">INDIRECT("[" &amp; $B$7 &amp; "]" &amp; $B$9 &amp; "!N" &amp; $B213)</f>
        <v>979</v>
      </c>
      <c r="AE216" s="16" t="s">
        <v>5</v>
      </c>
      <c r="AF216" s="16"/>
      <c r="AG216" s="17"/>
      <c r="AH216" s="15"/>
      <c r="AI216" s="16">
        <f ca="1">INDIRECT("[" &amp; $B$7 &amp; "]" &amp; $B$9 &amp; "!O" &amp; $B213)</f>
        <v>1003</v>
      </c>
      <c r="AJ216" s="16" t="s">
        <v>5</v>
      </c>
      <c r="AK216" s="16"/>
      <c r="AL216" s="16"/>
      <c r="AM216" s="10">
        <f ca="1">AM215*100/$AA213</f>
        <v>80.55</v>
      </c>
      <c r="AN216" t="s">
        <v>36</v>
      </c>
      <c r="AQ216" s="1" t="s">
        <v>18</v>
      </c>
      <c r="AR216" s="5"/>
      <c r="AS216" s="5"/>
      <c r="AT216" s="2"/>
      <c r="AU216" s="1" t="s">
        <v>19</v>
      </c>
      <c r="AV216" s="5"/>
      <c r="AW216" s="5"/>
      <c r="AX216" s="2"/>
      <c r="AY216" s="51" t="s">
        <v>18</v>
      </c>
      <c r="AZ216" s="51"/>
      <c r="BA216" s="51"/>
      <c r="BB216" s="52"/>
      <c r="BC216" s="50" t="s">
        <v>19</v>
      </c>
      <c r="BD216" s="51"/>
      <c r="BE216" s="51"/>
      <c r="BF216" s="55"/>
      <c r="BG216" s="10">
        <f ca="1">BG215*100/$AA213</f>
        <v>19.45</v>
      </c>
      <c r="BH216" t="s">
        <v>36</v>
      </c>
      <c r="BK216" s="1" t="s">
        <v>18</v>
      </c>
      <c r="BL216" s="5"/>
      <c r="BM216" s="5"/>
      <c r="BN216" s="2"/>
      <c r="BO216" s="5" t="s">
        <v>19</v>
      </c>
      <c r="BP216" s="5"/>
      <c r="BQ216" s="5"/>
      <c r="BR216" s="5"/>
      <c r="BS216" s="1" t="s">
        <v>18</v>
      </c>
      <c r="BT216" s="5"/>
      <c r="BU216" s="5"/>
      <c r="BV216" s="2"/>
      <c r="BW216" s="1" t="s">
        <v>19</v>
      </c>
      <c r="BX216" s="5"/>
      <c r="BY216" s="5"/>
      <c r="BZ216" s="5"/>
      <c r="CA216" s="68">
        <f ca="1">INDIRECT("[" &amp; $B$7 &amp; "]" &amp; $B$9 &amp; "!Z" &amp; $B213)</f>
        <v>18</v>
      </c>
      <c r="CB216" s="69" t="s">
        <v>5</v>
      </c>
      <c r="CC216" s="70"/>
    </row>
    <row r="217" spans="2:81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26">
        <f ca="1">INDIRECT("[" &amp; $B$7 &amp; "]" &amp; $B$9 &amp; "!J" &amp; $B213) * 100</f>
        <v>1.4213440000000002</v>
      </c>
      <c r="Z217" t="s">
        <v>167</v>
      </c>
      <c r="AA217" s="10"/>
      <c r="AB217" s="11"/>
      <c r="AC217" s="59"/>
      <c r="AD217" s="66">
        <f ca="1">AD216*100/(AA213-CA216)</f>
        <v>49.394550958627647</v>
      </c>
      <c r="AE217" s="58" t="s">
        <v>1</v>
      </c>
      <c r="AF217" s="62"/>
      <c r="AG217" s="17"/>
      <c r="AH217" s="59"/>
      <c r="AI217" s="66">
        <f ca="1">AI216*100/(AA213-CA216)</f>
        <v>50.605449041372353</v>
      </c>
      <c r="AJ217" s="58" t="s">
        <v>1</v>
      </c>
      <c r="AK217" s="16"/>
      <c r="AL217" s="16"/>
      <c r="AM217" s="10"/>
      <c r="AQ217" s="10">
        <f ca="1">INDIRECT("[" &amp; $B$7 &amp; "]" &amp; $B$9 &amp; "!Q" &amp; $B213)</f>
        <v>800</v>
      </c>
      <c r="AR217" t="s">
        <v>5</v>
      </c>
      <c r="AT217" s="11"/>
      <c r="AU217" s="10">
        <f ca="1">INDIRECT("[" &amp; $B$7 &amp; "]" &amp; $B$9 &amp; "!R" &amp; $B213)</f>
        <v>811</v>
      </c>
      <c r="AV217" t="s">
        <v>5</v>
      </c>
      <c r="AX217" s="11"/>
      <c r="AY217" s="41">
        <f ca="1">INDIRECT("[" &amp; $B$7 &amp; "]" &amp; $B$9 &amp; "!S" &amp; $B213)</f>
        <v>0</v>
      </c>
      <c r="AZ217" s="49" t="s">
        <v>5</v>
      </c>
      <c r="BA217" s="49"/>
      <c r="BB217" s="47"/>
      <c r="BC217" s="60">
        <f ca="1">INDIRECT("[" &amp; $B$7 &amp; "]" &amp; $B$9 &amp; "!T" &amp; $B213)</f>
        <v>0</v>
      </c>
      <c r="BD217" s="49" t="s">
        <v>5</v>
      </c>
      <c r="BE217" s="49"/>
      <c r="BF217" s="61"/>
      <c r="BG217" s="10"/>
      <c r="BK217" s="10">
        <f ca="1">INDIRECT("[" &amp; $B$7 &amp; "]" &amp; $B$9 &amp; "!V" &amp; $B213)</f>
        <v>174</v>
      </c>
      <c r="BL217" t="s">
        <v>5</v>
      </c>
      <c r="BN217" s="11"/>
      <c r="BO217" s="10">
        <f ca="1">INDIRECT("[" &amp; $B$7 &amp; "]" &amp; $B$9 &amp; "!W" &amp; $B213)</f>
        <v>189</v>
      </c>
      <c r="BP217" t="s">
        <v>5</v>
      </c>
      <c r="BS217" s="10">
        <f ca="1">INDIRECT("[" &amp; $B$7 &amp; "]" &amp; $B$9 &amp; "!X" &amp; $B213)</f>
        <v>5</v>
      </c>
      <c r="BT217" t="s">
        <v>5</v>
      </c>
      <c r="BV217" s="11"/>
      <c r="BW217" s="10">
        <f ca="1">INDIRECT("[" &amp; $B$7 &amp; "]" &amp; $B$9 &amp; "!Y" &amp; $B213)</f>
        <v>3</v>
      </c>
      <c r="BX217" t="s">
        <v>5</v>
      </c>
      <c r="CA217" s="71">
        <f ca="1">CA216*100/AA213</f>
        <v>0.9</v>
      </c>
      <c r="CB217" s="72" t="s">
        <v>1</v>
      </c>
      <c r="CC217" s="70"/>
    </row>
    <row r="218" spans="2:81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6"/>
      <c r="AA218" s="3"/>
      <c r="AB218" s="4"/>
      <c r="AC218" s="63" t="s">
        <v>39</v>
      </c>
      <c r="AD218" s="67">
        <f ca="1">AD217-50</f>
        <v>-0.60544904137235278</v>
      </c>
      <c r="AE218" s="64" t="s">
        <v>40</v>
      </c>
      <c r="AF218" s="64"/>
      <c r="AG218" s="65"/>
      <c r="AH218" s="63" t="s">
        <v>39</v>
      </c>
      <c r="AI218" s="67">
        <f ca="1">AI217-50</f>
        <v>0.60544904137235278</v>
      </c>
      <c r="AJ218" s="64" t="s">
        <v>40</v>
      </c>
      <c r="AK218" s="64"/>
      <c r="AL218" s="64"/>
      <c r="AM218" s="3"/>
      <c r="AN218" s="6"/>
      <c r="AO218" s="6"/>
      <c r="AP218" s="6"/>
      <c r="AQ218" s="3"/>
      <c r="AR218" s="6"/>
      <c r="AS218" s="6"/>
      <c r="AT218" s="4"/>
      <c r="AU218" s="3"/>
      <c r="AV218" s="6"/>
      <c r="AW218" s="6"/>
      <c r="AX218" s="4"/>
      <c r="AY218" s="48"/>
      <c r="AZ218" s="46"/>
      <c r="BA218" s="46"/>
      <c r="BB218" s="54"/>
      <c r="BC218" s="53"/>
      <c r="BD218" s="46"/>
      <c r="BE218" s="46"/>
      <c r="BF218" s="56"/>
      <c r="BG218" s="3"/>
      <c r="BH218" s="6"/>
      <c r="BI218" s="6"/>
      <c r="BJ218" s="6"/>
      <c r="BK218" s="3"/>
      <c r="BL218" s="6"/>
      <c r="BM218" s="6"/>
      <c r="BN218" s="4"/>
      <c r="BO218" s="3"/>
      <c r="BP218" s="6"/>
      <c r="BQ218" s="6"/>
      <c r="BR218" s="6"/>
      <c r="BS218" s="3"/>
      <c r="BT218" s="6"/>
      <c r="BU218" s="6"/>
      <c r="BV218" s="4"/>
      <c r="BW218" s="3"/>
      <c r="BX218" s="6"/>
      <c r="BY218" s="6"/>
      <c r="BZ218" s="6"/>
      <c r="CA218" s="73"/>
      <c r="CB218" s="74"/>
      <c r="CC218" s="75"/>
    </row>
    <row r="220" spans="2:81" ht="15" customHeight="1" thickBot="1" x14ac:dyDescent="0.6"/>
    <row r="221" spans="2:81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7" t="s">
        <v>11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9"/>
    </row>
    <row r="222" spans="2:81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168</v>
      </c>
      <c r="Z222" s="5"/>
      <c r="AA222" s="1" t="s">
        <v>12</v>
      </c>
      <c r="AB222" s="5"/>
      <c r="AC222" s="5"/>
      <c r="AD222" s="5" t="s">
        <v>37</v>
      </c>
      <c r="AE222" s="5"/>
      <c r="AF222" s="5"/>
      <c r="AG222" s="5"/>
      <c r="AH222" s="5"/>
      <c r="AI222" s="5" t="s">
        <v>38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2"/>
    </row>
    <row r="223" spans="2:81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 * 100</f>
        <v>67</v>
      </c>
      <c r="G223" s="11" t="s">
        <v>0</v>
      </c>
      <c r="H223" s="10">
        <f ca="1">INDIRECT("[" &amp; $B$7 &amp; "]" &amp; $B$9 &amp; "!C" &amp; $B223) * 100</f>
        <v>10</v>
      </c>
      <c r="I223" t="s">
        <v>1</v>
      </c>
      <c r="J223" s="10" t="str">
        <f ca="1">IF(INDIRECT("[" &amp; $B$7 &amp; "]" &amp; $B$9 &amp; "!B" &amp; $B223)="alternating", "先後交互制", "先後固定制")</f>
        <v>先後交互制</v>
      </c>
      <c r="K223" s="11"/>
      <c r="L223" s="33">
        <f ca="1">INDIRECT("[" &amp; $B$7 &amp; "]" &amp; $B$9 &amp; "!F"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"!D"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/>
      <c r="AA223" s="10">
        <f ca="1">INDIRECT("[" &amp; $B$7 &amp; "]" &amp; $B$9 &amp; "!K" &amp; $B223)</f>
        <v>2000</v>
      </c>
      <c r="AB223" t="s">
        <v>5</v>
      </c>
      <c r="AD223">
        <f ca="1">INDIRECT("[" &amp; $B$7 &amp; "]" &amp; $B$9 &amp; "!L" &amp; $B223)</f>
        <v>1</v>
      </c>
      <c r="AE223" t="s">
        <v>4</v>
      </c>
      <c r="AI223">
        <f ca="1">INDIRECT("[" &amp; $B$7 &amp; "]" &amp; $B$9 &amp; "!M" &amp; $B223)</f>
        <v>4</v>
      </c>
      <c r="AJ223" t="s">
        <v>4</v>
      </c>
      <c r="CC223" s="11"/>
    </row>
    <row r="224" spans="2:81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 t="s">
        <v>165</v>
      </c>
      <c r="AA224" s="10"/>
      <c r="AM224" s="1" t="s">
        <v>21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1" t="s">
        <v>35</v>
      </c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2"/>
    </row>
    <row r="225" spans="2:81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26">
        <f ca="1">INDIRECT("[" &amp; $B$7 &amp; "]" &amp; $B$9 &amp; "!I" &amp; $B223) * 100</f>
        <v>50.020744956612837</v>
      </c>
      <c r="Z225" t="s">
        <v>167</v>
      </c>
      <c r="AA225" s="10"/>
      <c r="AB225" s="11"/>
      <c r="AC225" s="12" t="s">
        <v>15</v>
      </c>
      <c r="AD225" s="13"/>
      <c r="AE225" s="13"/>
      <c r="AF225" s="13"/>
      <c r="AG225" s="14"/>
      <c r="AH225" s="12" t="s">
        <v>16</v>
      </c>
      <c r="AI225" s="13"/>
      <c r="AJ225" s="13"/>
      <c r="AK225" s="13"/>
      <c r="AL225" s="13"/>
      <c r="AM225" s="10">
        <f ca="1">INDIRECT("[" &amp; $B$7 &amp; "]" &amp; $B$9 &amp; "!P" &amp; $B223)</f>
        <v>1618</v>
      </c>
      <c r="AN225" t="s">
        <v>5</v>
      </c>
      <c r="AQ225" s="6" t="s">
        <v>17</v>
      </c>
      <c r="AR225" s="6"/>
      <c r="AS225" s="6"/>
      <c r="AT225" s="6"/>
      <c r="AU225" s="6"/>
      <c r="AV225" s="6"/>
      <c r="AW225" s="6"/>
      <c r="AX225" s="6"/>
      <c r="AY225" s="49" t="s">
        <v>20</v>
      </c>
      <c r="AZ225" s="47"/>
      <c r="BA225" s="47"/>
      <c r="BB225" s="47"/>
      <c r="BC225" s="47"/>
      <c r="BD225" s="47"/>
      <c r="BE225" s="47"/>
      <c r="BF225" s="47"/>
      <c r="BG225" s="10">
        <f ca="1">INDIRECT("[" &amp; $B$7 &amp; "]" &amp; $B$9 &amp; "!U" &amp; $B223)</f>
        <v>382</v>
      </c>
      <c r="BH225" t="s">
        <v>5</v>
      </c>
      <c r="BK225" s="6" t="s">
        <v>17</v>
      </c>
      <c r="BS225" t="s">
        <v>20</v>
      </c>
      <c r="CA225" s="76" t="s">
        <v>22</v>
      </c>
      <c r="CB225" s="77"/>
      <c r="CC225" s="78"/>
    </row>
    <row r="226" spans="2:81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 t="s">
        <v>166</v>
      </c>
      <c r="AA226" s="10"/>
      <c r="AB226" s="11"/>
      <c r="AC226" s="15"/>
      <c r="AD226" s="16">
        <f ca="1">INDIRECT("[" &amp; $B$7 &amp; "]" &amp; $B$9 &amp; "!N" &amp; $B223)</f>
        <v>1009</v>
      </c>
      <c r="AE226" s="16" t="s">
        <v>5</v>
      </c>
      <c r="AF226" s="16"/>
      <c r="AG226" s="17"/>
      <c r="AH226" s="15"/>
      <c r="AI226" s="16">
        <f ca="1">INDIRECT("[" &amp; $B$7 &amp; "]" &amp; $B$9 &amp; "!O" &amp; $B223)</f>
        <v>963</v>
      </c>
      <c r="AJ226" s="16" t="s">
        <v>5</v>
      </c>
      <c r="AK226" s="16"/>
      <c r="AL226" s="16"/>
      <c r="AM226" s="10">
        <f ca="1">AM225*100/$AA223</f>
        <v>80.900000000000006</v>
      </c>
      <c r="AN226" t="s">
        <v>36</v>
      </c>
      <c r="AQ226" s="1" t="s">
        <v>18</v>
      </c>
      <c r="AR226" s="5"/>
      <c r="AS226" s="5"/>
      <c r="AT226" s="2"/>
      <c r="AU226" s="1" t="s">
        <v>19</v>
      </c>
      <c r="AV226" s="5"/>
      <c r="AW226" s="5"/>
      <c r="AX226" s="2"/>
      <c r="AY226" s="51" t="s">
        <v>18</v>
      </c>
      <c r="AZ226" s="51"/>
      <c r="BA226" s="51"/>
      <c r="BB226" s="52"/>
      <c r="BC226" s="50" t="s">
        <v>19</v>
      </c>
      <c r="BD226" s="51"/>
      <c r="BE226" s="51"/>
      <c r="BF226" s="55"/>
      <c r="BG226" s="10">
        <f ca="1">BG225*100/$AA223</f>
        <v>19.100000000000001</v>
      </c>
      <c r="BH226" t="s">
        <v>36</v>
      </c>
      <c r="BK226" s="1" t="s">
        <v>18</v>
      </c>
      <c r="BL226" s="5"/>
      <c r="BM226" s="5"/>
      <c r="BN226" s="2"/>
      <c r="BO226" s="5" t="s">
        <v>19</v>
      </c>
      <c r="BP226" s="5"/>
      <c r="BQ226" s="5"/>
      <c r="BR226" s="5"/>
      <c r="BS226" s="1" t="s">
        <v>18</v>
      </c>
      <c r="BT226" s="5"/>
      <c r="BU226" s="5"/>
      <c r="BV226" s="2"/>
      <c r="BW226" s="1" t="s">
        <v>19</v>
      </c>
      <c r="BX226" s="5"/>
      <c r="BY226" s="5"/>
      <c r="BZ226" s="5"/>
      <c r="CA226" s="68">
        <f ca="1">INDIRECT("[" &amp; $B$7 &amp; "]" &amp; $B$9 &amp; "!Z" &amp; $B223)</f>
        <v>28</v>
      </c>
      <c r="CB226" s="69" t="s">
        <v>5</v>
      </c>
      <c r="CC226" s="70"/>
    </row>
    <row r="227" spans="2:81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26">
        <f ca="1">INDIRECT("[" &amp; $B$7 &amp; "]" &amp; $B$9 &amp; "!J" &amp; $B223) * 100</f>
        <v>1.4644360000000001</v>
      </c>
      <c r="Z227" t="s">
        <v>167</v>
      </c>
      <c r="AA227" s="10"/>
      <c r="AB227" s="11"/>
      <c r="AC227" s="59"/>
      <c r="AD227" s="66">
        <f ca="1">AD226*100/(AA223-CA226)</f>
        <v>51.166328600405677</v>
      </c>
      <c r="AE227" s="58" t="s">
        <v>1</v>
      </c>
      <c r="AF227" s="62"/>
      <c r="AG227" s="17"/>
      <c r="AH227" s="59"/>
      <c r="AI227" s="66">
        <f ca="1">AI226*100/(AA223-CA226)</f>
        <v>48.833671399594323</v>
      </c>
      <c r="AJ227" s="58" t="s">
        <v>1</v>
      </c>
      <c r="AK227" s="16"/>
      <c r="AL227" s="16"/>
      <c r="AM227" s="10"/>
      <c r="AQ227" s="10">
        <f ca="1">INDIRECT("[" &amp; $B$7 &amp; "]" &amp; $B$9 &amp; "!Q" &amp; $B223)</f>
        <v>818</v>
      </c>
      <c r="AR227" t="s">
        <v>5</v>
      </c>
      <c r="AT227" s="11"/>
      <c r="AU227" s="10">
        <f ca="1">INDIRECT("[" &amp; $B$7 &amp; "]" &amp; $B$9 &amp; "!R" &amp; $B223)</f>
        <v>800</v>
      </c>
      <c r="AV227" t="s">
        <v>5</v>
      </c>
      <c r="AX227" s="11"/>
      <c r="AY227" s="41">
        <f ca="1">INDIRECT("[" &amp; $B$7 &amp; "]" &amp; $B$9 &amp; "!S" &amp; $B223)</f>
        <v>0</v>
      </c>
      <c r="AZ227" s="49" t="s">
        <v>5</v>
      </c>
      <c r="BA227" s="49"/>
      <c r="BB227" s="47"/>
      <c r="BC227" s="60">
        <f ca="1">INDIRECT("[" &amp; $B$7 &amp; "]" &amp; $B$9 &amp; "!T" &amp; $B223)</f>
        <v>0</v>
      </c>
      <c r="BD227" s="49" t="s">
        <v>5</v>
      </c>
      <c r="BE227" s="49"/>
      <c r="BF227" s="61"/>
      <c r="BG227" s="10"/>
      <c r="BK227" s="10">
        <f ca="1">INDIRECT("[" &amp; $B$7 &amp; "]" &amp; $B$9 &amp; "!V" &amp; $B223)</f>
        <v>189</v>
      </c>
      <c r="BL227" t="s">
        <v>5</v>
      </c>
      <c r="BN227" s="11"/>
      <c r="BO227" s="10">
        <f ca="1">INDIRECT("[" &amp; $B$7 &amp; "]" &amp; $B$9 &amp; "!W" &amp; $B223)</f>
        <v>160</v>
      </c>
      <c r="BP227" t="s">
        <v>5</v>
      </c>
      <c r="BS227" s="10">
        <f ca="1">INDIRECT("[" &amp; $B$7 &amp; "]" &amp; $B$9 &amp; "!X" &amp; $B223)</f>
        <v>2</v>
      </c>
      <c r="BT227" t="s">
        <v>5</v>
      </c>
      <c r="BV227" s="11"/>
      <c r="BW227" s="10">
        <f ca="1">INDIRECT("[" &amp; $B$7 &amp; "]" &amp; $B$9 &amp; "!Y" &amp; $B223)</f>
        <v>3</v>
      </c>
      <c r="BX227" t="s">
        <v>5</v>
      </c>
      <c r="CA227" s="71">
        <f ca="1">CA226*100/AA223</f>
        <v>1.4</v>
      </c>
      <c r="CB227" s="72" t="s">
        <v>1</v>
      </c>
      <c r="CC227" s="70"/>
    </row>
    <row r="228" spans="2:81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6"/>
      <c r="AA228" s="3"/>
      <c r="AB228" s="4"/>
      <c r="AC228" s="63" t="s">
        <v>39</v>
      </c>
      <c r="AD228" s="67">
        <f ca="1">AD227-50</f>
        <v>1.1663286004056772</v>
      </c>
      <c r="AE228" s="64" t="s">
        <v>40</v>
      </c>
      <c r="AF228" s="64"/>
      <c r="AG228" s="65"/>
      <c r="AH228" s="63" t="s">
        <v>39</v>
      </c>
      <c r="AI228" s="67">
        <f ca="1">AI227-50</f>
        <v>-1.1663286004056772</v>
      </c>
      <c r="AJ228" s="64" t="s">
        <v>40</v>
      </c>
      <c r="AK228" s="64"/>
      <c r="AL228" s="64"/>
      <c r="AM228" s="3"/>
      <c r="AN228" s="6"/>
      <c r="AO228" s="6"/>
      <c r="AP228" s="6"/>
      <c r="AQ228" s="3"/>
      <c r="AR228" s="6"/>
      <c r="AS228" s="6"/>
      <c r="AT228" s="4"/>
      <c r="AU228" s="3"/>
      <c r="AV228" s="6"/>
      <c r="AW228" s="6"/>
      <c r="AX228" s="4"/>
      <c r="AY228" s="48"/>
      <c r="AZ228" s="46"/>
      <c r="BA228" s="46"/>
      <c r="BB228" s="54"/>
      <c r="BC228" s="53"/>
      <c r="BD228" s="46"/>
      <c r="BE228" s="46"/>
      <c r="BF228" s="56"/>
      <c r="BG228" s="3"/>
      <c r="BH228" s="6"/>
      <c r="BI228" s="6"/>
      <c r="BJ228" s="6"/>
      <c r="BK228" s="3"/>
      <c r="BL228" s="6"/>
      <c r="BM228" s="6"/>
      <c r="BN228" s="4"/>
      <c r="BO228" s="3"/>
      <c r="BP228" s="6"/>
      <c r="BQ228" s="6"/>
      <c r="BR228" s="6"/>
      <c r="BS228" s="3"/>
      <c r="BT228" s="6"/>
      <c r="BU228" s="6"/>
      <c r="BV228" s="4"/>
      <c r="BW228" s="3"/>
      <c r="BX228" s="6"/>
      <c r="BY228" s="6"/>
      <c r="BZ228" s="6"/>
      <c r="CA228" s="73"/>
      <c r="CB228" s="74"/>
      <c r="CC228" s="75"/>
    </row>
    <row r="230" spans="2:81" ht="15" customHeight="1" thickBot="1" x14ac:dyDescent="0.6"/>
    <row r="231" spans="2:81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7" t="s">
        <v>11</v>
      </c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9"/>
    </row>
    <row r="232" spans="2:81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168</v>
      </c>
      <c r="Z232" s="5"/>
      <c r="AA232" s="1" t="s">
        <v>12</v>
      </c>
      <c r="AB232" s="5"/>
      <c r="AC232" s="5"/>
      <c r="AD232" s="5" t="s">
        <v>37</v>
      </c>
      <c r="AE232" s="5"/>
      <c r="AF232" s="5"/>
      <c r="AG232" s="5"/>
      <c r="AH232" s="5"/>
      <c r="AI232" s="5" t="s">
        <v>38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2"/>
    </row>
    <row r="233" spans="2:81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 * 100</f>
        <v>68</v>
      </c>
      <c r="G233" s="11" t="s">
        <v>0</v>
      </c>
      <c r="H233" s="10">
        <f ca="1">INDIRECT("[" &amp; $B$7 &amp; "]" &amp; $B$9 &amp; "!C" &amp; $B233) * 100</f>
        <v>10</v>
      </c>
      <c r="I233" t="s">
        <v>1</v>
      </c>
      <c r="J233" s="10" t="str">
        <f ca="1">IF(INDIRECT("[" &amp; $B$7 &amp; "]" &amp; $B$9 &amp; "!B" &amp; $B233)="alternating", "先後交互制", "先後固定制")</f>
        <v>先後交互制</v>
      </c>
      <c r="K233" s="11"/>
      <c r="L233" s="33">
        <f ca="1">INDIRECT("[" &amp; $B$7 &amp; "]" &amp; $B$9 &amp; "!F"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"!D"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/>
      <c r="AA233" s="10">
        <f ca="1">INDIRECT("[" &amp; $B$7 &amp; "]" &amp; $B$9 &amp; "!K" &amp; $B233)</f>
        <v>2000</v>
      </c>
      <c r="AB233" t="s">
        <v>5</v>
      </c>
      <c r="AD233">
        <f ca="1">INDIRECT("[" &amp; $B$7 &amp; "]" &amp; $B$9 &amp; "!L" &amp; $B233)</f>
        <v>1</v>
      </c>
      <c r="AE233" t="s">
        <v>4</v>
      </c>
      <c r="AI233">
        <f ca="1">INDIRECT("[" &amp; $B$7 &amp; "]" &amp; $B$9 &amp; "!M" &amp; $B233)</f>
        <v>4</v>
      </c>
      <c r="AJ233" t="s">
        <v>4</v>
      </c>
      <c r="CC233" s="11"/>
    </row>
    <row r="234" spans="2:81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 t="s">
        <v>165</v>
      </c>
      <c r="AA234" s="10"/>
      <c r="AM234" s="1" t="s">
        <v>21</v>
      </c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1" t="s">
        <v>35</v>
      </c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2"/>
    </row>
    <row r="235" spans="2:81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26">
        <f ca="1">INDIRECT("[" &amp; $B$7 &amp; "]" &amp; $B$9 &amp; "!I" &amp; $B233) * 100</f>
        <v>50.776269754127021</v>
      </c>
      <c r="Z235" t="s">
        <v>167</v>
      </c>
      <c r="AA235" s="10"/>
      <c r="AB235" s="11"/>
      <c r="AC235" s="12" t="s">
        <v>15</v>
      </c>
      <c r="AD235" s="13"/>
      <c r="AE235" s="13"/>
      <c r="AF235" s="13"/>
      <c r="AG235" s="14"/>
      <c r="AH235" s="12" t="s">
        <v>16</v>
      </c>
      <c r="AI235" s="13"/>
      <c r="AJ235" s="13"/>
      <c r="AK235" s="13"/>
      <c r="AL235" s="13"/>
      <c r="AM235" s="10">
        <f ca="1">INDIRECT("[" &amp; $B$7 &amp; "]" &amp; $B$9 &amp; "!P" &amp; $B233)</f>
        <v>1584</v>
      </c>
      <c r="AN235" t="s">
        <v>5</v>
      </c>
      <c r="AQ235" s="6" t="s">
        <v>17</v>
      </c>
      <c r="AR235" s="6"/>
      <c r="AS235" s="6"/>
      <c r="AT235" s="6"/>
      <c r="AU235" s="6"/>
      <c r="AV235" s="6"/>
      <c r="AW235" s="6"/>
      <c r="AX235" s="6"/>
      <c r="AY235" s="49" t="s">
        <v>20</v>
      </c>
      <c r="AZ235" s="47"/>
      <c r="BA235" s="47"/>
      <c r="BB235" s="47"/>
      <c r="BC235" s="47"/>
      <c r="BD235" s="47"/>
      <c r="BE235" s="47"/>
      <c r="BF235" s="47"/>
      <c r="BG235" s="10">
        <f ca="1">INDIRECT("[" &amp; $B$7 &amp; "]" &amp; $B$9 &amp; "!U" &amp; $B233)</f>
        <v>416</v>
      </c>
      <c r="BH235" t="s">
        <v>5</v>
      </c>
      <c r="BK235" s="6" t="s">
        <v>17</v>
      </c>
      <c r="BS235" t="s">
        <v>20</v>
      </c>
      <c r="CA235" s="76" t="s">
        <v>22</v>
      </c>
      <c r="CB235" s="77"/>
      <c r="CC235" s="78"/>
    </row>
    <row r="236" spans="2:81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 t="s">
        <v>166</v>
      </c>
      <c r="AA236" s="10"/>
      <c r="AB236" s="11"/>
      <c r="AC236" s="15"/>
      <c r="AD236" s="16">
        <f ca="1">INDIRECT("[" &amp; $B$7 &amp; "]" &amp; $B$9 &amp; "!N" &amp; $B233)</f>
        <v>982</v>
      </c>
      <c r="AE236" s="16" t="s">
        <v>5</v>
      </c>
      <c r="AF236" s="16"/>
      <c r="AG236" s="17"/>
      <c r="AH236" s="15"/>
      <c r="AI236" s="16">
        <f ca="1">INDIRECT("[" &amp; $B$7 &amp; "]" &amp; $B$9 &amp; "!O" &amp; $B233)</f>
        <v>989</v>
      </c>
      <c r="AJ236" s="16" t="s">
        <v>5</v>
      </c>
      <c r="AK236" s="16"/>
      <c r="AL236" s="16"/>
      <c r="AM236" s="10">
        <f ca="1">AM235*100/$AA233</f>
        <v>79.2</v>
      </c>
      <c r="AN236" t="s">
        <v>36</v>
      </c>
      <c r="AQ236" s="1" t="s">
        <v>18</v>
      </c>
      <c r="AR236" s="5"/>
      <c r="AS236" s="5"/>
      <c r="AT236" s="2"/>
      <c r="AU236" s="1" t="s">
        <v>19</v>
      </c>
      <c r="AV236" s="5"/>
      <c r="AW236" s="5"/>
      <c r="AX236" s="2"/>
      <c r="AY236" s="51" t="s">
        <v>18</v>
      </c>
      <c r="AZ236" s="51"/>
      <c r="BA236" s="51"/>
      <c r="BB236" s="52"/>
      <c r="BC236" s="50" t="s">
        <v>19</v>
      </c>
      <c r="BD236" s="51"/>
      <c r="BE236" s="51"/>
      <c r="BF236" s="55"/>
      <c r="BG236" s="10">
        <f ca="1">BG235*100/$AA233</f>
        <v>20.8</v>
      </c>
      <c r="BH236" t="s">
        <v>36</v>
      </c>
      <c r="BK236" s="1" t="s">
        <v>18</v>
      </c>
      <c r="BL236" s="5"/>
      <c r="BM236" s="5"/>
      <c r="BN236" s="2"/>
      <c r="BO236" s="5" t="s">
        <v>19</v>
      </c>
      <c r="BP236" s="5"/>
      <c r="BQ236" s="5"/>
      <c r="BR236" s="5"/>
      <c r="BS236" s="1" t="s">
        <v>18</v>
      </c>
      <c r="BT236" s="5"/>
      <c r="BU236" s="5"/>
      <c r="BV236" s="2"/>
      <c r="BW236" s="1" t="s">
        <v>19</v>
      </c>
      <c r="BX236" s="5"/>
      <c r="BY236" s="5"/>
      <c r="BZ236" s="5"/>
      <c r="CA236" s="68">
        <f ca="1">INDIRECT("[" &amp; $B$7 &amp; "]" &amp; $B$9 &amp; "!Z" &amp; $B233)</f>
        <v>29</v>
      </c>
      <c r="CB236" s="69" t="s">
        <v>5</v>
      </c>
      <c r="CC236" s="70"/>
    </row>
    <row r="237" spans="2:81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26">
        <f ca="1">INDIRECT("[" &amp; $B$7 &amp; "]" &amp; $B$9 &amp; "!J" &amp; $B233) * 100</f>
        <v>1.508176</v>
      </c>
      <c r="Z237" t="s">
        <v>167</v>
      </c>
      <c r="AA237" s="10"/>
      <c r="AB237" s="11"/>
      <c r="AC237" s="59"/>
      <c r="AD237" s="66">
        <f ca="1">AD236*100/(AA233-CA236)</f>
        <v>49.822425164890916</v>
      </c>
      <c r="AE237" s="58" t="s">
        <v>1</v>
      </c>
      <c r="AF237" s="62"/>
      <c r="AG237" s="17"/>
      <c r="AH237" s="59"/>
      <c r="AI237" s="66">
        <f ca="1">AI236*100/(AA233-CA236)</f>
        <v>50.177574835109084</v>
      </c>
      <c r="AJ237" s="58" t="s">
        <v>1</v>
      </c>
      <c r="AK237" s="16"/>
      <c r="AL237" s="16"/>
      <c r="AM237" s="10"/>
      <c r="AQ237" s="10">
        <f ca="1">INDIRECT("[" &amp; $B$7 &amp; "]" &amp; $B$9 &amp; "!Q" &amp; $B233)</f>
        <v>788</v>
      </c>
      <c r="AR237" t="s">
        <v>5</v>
      </c>
      <c r="AT237" s="11"/>
      <c r="AU237" s="10">
        <f ca="1">INDIRECT("[" &amp; $B$7 &amp; "]" &amp; $B$9 &amp; "!R" &amp; $B233)</f>
        <v>796</v>
      </c>
      <c r="AV237" t="s">
        <v>5</v>
      </c>
      <c r="AX237" s="11"/>
      <c r="AY237" s="41">
        <f ca="1">INDIRECT("[" &amp; $B$7 &amp; "]" &amp; $B$9 &amp; "!S" &amp; $B233)</f>
        <v>0</v>
      </c>
      <c r="AZ237" s="49" t="s">
        <v>5</v>
      </c>
      <c r="BA237" s="49"/>
      <c r="BB237" s="47"/>
      <c r="BC237" s="60">
        <f ca="1">INDIRECT("[" &amp; $B$7 &amp; "]" &amp; $B$9 &amp; "!T" &amp; $B233)</f>
        <v>0</v>
      </c>
      <c r="BD237" s="49" t="s">
        <v>5</v>
      </c>
      <c r="BE237" s="49"/>
      <c r="BF237" s="61"/>
      <c r="BG237" s="10"/>
      <c r="BK237" s="10">
        <f ca="1">INDIRECT("[" &amp; $B$7 &amp; "]" &amp; $B$9 &amp; "!V" &amp; $B233)</f>
        <v>189</v>
      </c>
      <c r="BL237" t="s">
        <v>5</v>
      </c>
      <c r="BN237" s="11"/>
      <c r="BO237" s="10">
        <f ca="1">INDIRECT("[" &amp; $B$7 &amp; "]" &amp; $B$9 &amp; "!W" &amp; $B233)</f>
        <v>187</v>
      </c>
      <c r="BP237" t="s">
        <v>5</v>
      </c>
      <c r="BS237" s="10">
        <f ca="1">INDIRECT("[" &amp; $B$7 &amp; "]" &amp; $B$9 &amp; "!X" &amp; $B233)</f>
        <v>5</v>
      </c>
      <c r="BT237" t="s">
        <v>5</v>
      </c>
      <c r="BV237" s="11"/>
      <c r="BW237" s="10">
        <f ca="1">INDIRECT("[" &amp; $B$7 &amp; "]" &amp; $B$9 &amp; "!Y" &amp; $B233)</f>
        <v>6</v>
      </c>
      <c r="BX237" t="s">
        <v>5</v>
      </c>
      <c r="CA237" s="71">
        <f ca="1">CA236*100/AA233</f>
        <v>1.45</v>
      </c>
      <c r="CB237" s="72" t="s">
        <v>1</v>
      </c>
      <c r="CC237" s="70"/>
    </row>
    <row r="238" spans="2:81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6"/>
      <c r="AA238" s="3"/>
      <c r="AB238" s="4"/>
      <c r="AC238" s="63" t="s">
        <v>39</v>
      </c>
      <c r="AD238" s="67">
        <f ca="1">AD237-50</f>
        <v>-0.17757483510908401</v>
      </c>
      <c r="AE238" s="64" t="s">
        <v>40</v>
      </c>
      <c r="AF238" s="64"/>
      <c r="AG238" s="65"/>
      <c r="AH238" s="63" t="s">
        <v>39</v>
      </c>
      <c r="AI238" s="67">
        <f ca="1">AI237-50</f>
        <v>0.17757483510908401</v>
      </c>
      <c r="AJ238" s="64" t="s">
        <v>40</v>
      </c>
      <c r="AK238" s="64"/>
      <c r="AL238" s="64"/>
      <c r="AM238" s="3"/>
      <c r="AN238" s="6"/>
      <c r="AO238" s="6"/>
      <c r="AP238" s="6"/>
      <c r="AQ238" s="3"/>
      <c r="AR238" s="6"/>
      <c r="AS238" s="6"/>
      <c r="AT238" s="4"/>
      <c r="AU238" s="3"/>
      <c r="AV238" s="6"/>
      <c r="AW238" s="6"/>
      <c r="AX238" s="4"/>
      <c r="AY238" s="48"/>
      <c r="AZ238" s="46"/>
      <c r="BA238" s="46"/>
      <c r="BB238" s="54"/>
      <c r="BC238" s="53"/>
      <c r="BD238" s="46"/>
      <c r="BE238" s="46"/>
      <c r="BF238" s="56"/>
      <c r="BG238" s="3"/>
      <c r="BH238" s="6"/>
      <c r="BI238" s="6"/>
      <c r="BJ238" s="6"/>
      <c r="BK238" s="3"/>
      <c r="BL238" s="6"/>
      <c r="BM238" s="6"/>
      <c r="BN238" s="4"/>
      <c r="BO238" s="3"/>
      <c r="BP238" s="6"/>
      <c r="BQ238" s="6"/>
      <c r="BR238" s="6"/>
      <c r="BS238" s="3"/>
      <c r="BT238" s="6"/>
      <c r="BU238" s="6"/>
      <c r="BV238" s="4"/>
      <c r="BW238" s="3"/>
      <c r="BX238" s="6"/>
      <c r="BY238" s="6"/>
      <c r="BZ238" s="6"/>
      <c r="CA238" s="73"/>
      <c r="CB238" s="74"/>
      <c r="CC238" s="75"/>
    </row>
    <row r="240" spans="2:81" ht="15" customHeight="1" thickBot="1" x14ac:dyDescent="0.6"/>
    <row r="241" spans="2:81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7" t="s">
        <v>11</v>
      </c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9"/>
    </row>
    <row r="242" spans="2:81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168</v>
      </c>
      <c r="Z242" s="5"/>
      <c r="AA242" s="1" t="s">
        <v>12</v>
      </c>
      <c r="AB242" s="5"/>
      <c r="AC242" s="5"/>
      <c r="AD242" s="5" t="s">
        <v>37</v>
      </c>
      <c r="AE242" s="5"/>
      <c r="AF242" s="5"/>
      <c r="AG242" s="5"/>
      <c r="AH242" s="5"/>
      <c r="AI242" s="5" t="s">
        <v>38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2"/>
    </row>
    <row r="243" spans="2:81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 * 100</f>
        <v>69</v>
      </c>
      <c r="G243" s="11" t="s">
        <v>0</v>
      </c>
      <c r="H243" s="10">
        <f ca="1">INDIRECT("[" &amp; $B$7 &amp; "]" &amp; $B$9 &amp; "!C" &amp; $B243) * 100</f>
        <v>10</v>
      </c>
      <c r="I243" t="s">
        <v>1</v>
      </c>
      <c r="J243" s="10" t="str">
        <f ca="1">IF(INDIRECT("[" &amp; $B$7 &amp; "]" &amp; $B$9 &amp; "!B" &amp; $B243)="alternating", "先後交互制", "先後固定制")</f>
        <v>先後交互制</v>
      </c>
      <c r="K243" s="11"/>
      <c r="L243" s="33">
        <f ca="1">INDIRECT("[" &amp; $B$7 &amp; "]" &amp; $B$9 &amp; "!F" &amp; $B243)</f>
        <v>1</v>
      </c>
      <c r="M243" s="26" t="s">
        <v>3</v>
      </c>
      <c r="N243" s="33">
        <f ca="1">INDIRECT("[" &amp; $B$7 &amp; "]" &amp; $B$9 &amp; "!E" &amp; $B243)</f>
        <v>2</v>
      </c>
      <c r="O243" s="26" t="s">
        <v>3</v>
      </c>
      <c r="P243" s="33">
        <f ca="1">INDIRECT("[" &amp; $B$7 &amp; "]" &amp; $B$9 &amp; "!D" &amp; $B243)</f>
        <v>2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1</v>
      </c>
      <c r="V243" t="s">
        <v>4</v>
      </c>
      <c r="W243" s="33">
        <f ca="1">INDIRECT("[" &amp; $B$7 &amp; "]" &amp; $B$9 &amp; "!H" &amp; $B243)</f>
        <v>4</v>
      </c>
      <c r="X243" s="27" t="s">
        <v>4</v>
      </c>
      <c r="Y243" s="10"/>
      <c r="AA243" s="10">
        <f ca="1">INDIRECT("[" &amp; $B$7 &amp; "]" &amp; $B$9 &amp; "!K" &amp; $B243)</f>
        <v>2000</v>
      </c>
      <c r="AB243" t="s">
        <v>5</v>
      </c>
      <c r="AD243">
        <f ca="1">INDIRECT("[" &amp; $B$7 &amp; "]" &amp; $B$9 &amp; "!L" &amp; $B243)</f>
        <v>1</v>
      </c>
      <c r="AE243" t="s">
        <v>4</v>
      </c>
      <c r="AI243">
        <f ca="1">INDIRECT("[" &amp; $B$7 &amp; "]" &amp; $B$9 &amp; "!M" &amp; $B243)</f>
        <v>4</v>
      </c>
      <c r="AJ243" t="s">
        <v>4</v>
      </c>
      <c r="CC243" s="11"/>
    </row>
    <row r="244" spans="2:81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 t="s">
        <v>165</v>
      </c>
      <c r="AA244" s="10"/>
      <c r="AM244" s="1" t="s">
        <v>21</v>
      </c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1" t="s">
        <v>35</v>
      </c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2"/>
    </row>
    <row r="245" spans="2:81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26">
        <f ca="1">INDIRECT("[" &amp; $B$7 &amp; "]" &amp; $B$9 &amp; "!I" &amp; $B243) * 100</f>
        <v>51.544633300556463</v>
      </c>
      <c r="Z245" t="s">
        <v>167</v>
      </c>
      <c r="AA245" s="10"/>
      <c r="AB245" s="11"/>
      <c r="AC245" s="12" t="s">
        <v>15</v>
      </c>
      <c r="AD245" s="13"/>
      <c r="AE245" s="13"/>
      <c r="AF245" s="13"/>
      <c r="AG245" s="14"/>
      <c r="AH245" s="12" t="s">
        <v>16</v>
      </c>
      <c r="AI245" s="13"/>
      <c r="AJ245" s="13"/>
      <c r="AK245" s="13"/>
      <c r="AL245" s="13"/>
      <c r="AM245" s="10">
        <f ca="1">INDIRECT("[" &amp; $B$7 &amp; "]" &amp; $B$9 &amp; "!P" &amp; $B243)</f>
        <v>1597</v>
      </c>
      <c r="AN245" t="s">
        <v>5</v>
      </c>
      <c r="AQ245" s="6" t="s">
        <v>17</v>
      </c>
      <c r="AR245" s="6"/>
      <c r="AS245" s="6"/>
      <c r="AT245" s="6"/>
      <c r="AU245" s="6"/>
      <c r="AV245" s="6"/>
      <c r="AW245" s="6"/>
      <c r="AX245" s="6"/>
      <c r="AY245" s="49" t="s">
        <v>20</v>
      </c>
      <c r="AZ245" s="47"/>
      <c r="BA245" s="47"/>
      <c r="BB245" s="47"/>
      <c r="BC245" s="47"/>
      <c r="BD245" s="47"/>
      <c r="BE245" s="47"/>
      <c r="BF245" s="47"/>
      <c r="BG245" s="10">
        <f ca="1">INDIRECT("[" &amp; $B$7 &amp; "]" &amp; $B$9 &amp; "!U" &amp; $B243)</f>
        <v>403</v>
      </c>
      <c r="BH245" t="s">
        <v>5</v>
      </c>
      <c r="BK245" s="6" t="s">
        <v>17</v>
      </c>
      <c r="BS245" t="s">
        <v>20</v>
      </c>
      <c r="CA245" s="76" t="s">
        <v>22</v>
      </c>
      <c r="CB245" s="77"/>
      <c r="CC245" s="78"/>
    </row>
    <row r="246" spans="2:81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 t="s">
        <v>166</v>
      </c>
      <c r="AA246" s="10"/>
      <c r="AB246" s="11"/>
      <c r="AC246" s="15"/>
      <c r="AD246" s="16">
        <f ca="1">INDIRECT("[" &amp; $B$7 &amp; "]" &amp; $B$9 &amp; "!N" &amp; $B243)</f>
        <v>1037</v>
      </c>
      <c r="AE246" s="16" t="s">
        <v>5</v>
      </c>
      <c r="AF246" s="16"/>
      <c r="AG246" s="17"/>
      <c r="AH246" s="15"/>
      <c r="AI246" s="16">
        <f ca="1">INDIRECT("[" &amp; $B$7 &amp; "]" &amp; $B$9 &amp; "!O" &amp; $B243)</f>
        <v>934</v>
      </c>
      <c r="AJ246" s="16" t="s">
        <v>5</v>
      </c>
      <c r="AK246" s="16"/>
      <c r="AL246" s="16"/>
      <c r="AM246" s="10">
        <f ca="1">AM245*100/$AA243</f>
        <v>79.849999999999994</v>
      </c>
      <c r="AN246" t="s">
        <v>36</v>
      </c>
      <c r="AQ246" s="1" t="s">
        <v>18</v>
      </c>
      <c r="AR246" s="5"/>
      <c r="AS246" s="5"/>
      <c r="AT246" s="2"/>
      <c r="AU246" s="1" t="s">
        <v>19</v>
      </c>
      <c r="AV246" s="5"/>
      <c r="AW246" s="5"/>
      <c r="AX246" s="2"/>
      <c r="AY246" s="51" t="s">
        <v>18</v>
      </c>
      <c r="AZ246" s="51"/>
      <c r="BA246" s="51"/>
      <c r="BB246" s="52"/>
      <c r="BC246" s="50" t="s">
        <v>19</v>
      </c>
      <c r="BD246" s="51"/>
      <c r="BE246" s="51"/>
      <c r="BF246" s="55"/>
      <c r="BG246" s="10">
        <f ca="1">BG245*100/$AA243</f>
        <v>20.149999999999999</v>
      </c>
      <c r="BH246" t="s">
        <v>36</v>
      </c>
      <c r="BK246" s="1" t="s">
        <v>18</v>
      </c>
      <c r="BL246" s="5"/>
      <c r="BM246" s="5"/>
      <c r="BN246" s="2"/>
      <c r="BO246" s="5" t="s">
        <v>19</v>
      </c>
      <c r="BP246" s="5"/>
      <c r="BQ246" s="5"/>
      <c r="BR246" s="5"/>
      <c r="BS246" s="1" t="s">
        <v>18</v>
      </c>
      <c r="BT246" s="5"/>
      <c r="BU246" s="5"/>
      <c r="BV246" s="2"/>
      <c r="BW246" s="1" t="s">
        <v>19</v>
      </c>
      <c r="BX246" s="5"/>
      <c r="BY246" s="5"/>
      <c r="BZ246" s="5"/>
      <c r="CA246" s="68">
        <f ca="1">INDIRECT("[" &amp; $B$7 &amp; "]" &amp; $B$9 &amp; "!Z" &amp; $B243)</f>
        <v>29</v>
      </c>
      <c r="CB246" s="69" t="s">
        <v>5</v>
      </c>
      <c r="CC246" s="70"/>
    </row>
    <row r="247" spans="2:81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26">
        <f ca="1">INDIRECT("[" &amp; $B$7 &amp; "]" &amp; $B$9 &amp; "!J" &amp; $B243) * 100</f>
        <v>1.5525640000000001</v>
      </c>
      <c r="Z247" t="s">
        <v>167</v>
      </c>
      <c r="AA247" s="10"/>
      <c r="AB247" s="11"/>
      <c r="AC247" s="59"/>
      <c r="AD247" s="66">
        <f ca="1">AD246*100/(AA243-CA246)</f>
        <v>52.612886859462201</v>
      </c>
      <c r="AE247" s="58" t="s">
        <v>1</v>
      </c>
      <c r="AF247" s="62"/>
      <c r="AG247" s="17"/>
      <c r="AH247" s="59"/>
      <c r="AI247" s="66">
        <f ca="1">AI246*100/(AA243-CA246)</f>
        <v>47.387113140537799</v>
      </c>
      <c r="AJ247" s="58" t="s">
        <v>1</v>
      </c>
      <c r="AK247" s="16"/>
      <c r="AL247" s="16"/>
      <c r="AM247" s="10"/>
      <c r="AQ247" s="10">
        <f ca="1">INDIRECT("[" &amp; $B$7 &amp; "]" &amp; $B$9 &amp; "!Q" &amp; $B243)</f>
        <v>840</v>
      </c>
      <c r="AR247" t="s">
        <v>5</v>
      </c>
      <c r="AT247" s="11"/>
      <c r="AU247" s="10">
        <f ca="1">INDIRECT("[" &amp; $B$7 &amp; "]" &amp; $B$9 &amp; "!R" &amp; $B243)</f>
        <v>757</v>
      </c>
      <c r="AV247" t="s">
        <v>5</v>
      </c>
      <c r="AX247" s="11"/>
      <c r="AY247" s="41">
        <f ca="1">INDIRECT("[" &amp; $B$7 &amp; "]" &amp; $B$9 &amp; "!S" &amp; $B243)</f>
        <v>0</v>
      </c>
      <c r="AZ247" s="49" t="s">
        <v>5</v>
      </c>
      <c r="BA247" s="49"/>
      <c r="BB247" s="47"/>
      <c r="BC247" s="60">
        <f ca="1">INDIRECT("[" &amp; $B$7 &amp; "]" &amp; $B$9 &amp; "!T" &amp; $B243)</f>
        <v>0</v>
      </c>
      <c r="BD247" s="49" t="s">
        <v>5</v>
      </c>
      <c r="BE247" s="49"/>
      <c r="BF247" s="61"/>
      <c r="BG247" s="10"/>
      <c r="BK247" s="10">
        <f ca="1">INDIRECT("[" &amp; $B$7 &amp; "]" &amp; $B$9 &amp; "!V" &amp; $B243)</f>
        <v>196</v>
      </c>
      <c r="BL247" t="s">
        <v>5</v>
      </c>
      <c r="BN247" s="11"/>
      <c r="BO247" s="10">
        <f ca="1">INDIRECT("[" &amp; $B$7 &amp; "]" &amp; $B$9 &amp; "!W" &amp; $B243)</f>
        <v>175</v>
      </c>
      <c r="BP247" t="s">
        <v>5</v>
      </c>
      <c r="BS247" s="10">
        <f ca="1">INDIRECT("[" &amp; $B$7 &amp; "]" &amp; $B$9 &amp; "!X" &amp; $B243)</f>
        <v>1</v>
      </c>
      <c r="BT247" t="s">
        <v>5</v>
      </c>
      <c r="BV247" s="11"/>
      <c r="BW247" s="10">
        <f ca="1">INDIRECT("[" &amp; $B$7 &amp; "]" &amp; $B$9 &amp; "!Y" &amp; $B243)</f>
        <v>2</v>
      </c>
      <c r="BX247" t="s">
        <v>5</v>
      </c>
      <c r="CA247" s="71">
        <f ca="1">CA246*100/AA243</f>
        <v>1.45</v>
      </c>
      <c r="CB247" s="72" t="s">
        <v>1</v>
      </c>
      <c r="CC247" s="70"/>
    </row>
    <row r="248" spans="2:81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6"/>
      <c r="AA248" s="3"/>
      <c r="AB248" s="4"/>
      <c r="AC248" s="63" t="s">
        <v>39</v>
      </c>
      <c r="AD248" s="67">
        <f ca="1">AD247-50</f>
        <v>2.6128868594622006</v>
      </c>
      <c r="AE248" s="64" t="s">
        <v>40</v>
      </c>
      <c r="AF248" s="64"/>
      <c r="AG248" s="65"/>
      <c r="AH248" s="63" t="s">
        <v>39</v>
      </c>
      <c r="AI248" s="67">
        <f ca="1">AI247-50</f>
        <v>-2.6128868594622006</v>
      </c>
      <c r="AJ248" s="64" t="s">
        <v>40</v>
      </c>
      <c r="AK248" s="64"/>
      <c r="AL248" s="64"/>
      <c r="AM248" s="3"/>
      <c r="AN248" s="6"/>
      <c r="AO248" s="6"/>
      <c r="AP248" s="6"/>
      <c r="AQ248" s="3"/>
      <c r="AR248" s="6"/>
      <c r="AS248" s="6"/>
      <c r="AT248" s="4"/>
      <c r="AU248" s="3"/>
      <c r="AV248" s="6"/>
      <c r="AW248" s="6"/>
      <c r="AX248" s="4"/>
      <c r="AY248" s="48"/>
      <c r="AZ248" s="46"/>
      <c r="BA248" s="46"/>
      <c r="BB248" s="54"/>
      <c r="BC248" s="53"/>
      <c r="BD248" s="46"/>
      <c r="BE248" s="46"/>
      <c r="BF248" s="56"/>
      <c r="BG248" s="3"/>
      <c r="BH248" s="6"/>
      <c r="BI248" s="6"/>
      <c r="BJ248" s="6"/>
      <c r="BK248" s="3"/>
      <c r="BL248" s="6"/>
      <c r="BM248" s="6"/>
      <c r="BN248" s="4"/>
      <c r="BO248" s="3"/>
      <c r="BP248" s="6"/>
      <c r="BQ248" s="6"/>
      <c r="BR248" s="6"/>
      <c r="BS248" s="3"/>
      <c r="BT248" s="6"/>
      <c r="BU248" s="6"/>
      <c r="BV248" s="4"/>
      <c r="BW248" s="3"/>
      <c r="BX248" s="6"/>
      <c r="BY248" s="6"/>
      <c r="BZ248" s="6"/>
      <c r="CA248" s="73"/>
      <c r="CB248" s="74"/>
      <c r="CC248" s="75"/>
    </row>
    <row r="250" spans="2:81" ht="15" customHeight="1" thickBot="1" x14ac:dyDescent="0.6"/>
    <row r="251" spans="2:81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7" t="s">
        <v>11</v>
      </c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9"/>
    </row>
    <row r="252" spans="2:81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168</v>
      </c>
      <c r="Z252" s="5"/>
      <c r="AA252" s="1" t="s">
        <v>12</v>
      </c>
      <c r="AB252" s="5"/>
      <c r="AC252" s="5"/>
      <c r="AD252" s="5" t="s">
        <v>37</v>
      </c>
      <c r="AE252" s="5"/>
      <c r="AF252" s="5"/>
      <c r="AG252" s="5"/>
      <c r="AH252" s="5"/>
      <c r="AI252" s="5" t="s">
        <v>38</v>
      </c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2"/>
    </row>
    <row r="253" spans="2:81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 * 100</f>
        <v>70</v>
      </c>
      <c r="G253" s="11" t="s">
        <v>0</v>
      </c>
      <c r="H253" s="10">
        <f ca="1">INDIRECT("[" &amp; $B$7 &amp; "]" &amp; $B$9 &amp; "!C" &amp; $B253) * 100</f>
        <v>10</v>
      </c>
      <c r="I253" t="s">
        <v>1</v>
      </c>
      <c r="J253" s="10" t="str">
        <f ca="1">IF(INDIRECT("[" &amp; $B$7 &amp; "]" &amp; $B$9 &amp; "!B" &amp; $B253)="alternating", "先後交互制", "先後固定制")</f>
        <v>先後交互制</v>
      </c>
      <c r="K253" s="11"/>
      <c r="L253" s="33">
        <f ca="1">INDIRECT("[" &amp; $B$7 &amp; "]" &amp; $B$9 &amp; "!F" &amp; $B253)</f>
        <v>1</v>
      </c>
      <c r="M253" s="26" t="s">
        <v>3</v>
      </c>
      <c r="N253" s="33">
        <f ca="1">INDIRECT("[" &amp; $B$7 &amp; "]" &amp; $B$9 &amp; "!E" &amp; $B253)</f>
        <v>2</v>
      </c>
      <c r="O253" s="26" t="s">
        <v>3</v>
      </c>
      <c r="P253" s="33">
        <f ca="1">INDIRECT("[" &amp; $B$7 &amp; "]" &amp; $B$9 &amp; "!D" &amp; $B253)</f>
        <v>3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6</v>
      </c>
      <c r="X253" s="27" t="s">
        <v>4</v>
      </c>
      <c r="Y253" s="10"/>
      <c r="AA253" s="10">
        <f ca="1">INDIRECT("[" &amp; $B$7 &amp; "]" &amp; $B$9 &amp; "!K" &amp; $B253)</f>
        <v>2000</v>
      </c>
      <c r="AB253" t="s">
        <v>5</v>
      </c>
      <c r="AD253">
        <f ca="1">INDIRECT("[" &amp; $B$7 &amp; "]" &amp; $B$9 &amp; "!L" &amp; $B253)</f>
        <v>2</v>
      </c>
      <c r="AE253" t="s">
        <v>4</v>
      </c>
      <c r="AI253">
        <f ca="1">INDIRECT("[" &amp; $B$7 &amp; "]" &amp; $B$9 &amp; "!M" &amp; $B253)</f>
        <v>6</v>
      </c>
      <c r="AJ253" t="s">
        <v>4</v>
      </c>
      <c r="CC253" s="11"/>
    </row>
    <row r="254" spans="2:81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 t="s">
        <v>165</v>
      </c>
      <c r="AA254" s="10"/>
      <c r="AM254" s="1" t="s">
        <v>21</v>
      </c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1" t="s">
        <v>35</v>
      </c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2"/>
    </row>
    <row r="255" spans="2:81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26">
        <f ca="1">INDIRECT("[" &amp; $B$7 &amp; "]" &amp; $B$9 &amp; "!I" &amp; $B253) * 100</f>
        <v>51.915461436809792</v>
      </c>
      <c r="Z255" t="s">
        <v>167</v>
      </c>
      <c r="AA255" s="10"/>
      <c r="AB255" s="11"/>
      <c r="AC255" s="12" t="s">
        <v>15</v>
      </c>
      <c r="AD255" s="13"/>
      <c r="AE255" s="13"/>
      <c r="AF255" s="13"/>
      <c r="AG255" s="14"/>
      <c r="AH255" s="12" t="s">
        <v>16</v>
      </c>
      <c r="AI255" s="13"/>
      <c r="AJ255" s="13"/>
      <c r="AK255" s="13"/>
      <c r="AL255" s="13"/>
      <c r="AM255" s="10">
        <f ca="1">INDIRECT("[" &amp; $B$7 &amp; "]" &amp; $B$9 &amp; "!P" &amp; $B253)</f>
        <v>1469</v>
      </c>
      <c r="AN255" t="s">
        <v>5</v>
      </c>
      <c r="AQ255" s="6" t="s">
        <v>17</v>
      </c>
      <c r="AR255" s="6"/>
      <c r="AS255" s="6"/>
      <c r="AT255" s="6"/>
      <c r="AU255" s="6"/>
      <c r="AV255" s="6"/>
      <c r="AW255" s="6"/>
      <c r="AX255" s="6"/>
      <c r="AY255" s="49" t="s">
        <v>20</v>
      </c>
      <c r="AZ255" s="47"/>
      <c r="BA255" s="47"/>
      <c r="BB255" s="47"/>
      <c r="BC255" s="47"/>
      <c r="BD255" s="47"/>
      <c r="BE255" s="47"/>
      <c r="BF255" s="47"/>
      <c r="BG255" s="10">
        <f ca="1">INDIRECT("[" &amp; $B$7 &amp; "]" &amp; $B$9 &amp; "!U" &amp; $B253)</f>
        <v>531</v>
      </c>
      <c r="BH255" t="s">
        <v>5</v>
      </c>
      <c r="BK255" s="6" t="s">
        <v>17</v>
      </c>
      <c r="BS255" t="s">
        <v>20</v>
      </c>
      <c r="CA255" s="76" t="s">
        <v>22</v>
      </c>
      <c r="CB255" s="77"/>
      <c r="CC255" s="78"/>
    </row>
    <row r="256" spans="2:81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 t="s">
        <v>166</v>
      </c>
      <c r="AA256" s="10"/>
      <c r="AB256" s="11"/>
      <c r="AC256" s="15"/>
      <c r="AD256" s="16">
        <f ca="1">INDIRECT("[" &amp; $B$7 &amp; "]" &amp; $B$9 &amp; "!N" &amp; $B253)</f>
        <v>1066</v>
      </c>
      <c r="AE256" s="16" t="s">
        <v>5</v>
      </c>
      <c r="AF256" s="16"/>
      <c r="AG256" s="17"/>
      <c r="AH256" s="15"/>
      <c r="AI256" s="16">
        <f ca="1">INDIRECT("[" &amp; $B$7 &amp; "]" &amp; $B$9 &amp; "!O" &amp; $B253)</f>
        <v>913</v>
      </c>
      <c r="AJ256" s="16" t="s">
        <v>5</v>
      </c>
      <c r="AK256" s="16"/>
      <c r="AL256" s="16"/>
      <c r="AM256" s="10">
        <f ca="1">AM255*100/$AA253</f>
        <v>73.45</v>
      </c>
      <c r="AN256" t="s">
        <v>36</v>
      </c>
      <c r="AQ256" s="1" t="s">
        <v>18</v>
      </c>
      <c r="AR256" s="5"/>
      <c r="AS256" s="5"/>
      <c r="AT256" s="2"/>
      <c r="AU256" s="1" t="s">
        <v>19</v>
      </c>
      <c r="AV256" s="5"/>
      <c r="AW256" s="5"/>
      <c r="AX256" s="2"/>
      <c r="AY256" s="51" t="s">
        <v>18</v>
      </c>
      <c r="AZ256" s="51"/>
      <c r="BA256" s="51"/>
      <c r="BB256" s="52"/>
      <c r="BC256" s="50" t="s">
        <v>19</v>
      </c>
      <c r="BD256" s="51"/>
      <c r="BE256" s="51"/>
      <c r="BF256" s="55"/>
      <c r="BG256" s="10">
        <f ca="1">BG255*100/$AA253</f>
        <v>26.55</v>
      </c>
      <c r="BH256" t="s">
        <v>36</v>
      </c>
      <c r="BK256" s="1" t="s">
        <v>18</v>
      </c>
      <c r="BL256" s="5"/>
      <c r="BM256" s="5"/>
      <c r="BN256" s="2"/>
      <c r="BO256" s="5" t="s">
        <v>19</v>
      </c>
      <c r="BP256" s="5"/>
      <c r="BQ256" s="5"/>
      <c r="BR256" s="5"/>
      <c r="BS256" s="1" t="s">
        <v>18</v>
      </c>
      <c r="BT256" s="5"/>
      <c r="BU256" s="5"/>
      <c r="BV256" s="2"/>
      <c r="BW256" s="1" t="s">
        <v>19</v>
      </c>
      <c r="BX256" s="5"/>
      <c r="BY256" s="5"/>
      <c r="BZ256" s="5"/>
      <c r="CA256" s="68">
        <f ca="1">INDIRECT("[" &amp; $B$7 &amp; "]" &amp; $B$9 &amp; "!Z" &amp; $B253)</f>
        <v>21</v>
      </c>
      <c r="CB256" s="69" t="s">
        <v>5</v>
      </c>
      <c r="CC256" s="70"/>
    </row>
    <row r="257" spans="2:81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26">
        <f ca="1">INDIRECT("[" &amp; $B$7 &amp; "]" &amp; $B$9 &amp; "!J" &amp; $B253) * 100</f>
        <v>1.52444629</v>
      </c>
      <c r="Z257" t="s">
        <v>167</v>
      </c>
      <c r="AA257" s="10"/>
      <c r="AB257" s="11"/>
      <c r="AC257" s="59"/>
      <c r="AD257" s="66">
        <f ca="1">AD256*100/(AA253-CA256)</f>
        <v>53.865588681152097</v>
      </c>
      <c r="AE257" s="58" t="s">
        <v>1</v>
      </c>
      <c r="AF257" s="62"/>
      <c r="AG257" s="17"/>
      <c r="AH257" s="59"/>
      <c r="AI257" s="66">
        <f ca="1">AI256*100/(AA253-CA256)</f>
        <v>46.134411318847903</v>
      </c>
      <c r="AJ257" s="58" t="s">
        <v>1</v>
      </c>
      <c r="AK257" s="16"/>
      <c r="AL257" s="16"/>
      <c r="AM257" s="10"/>
      <c r="AQ257" s="10">
        <f ca="1">INDIRECT("[" &amp; $B$7 &amp; "]" &amp; $B$9 &amp; "!Q" &amp; $B253)</f>
        <v>818</v>
      </c>
      <c r="AR257" t="s">
        <v>5</v>
      </c>
      <c r="AT257" s="11"/>
      <c r="AU257" s="10">
        <f ca="1">INDIRECT("[" &amp; $B$7 &amp; "]" &amp; $B$9 &amp; "!R" &amp; $B253)</f>
        <v>651</v>
      </c>
      <c r="AV257" t="s">
        <v>5</v>
      </c>
      <c r="AX257" s="11"/>
      <c r="AY257" s="41">
        <f ca="1">INDIRECT("[" &amp; $B$7 &amp; "]" &amp; $B$9 &amp; "!S" &amp; $B253)</f>
        <v>0</v>
      </c>
      <c r="AZ257" s="49" t="s">
        <v>5</v>
      </c>
      <c r="BA257" s="49"/>
      <c r="BB257" s="47"/>
      <c r="BC257" s="60">
        <f ca="1">INDIRECT("[" &amp; $B$7 &amp; "]" &amp; $B$9 &amp; "!T" &amp; $B253)</f>
        <v>0</v>
      </c>
      <c r="BD257" s="49" t="s">
        <v>5</v>
      </c>
      <c r="BE257" s="49"/>
      <c r="BF257" s="61"/>
      <c r="BG257" s="10"/>
      <c r="BK257" s="10">
        <f ca="1">INDIRECT("[" &amp; $B$7 &amp; "]" &amp; $B$9 &amp; "!V" &amp; $B253)</f>
        <v>239</v>
      </c>
      <c r="BL257" t="s">
        <v>5</v>
      </c>
      <c r="BN257" s="11"/>
      <c r="BO257" s="10">
        <f ca="1">INDIRECT("[" &amp; $B$7 &amp; "]" &amp; $B$9 &amp; "!W" &amp; $B253)</f>
        <v>256</v>
      </c>
      <c r="BP257" t="s">
        <v>5</v>
      </c>
      <c r="BS257" s="10">
        <f ca="1">INDIRECT("[" &amp; $B$7 &amp; "]" &amp; $B$9 &amp; "!X" &amp; $B253)</f>
        <v>9</v>
      </c>
      <c r="BT257" t="s">
        <v>5</v>
      </c>
      <c r="BV257" s="11"/>
      <c r="BW257" s="10">
        <f ca="1">INDIRECT("[" &amp; $B$7 &amp; "]" &amp; $B$9 &amp; "!Y" &amp; $B253)</f>
        <v>6</v>
      </c>
      <c r="BX257" t="s">
        <v>5</v>
      </c>
      <c r="CA257" s="71">
        <f ca="1">CA256*100/AA253</f>
        <v>1.05</v>
      </c>
      <c r="CB257" s="72" t="s">
        <v>1</v>
      </c>
      <c r="CC257" s="70"/>
    </row>
    <row r="258" spans="2:81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6"/>
      <c r="AA258" s="3"/>
      <c r="AB258" s="4"/>
      <c r="AC258" s="63" t="s">
        <v>39</v>
      </c>
      <c r="AD258" s="67">
        <f ca="1">AD257-50</f>
        <v>3.8655886811520972</v>
      </c>
      <c r="AE258" s="64" t="s">
        <v>40</v>
      </c>
      <c r="AF258" s="64"/>
      <c r="AG258" s="65"/>
      <c r="AH258" s="63" t="s">
        <v>39</v>
      </c>
      <c r="AI258" s="67">
        <f ca="1">AI257-50</f>
        <v>-3.8655886811520972</v>
      </c>
      <c r="AJ258" s="64" t="s">
        <v>40</v>
      </c>
      <c r="AK258" s="64"/>
      <c r="AL258" s="64"/>
      <c r="AM258" s="3"/>
      <c r="AN258" s="6"/>
      <c r="AO258" s="6"/>
      <c r="AP258" s="6"/>
      <c r="AQ258" s="3"/>
      <c r="AR258" s="6"/>
      <c r="AS258" s="6"/>
      <c r="AT258" s="4"/>
      <c r="AU258" s="3"/>
      <c r="AV258" s="6"/>
      <c r="AW258" s="6"/>
      <c r="AX258" s="4"/>
      <c r="AY258" s="48"/>
      <c r="AZ258" s="46"/>
      <c r="BA258" s="46"/>
      <c r="BB258" s="54"/>
      <c r="BC258" s="53"/>
      <c r="BD258" s="46"/>
      <c r="BE258" s="46"/>
      <c r="BF258" s="56"/>
      <c r="BG258" s="3"/>
      <c r="BH258" s="6"/>
      <c r="BI258" s="6"/>
      <c r="BJ258" s="6"/>
      <c r="BK258" s="3"/>
      <c r="BL258" s="6"/>
      <c r="BM258" s="6"/>
      <c r="BN258" s="4"/>
      <c r="BO258" s="3"/>
      <c r="BP258" s="6"/>
      <c r="BQ258" s="6"/>
      <c r="BR258" s="6"/>
      <c r="BS258" s="3"/>
      <c r="BT258" s="6"/>
      <c r="BU258" s="6"/>
      <c r="BV258" s="4"/>
      <c r="BW258" s="3"/>
      <c r="BX258" s="6"/>
      <c r="BY258" s="6"/>
      <c r="BZ258" s="6"/>
      <c r="CA258" s="73"/>
      <c r="CB258" s="74"/>
      <c r="CC258" s="75"/>
    </row>
    <row r="260" spans="2:81" ht="15" customHeight="1" thickBot="1" x14ac:dyDescent="0.6"/>
    <row r="261" spans="2:81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7" t="s">
        <v>11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9"/>
    </row>
    <row r="262" spans="2:81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168</v>
      </c>
      <c r="Z262" s="5"/>
      <c r="AA262" s="1" t="s">
        <v>12</v>
      </c>
      <c r="AB262" s="5"/>
      <c r="AC262" s="5"/>
      <c r="AD262" s="5" t="s">
        <v>37</v>
      </c>
      <c r="AE262" s="5"/>
      <c r="AF262" s="5"/>
      <c r="AG262" s="5"/>
      <c r="AH262" s="5"/>
      <c r="AI262" s="5" t="s">
        <v>38</v>
      </c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2"/>
    </row>
    <row r="263" spans="2:81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 * 100</f>
        <v>71</v>
      </c>
      <c r="G263" s="11" t="s">
        <v>0</v>
      </c>
      <c r="H263" s="10">
        <f ca="1">INDIRECT("[" &amp; $B$7 &amp; "]" &amp; $B$9 &amp; "!C" &amp; $B263) * 100</f>
        <v>10</v>
      </c>
      <c r="I263" t="s">
        <v>1</v>
      </c>
      <c r="J263" s="10" t="str">
        <f ca="1">IF(INDIRECT("[" &amp; $B$7 &amp; "]" &amp; $B$9 &amp; "!B" &amp; $B263)="alternating", "先後交互制", "先後固定制")</f>
        <v>先後交互制</v>
      </c>
      <c r="K263" s="11"/>
      <c r="L263" s="33">
        <f ca="1">INDIRECT("[" &amp; $B$7 &amp; "]" &amp; $B$9 &amp; "!F" &amp; $B263)</f>
        <v>1</v>
      </c>
      <c r="M263" s="26" t="s">
        <v>3</v>
      </c>
      <c r="N263" s="33">
        <f ca="1">INDIRECT("[" &amp; $B$7 &amp; "]" &amp; $B$9 &amp; "!E" &amp; $B263)</f>
        <v>2</v>
      </c>
      <c r="O263" s="26" t="s">
        <v>3</v>
      </c>
      <c r="P263" s="33">
        <f ca="1">INDIRECT("[" &amp; $B$7 &amp; "]" &amp; $B$9 &amp; "!D" &amp; $B263)</f>
        <v>3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6</v>
      </c>
      <c r="X263" s="27" t="s">
        <v>4</v>
      </c>
      <c r="Y263" s="10"/>
      <c r="AA263" s="10">
        <f ca="1">INDIRECT("[" &amp; $B$7 &amp; "]" &amp; $B$9 &amp; "!K" &amp; $B263)</f>
        <v>2000</v>
      </c>
      <c r="AB263" t="s">
        <v>5</v>
      </c>
      <c r="AD263">
        <f ca="1">INDIRECT("[" &amp; $B$7 &amp; "]" &amp; $B$9 &amp; "!L" &amp; $B263)</f>
        <v>2</v>
      </c>
      <c r="AE263" t="s">
        <v>4</v>
      </c>
      <c r="AI263">
        <f ca="1">INDIRECT("[" &amp; $B$7 &amp; "]" &amp; $B$9 &amp; "!M" &amp; $B263)</f>
        <v>6</v>
      </c>
      <c r="AJ263" t="s">
        <v>4</v>
      </c>
      <c r="CC263" s="11"/>
    </row>
    <row r="264" spans="2:81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 t="s">
        <v>165</v>
      </c>
      <c r="AA264" s="10"/>
      <c r="AM264" s="1" t="s">
        <v>21</v>
      </c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1" t="s">
        <v>35</v>
      </c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2"/>
    </row>
    <row r="265" spans="2:81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26">
        <f ca="1">INDIRECT("[" &amp; $B$7 &amp; "]" &amp; $B$9 &amp; "!I" &amp; $B263) * 100</f>
        <v>52.252715888717496</v>
      </c>
      <c r="Z265" t="s">
        <v>167</v>
      </c>
      <c r="AA265" s="10"/>
      <c r="AB265" s="11"/>
      <c r="AC265" s="12" t="s">
        <v>15</v>
      </c>
      <c r="AD265" s="13"/>
      <c r="AE265" s="13"/>
      <c r="AF265" s="13"/>
      <c r="AG265" s="14"/>
      <c r="AH265" s="12" t="s">
        <v>16</v>
      </c>
      <c r="AI265" s="13"/>
      <c r="AJ265" s="13"/>
      <c r="AK265" s="13"/>
      <c r="AL265" s="13"/>
      <c r="AM265" s="10">
        <f ca="1">INDIRECT("[" &amp; $B$7 &amp; "]" &amp; $B$9 &amp; "!P" &amp; $B263)</f>
        <v>1428</v>
      </c>
      <c r="AN265" t="s">
        <v>5</v>
      </c>
      <c r="AQ265" s="6" t="s">
        <v>17</v>
      </c>
      <c r="AR265" s="6"/>
      <c r="AS265" s="6"/>
      <c r="AT265" s="6"/>
      <c r="AU265" s="6"/>
      <c r="AV265" s="6"/>
      <c r="AW265" s="6"/>
      <c r="AX265" s="6"/>
      <c r="AY265" s="49" t="s">
        <v>20</v>
      </c>
      <c r="AZ265" s="47"/>
      <c r="BA265" s="47"/>
      <c r="BB265" s="47"/>
      <c r="BC265" s="47"/>
      <c r="BD265" s="47"/>
      <c r="BE265" s="47"/>
      <c r="BF265" s="47"/>
      <c r="BG265" s="10">
        <f ca="1">INDIRECT("[" &amp; $B$7 &amp; "]" &amp; $B$9 &amp; "!U" &amp; $B263)</f>
        <v>572</v>
      </c>
      <c r="BH265" t="s">
        <v>5</v>
      </c>
      <c r="BK265" s="6" t="s">
        <v>17</v>
      </c>
      <c r="BS265" t="s">
        <v>20</v>
      </c>
      <c r="CA265" s="76" t="s">
        <v>22</v>
      </c>
      <c r="CB265" s="77"/>
      <c r="CC265" s="78"/>
    </row>
    <row r="266" spans="2:81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 t="s">
        <v>166</v>
      </c>
      <c r="AA266" s="10"/>
      <c r="AB266" s="11"/>
      <c r="AC266" s="15"/>
      <c r="AD266" s="16">
        <f ca="1">INDIRECT("[" &amp; $B$7 &amp; "]" &amp; $B$9 &amp; "!N" &amp; $B263)</f>
        <v>999</v>
      </c>
      <c r="AE266" s="16" t="s">
        <v>5</v>
      </c>
      <c r="AF266" s="16"/>
      <c r="AG266" s="17"/>
      <c r="AH266" s="15"/>
      <c r="AI266" s="16">
        <f ca="1">INDIRECT("[" &amp; $B$7 &amp; "]" &amp; $B$9 &amp; "!O" &amp; $B263)</f>
        <v>968</v>
      </c>
      <c r="AJ266" s="16" t="s">
        <v>5</v>
      </c>
      <c r="AK266" s="16"/>
      <c r="AL266" s="16"/>
      <c r="AM266" s="10">
        <f ca="1">AM265*100/$AA263</f>
        <v>71.400000000000006</v>
      </c>
      <c r="AN266" t="s">
        <v>36</v>
      </c>
      <c r="AQ266" s="1" t="s">
        <v>18</v>
      </c>
      <c r="AR266" s="5"/>
      <c r="AS266" s="5"/>
      <c r="AT266" s="2"/>
      <c r="AU266" s="1" t="s">
        <v>19</v>
      </c>
      <c r="AV266" s="5"/>
      <c r="AW266" s="5"/>
      <c r="AX266" s="2"/>
      <c r="AY266" s="51" t="s">
        <v>18</v>
      </c>
      <c r="AZ266" s="51"/>
      <c r="BA266" s="51"/>
      <c r="BB266" s="52"/>
      <c r="BC266" s="50" t="s">
        <v>19</v>
      </c>
      <c r="BD266" s="51"/>
      <c r="BE266" s="51"/>
      <c r="BF266" s="55"/>
      <c r="BG266" s="10">
        <f ca="1">BG265*100/$AA263</f>
        <v>28.6</v>
      </c>
      <c r="BH266" t="s">
        <v>36</v>
      </c>
      <c r="BK266" s="1" t="s">
        <v>18</v>
      </c>
      <c r="BL266" s="5"/>
      <c r="BM266" s="5"/>
      <c r="BN266" s="2"/>
      <c r="BO266" s="5" t="s">
        <v>19</v>
      </c>
      <c r="BP266" s="5"/>
      <c r="BQ266" s="5"/>
      <c r="BR266" s="5"/>
      <c r="BS266" s="1" t="s">
        <v>18</v>
      </c>
      <c r="BT266" s="5"/>
      <c r="BU266" s="5"/>
      <c r="BV266" s="2"/>
      <c r="BW266" s="1" t="s">
        <v>19</v>
      </c>
      <c r="BX266" s="5"/>
      <c r="BY266" s="5"/>
      <c r="BZ266" s="5"/>
      <c r="CA266" s="68">
        <f ca="1">INDIRECT("[" &amp; $B$7 &amp; "]" &amp; $B$9 &amp; "!Z" &amp; $B263)</f>
        <v>33</v>
      </c>
      <c r="CB266" s="69" t="s">
        <v>5</v>
      </c>
      <c r="CC266" s="70"/>
    </row>
    <row r="267" spans="2:81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26">
        <f ca="1">INDIRECT("[" &amp; $B$7 &amp; "]" &amp; $B$9 &amp; "!J" &amp; $B263) * 100</f>
        <v>1.6074571999689999</v>
      </c>
      <c r="Z267" t="s">
        <v>167</v>
      </c>
      <c r="AA267" s="10"/>
      <c r="AB267" s="11"/>
      <c r="AC267" s="59"/>
      <c r="AD267" s="66">
        <f ca="1">AD266*100/(AA263-CA266)</f>
        <v>50.788002033553632</v>
      </c>
      <c r="AE267" s="58" t="s">
        <v>1</v>
      </c>
      <c r="AF267" s="62"/>
      <c r="AG267" s="17"/>
      <c r="AH267" s="59"/>
      <c r="AI267" s="66">
        <f ca="1">AI266*100/(AA263-CA266)</f>
        <v>49.211997966446368</v>
      </c>
      <c r="AJ267" s="58" t="s">
        <v>1</v>
      </c>
      <c r="AK267" s="16"/>
      <c r="AL267" s="16"/>
      <c r="AM267" s="10"/>
      <c r="AQ267" s="10">
        <f ca="1">INDIRECT("[" &amp; $B$7 &amp; "]" &amp; $B$9 &amp; "!Q" &amp; $B263)</f>
        <v>750</v>
      </c>
      <c r="AR267" t="s">
        <v>5</v>
      </c>
      <c r="AT267" s="11"/>
      <c r="AU267" s="10">
        <f ca="1">INDIRECT("[" &amp; $B$7 &amp; "]" &amp; $B$9 &amp; "!R" &amp; $B263)</f>
        <v>678</v>
      </c>
      <c r="AV267" t="s">
        <v>5</v>
      </c>
      <c r="AX267" s="11"/>
      <c r="AY267" s="41">
        <f ca="1">INDIRECT("[" &amp; $B$7 &amp; "]" &amp; $B$9 &amp; "!S" &amp; $B263)</f>
        <v>0</v>
      </c>
      <c r="AZ267" s="49" t="s">
        <v>5</v>
      </c>
      <c r="BA267" s="49"/>
      <c r="BB267" s="47"/>
      <c r="BC267" s="60">
        <f ca="1">INDIRECT("[" &amp; $B$7 &amp; "]" &amp; $B$9 &amp; "!T" &amp; $B263)</f>
        <v>0</v>
      </c>
      <c r="BD267" s="49" t="s">
        <v>5</v>
      </c>
      <c r="BE267" s="49"/>
      <c r="BF267" s="61"/>
      <c r="BG267" s="10"/>
      <c r="BK267" s="10">
        <f ca="1">INDIRECT("[" &amp; $B$7 &amp; "]" &amp; $B$9 &amp; "!V" &amp; $B263)</f>
        <v>243</v>
      </c>
      <c r="BL267" t="s">
        <v>5</v>
      </c>
      <c r="BN267" s="11"/>
      <c r="BO267" s="10">
        <f ca="1">INDIRECT("[" &amp; $B$7 &amp; "]" &amp; $B$9 &amp; "!W" &amp; $B263)</f>
        <v>286</v>
      </c>
      <c r="BP267" t="s">
        <v>5</v>
      </c>
      <c r="BS267" s="10">
        <f ca="1">INDIRECT("[" &amp; $B$7 &amp; "]" &amp; $B$9 &amp; "!X" &amp; $B263)</f>
        <v>6</v>
      </c>
      <c r="BT267" t="s">
        <v>5</v>
      </c>
      <c r="BV267" s="11"/>
      <c r="BW267" s="10">
        <f ca="1">INDIRECT("[" &amp; $B$7 &amp; "]" &amp; $B$9 &amp; "!Y" &amp; $B263)</f>
        <v>4</v>
      </c>
      <c r="BX267" t="s">
        <v>5</v>
      </c>
      <c r="CA267" s="71">
        <f ca="1">CA266*100/AA263</f>
        <v>1.65</v>
      </c>
      <c r="CB267" s="72" t="s">
        <v>1</v>
      </c>
      <c r="CC267" s="70"/>
    </row>
    <row r="268" spans="2:81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6"/>
      <c r="AA268" s="3"/>
      <c r="AB268" s="4"/>
      <c r="AC268" s="63" t="s">
        <v>39</v>
      </c>
      <c r="AD268" s="67">
        <f ca="1">AD267-50</f>
        <v>0.78800203355363152</v>
      </c>
      <c r="AE268" s="64" t="s">
        <v>40</v>
      </c>
      <c r="AF268" s="64"/>
      <c r="AG268" s="65"/>
      <c r="AH268" s="63" t="s">
        <v>39</v>
      </c>
      <c r="AI268" s="67">
        <f ca="1">AI267-50</f>
        <v>-0.78800203355363152</v>
      </c>
      <c r="AJ268" s="64" t="s">
        <v>40</v>
      </c>
      <c r="AK268" s="64"/>
      <c r="AL268" s="64"/>
      <c r="AM268" s="3"/>
      <c r="AN268" s="6"/>
      <c r="AO268" s="6"/>
      <c r="AP268" s="6"/>
      <c r="AQ268" s="3"/>
      <c r="AR268" s="6"/>
      <c r="AS268" s="6"/>
      <c r="AT268" s="4"/>
      <c r="AU268" s="3"/>
      <c r="AV268" s="6"/>
      <c r="AW268" s="6"/>
      <c r="AX268" s="4"/>
      <c r="AY268" s="48"/>
      <c r="AZ268" s="46"/>
      <c r="BA268" s="46"/>
      <c r="BB268" s="54"/>
      <c r="BC268" s="53"/>
      <c r="BD268" s="46"/>
      <c r="BE268" s="46"/>
      <c r="BF268" s="56"/>
      <c r="BG268" s="3"/>
      <c r="BH268" s="6"/>
      <c r="BI268" s="6"/>
      <c r="BJ268" s="6"/>
      <c r="BK268" s="3"/>
      <c r="BL268" s="6"/>
      <c r="BM268" s="6"/>
      <c r="BN268" s="4"/>
      <c r="BO268" s="3"/>
      <c r="BP268" s="6"/>
      <c r="BQ268" s="6"/>
      <c r="BR268" s="6"/>
      <c r="BS268" s="3"/>
      <c r="BT268" s="6"/>
      <c r="BU268" s="6"/>
      <c r="BV268" s="4"/>
      <c r="BW268" s="3"/>
      <c r="BX268" s="6"/>
      <c r="BY268" s="6"/>
      <c r="BZ268" s="6"/>
      <c r="CA268" s="73"/>
      <c r="CB268" s="74"/>
      <c r="CC268" s="75"/>
    </row>
    <row r="270" spans="2:81" ht="15" customHeight="1" thickBot="1" x14ac:dyDescent="0.6"/>
    <row r="271" spans="2:81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7" t="s">
        <v>11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9"/>
    </row>
    <row r="272" spans="2:81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168</v>
      </c>
      <c r="Z272" s="5"/>
      <c r="AA272" s="1" t="s">
        <v>12</v>
      </c>
      <c r="AB272" s="5"/>
      <c r="AC272" s="5"/>
      <c r="AD272" s="5" t="s">
        <v>37</v>
      </c>
      <c r="AE272" s="5"/>
      <c r="AF272" s="5"/>
      <c r="AG272" s="5"/>
      <c r="AH272" s="5"/>
      <c r="AI272" s="5" t="s">
        <v>38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2"/>
    </row>
    <row r="273" spans="2:81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 * 100</f>
        <v>72</v>
      </c>
      <c r="G273" s="11" t="s">
        <v>0</v>
      </c>
      <c r="H273" s="10">
        <f ca="1">INDIRECT("[" &amp; $B$7 &amp; "]" &amp; $B$9 &amp; "!C" &amp; $B273) * 100</f>
        <v>10</v>
      </c>
      <c r="I273" t="s">
        <v>1</v>
      </c>
      <c r="J273" s="10" t="str">
        <f ca="1">IF(INDIRECT("[" &amp; $B$7 &amp; "]" &amp; $B$9 &amp; "!B" &amp; $B273)="alternating", "先後交互制", "先後固定制")</f>
        <v>先後交互制</v>
      </c>
      <c r="K273" s="11"/>
      <c r="L273" s="33">
        <f ca="1">INDIRECT("[" &amp; $B$7 &amp; "]" &amp; $B$9 &amp; "!F"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"!D" &amp; $B273)</f>
        <v>3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1</v>
      </c>
      <c r="V273" t="s">
        <v>4</v>
      </c>
      <c r="W273" s="33">
        <f ca="1">INDIRECT("[" &amp; $B$7 &amp; "]" &amp; $B$9 &amp; "!H" &amp; $B273)</f>
        <v>6</v>
      </c>
      <c r="X273" s="27" t="s">
        <v>4</v>
      </c>
      <c r="Y273" s="10"/>
      <c r="AA273" s="10">
        <f ca="1">INDIRECT("[" &amp; $B$7 &amp; "]" &amp; $B$9 &amp; "!K" &amp; $B273)</f>
        <v>2000</v>
      </c>
      <c r="AB273" t="s">
        <v>5</v>
      </c>
      <c r="AD273">
        <f ca="1">INDIRECT("[" &amp; $B$7 &amp; "]" &amp; $B$9 &amp; "!L" &amp; $B273)</f>
        <v>1</v>
      </c>
      <c r="AE273" t="s">
        <v>4</v>
      </c>
      <c r="AI273">
        <f ca="1">INDIRECT("[" &amp; $B$7 &amp; "]" &amp; $B$9 &amp; "!M" &amp; $B273)</f>
        <v>6</v>
      </c>
      <c r="AJ273" t="s">
        <v>4</v>
      </c>
      <c r="CC273" s="11"/>
    </row>
    <row r="274" spans="2:81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 t="s">
        <v>165</v>
      </c>
      <c r="AA274" s="10"/>
      <c r="AM274" s="1" t="s">
        <v>21</v>
      </c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1" t="s">
        <v>35</v>
      </c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2"/>
    </row>
    <row r="275" spans="2:81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26">
        <f ca="1">INDIRECT("[" &amp; $B$7 &amp; "]" &amp; $B$9 &amp; "!I" &amp; $B273) * 100</f>
        <v>47.719084168022952</v>
      </c>
      <c r="Z275" t="s">
        <v>167</v>
      </c>
      <c r="AA275" s="10"/>
      <c r="AB275" s="11"/>
      <c r="AC275" s="12" t="s">
        <v>15</v>
      </c>
      <c r="AD275" s="13"/>
      <c r="AE275" s="13"/>
      <c r="AF275" s="13"/>
      <c r="AG275" s="14"/>
      <c r="AH275" s="12" t="s">
        <v>16</v>
      </c>
      <c r="AI275" s="13"/>
      <c r="AJ275" s="13"/>
      <c r="AK275" s="13"/>
      <c r="AL275" s="13"/>
      <c r="AM275" s="10">
        <f ca="1">INDIRECT("[" &amp; $B$7 &amp; "]" &amp; $B$9 &amp; "!P" &amp; $B273)</f>
        <v>1499</v>
      </c>
      <c r="AN275" t="s">
        <v>5</v>
      </c>
      <c r="AQ275" s="6" t="s">
        <v>17</v>
      </c>
      <c r="AR275" s="6"/>
      <c r="AS275" s="6"/>
      <c r="AT275" s="6"/>
      <c r="AU275" s="6"/>
      <c r="AV275" s="6"/>
      <c r="AW275" s="6"/>
      <c r="AX275" s="6"/>
      <c r="AY275" s="49" t="s">
        <v>20</v>
      </c>
      <c r="AZ275" s="47"/>
      <c r="BA275" s="47"/>
      <c r="BB275" s="47"/>
      <c r="BC275" s="47"/>
      <c r="BD275" s="47"/>
      <c r="BE275" s="47"/>
      <c r="BF275" s="47"/>
      <c r="BG275" s="10">
        <f ca="1">INDIRECT("[" &amp; $B$7 &amp; "]" &amp; $B$9 &amp; "!U" &amp; $B273)</f>
        <v>501</v>
      </c>
      <c r="BH275" t="s">
        <v>5</v>
      </c>
      <c r="BK275" s="6" t="s">
        <v>17</v>
      </c>
      <c r="BS275" t="s">
        <v>20</v>
      </c>
      <c r="CA275" s="76" t="s">
        <v>22</v>
      </c>
      <c r="CB275" s="77"/>
      <c r="CC275" s="78"/>
    </row>
    <row r="276" spans="2:81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 t="s">
        <v>166</v>
      </c>
      <c r="AA276" s="10"/>
      <c r="AB276" s="11"/>
      <c r="AC276" s="15"/>
      <c r="AD276" s="16">
        <f ca="1">INDIRECT("[" &amp; $B$7 &amp; "]" &amp; $B$9 &amp; "!N" &amp; $B273)</f>
        <v>941</v>
      </c>
      <c r="AE276" s="16" t="s">
        <v>5</v>
      </c>
      <c r="AF276" s="16"/>
      <c r="AG276" s="17"/>
      <c r="AH276" s="15"/>
      <c r="AI276" s="16">
        <f ca="1">INDIRECT("[" &amp; $B$7 &amp; "]" &amp; $B$9 &amp; "!O" &amp; $B273)</f>
        <v>1017</v>
      </c>
      <c r="AJ276" s="16" t="s">
        <v>5</v>
      </c>
      <c r="AK276" s="16"/>
      <c r="AL276" s="16"/>
      <c r="AM276" s="10">
        <f ca="1">AM275*100/$AA273</f>
        <v>74.95</v>
      </c>
      <c r="AN276" t="s">
        <v>36</v>
      </c>
      <c r="AQ276" s="1" t="s">
        <v>18</v>
      </c>
      <c r="AR276" s="5"/>
      <c r="AS276" s="5"/>
      <c r="AT276" s="2"/>
      <c r="AU276" s="1" t="s">
        <v>19</v>
      </c>
      <c r="AV276" s="5"/>
      <c r="AW276" s="5"/>
      <c r="AX276" s="2"/>
      <c r="AY276" s="51" t="s">
        <v>18</v>
      </c>
      <c r="AZ276" s="51"/>
      <c r="BA276" s="51"/>
      <c r="BB276" s="52"/>
      <c r="BC276" s="50" t="s">
        <v>19</v>
      </c>
      <c r="BD276" s="51"/>
      <c r="BE276" s="51"/>
      <c r="BF276" s="55"/>
      <c r="BG276" s="10">
        <f ca="1">BG275*100/$AA273</f>
        <v>25.05</v>
      </c>
      <c r="BH276" t="s">
        <v>36</v>
      </c>
      <c r="BK276" s="1" t="s">
        <v>18</v>
      </c>
      <c r="BL276" s="5"/>
      <c r="BM276" s="5"/>
      <c r="BN276" s="2"/>
      <c r="BO276" s="5" t="s">
        <v>19</v>
      </c>
      <c r="BP276" s="5"/>
      <c r="BQ276" s="5"/>
      <c r="BR276" s="5"/>
      <c r="BS276" s="1" t="s">
        <v>18</v>
      </c>
      <c r="BT276" s="5"/>
      <c r="BU276" s="5"/>
      <c r="BV276" s="2"/>
      <c r="BW276" s="1" t="s">
        <v>19</v>
      </c>
      <c r="BX276" s="5"/>
      <c r="BY276" s="5"/>
      <c r="BZ276" s="5"/>
      <c r="CA276" s="68">
        <f ca="1">INDIRECT("[" &amp; $B$7 &amp; "]" &amp; $B$9 &amp; "!Z" &amp; $B273)</f>
        <v>42</v>
      </c>
      <c r="CB276" s="69" t="s">
        <v>5</v>
      </c>
      <c r="CC276" s="70"/>
    </row>
    <row r="277" spans="2:81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26">
        <f ca="1">INDIRECT("[" &amp; $B$7 &amp; "]" &amp; $B$9 &amp; "!J" &amp; $B273) * 100</f>
        <v>1.6247656829439998</v>
      </c>
      <c r="Z277" t="s">
        <v>167</v>
      </c>
      <c r="AA277" s="10"/>
      <c r="AB277" s="11"/>
      <c r="AC277" s="59"/>
      <c r="AD277" s="66">
        <f ca="1">AD276*100/(AA273-CA276)</f>
        <v>48.059244126659856</v>
      </c>
      <c r="AE277" s="58" t="s">
        <v>1</v>
      </c>
      <c r="AF277" s="62"/>
      <c r="AG277" s="17"/>
      <c r="AH277" s="59"/>
      <c r="AI277" s="66">
        <f ca="1">AI276*100/(AA273-CA276)</f>
        <v>51.940755873340144</v>
      </c>
      <c r="AJ277" s="58" t="s">
        <v>1</v>
      </c>
      <c r="AK277" s="16"/>
      <c r="AL277" s="16"/>
      <c r="AM277" s="10"/>
      <c r="AQ277" s="10">
        <f ca="1">INDIRECT("[" &amp; $B$7 &amp; "]" &amp; $B$9 &amp; "!Q" &amp; $B273)</f>
        <v>695</v>
      </c>
      <c r="AR277" t="s">
        <v>5</v>
      </c>
      <c r="AT277" s="11"/>
      <c r="AU277" s="10">
        <f ca="1">INDIRECT("[" &amp; $B$7 &amp; "]" &amp; $B$9 &amp; "!R" &amp; $B273)</f>
        <v>804</v>
      </c>
      <c r="AV277" t="s">
        <v>5</v>
      </c>
      <c r="AX277" s="11"/>
      <c r="AY277" s="41">
        <f ca="1">INDIRECT("[" &amp; $B$7 &amp; "]" &amp; $B$9 &amp; "!S" &amp; $B273)</f>
        <v>0</v>
      </c>
      <c r="AZ277" s="49" t="s">
        <v>5</v>
      </c>
      <c r="BA277" s="49"/>
      <c r="BB277" s="47"/>
      <c r="BC277" s="60">
        <f ca="1">INDIRECT("[" &amp; $B$7 &amp; "]" &amp; $B$9 &amp; "!T" &amp; $B273)</f>
        <v>0</v>
      </c>
      <c r="BD277" s="49" t="s">
        <v>5</v>
      </c>
      <c r="BE277" s="49"/>
      <c r="BF277" s="61"/>
      <c r="BG277" s="10"/>
      <c r="BK277" s="10">
        <f ca="1">INDIRECT("[" &amp; $B$7 &amp; "]" &amp; $B$9 &amp; "!V" &amp; $B273)</f>
        <v>244</v>
      </c>
      <c r="BL277" t="s">
        <v>5</v>
      </c>
      <c r="BN277" s="11"/>
      <c r="BO277" s="10">
        <f ca="1">INDIRECT("[" &amp; $B$7 &amp; "]" &amp; $B$9 &amp; "!W" &amp; $B273)</f>
        <v>210</v>
      </c>
      <c r="BP277" t="s">
        <v>5</v>
      </c>
      <c r="BS277" s="10">
        <f ca="1">INDIRECT("[" &amp; $B$7 &amp; "]" &amp; $B$9 &amp; "!X" &amp; $B273)</f>
        <v>2</v>
      </c>
      <c r="BT277" t="s">
        <v>5</v>
      </c>
      <c r="BV277" s="11"/>
      <c r="BW277" s="10">
        <f ca="1">INDIRECT("[" &amp; $B$7 &amp; "]" &amp; $B$9 &amp; "!Y" &amp; $B273)</f>
        <v>3</v>
      </c>
      <c r="BX277" t="s">
        <v>5</v>
      </c>
      <c r="CA277" s="71">
        <f ca="1">CA276*100/AA273</f>
        <v>2.1</v>
      </c>
      <c r="CB277" s="72" t="s">
        <v>1</v>
      </c>
      <c r="CC277" s="70"/>
    </row>
    <row r="278" spans="2:81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6"/>
      <c r="AA278" s="3"/>
      <c r="AB278" s="4"/>
      <c r="AC278" s="63" t="s">
        <v>39</v>
      </c>
      <c r="AD278" s="67">
        <f ca="1">AD277-50</f>
        <v>-1.9407558733401444</v>
      </c>
      <c r="AE278" s="64" t="s">
        <v>40</v>
      </c>
      <c r="AF278" s="64"/>
      <c r="AG278" s="65"/>
      <c r="AH278" s="63" t="s">
        <v>39</v>
      </c>
      <c r="AI278" s="67">
        <f ca="1">AI277-50</f>
        <v>1.9407558733401444</v>
      </c>
      <c r="AJ278" s="64" t="s">
        <v>40</v>
      </c>
      <c r="AK278" s="64"/>
      <c r="AL278" s="64"/>
      <c r="AM278" s="3"/>
      <c r="AN278" s="6"/>
      <c r="AO278" s="6"/>
      <c r="AP278" s="6"/>
      <c r="AQ278" s="3"/>
      <c r="AR278" s="6"/>
      <c r="AS278" s="6"/>
      <c r="AT278" s="4"/>
      <c r="AU278" s="3"/>
      <c r="AV278" s="6"/>
      <c r="AW278" s="6"/>
      <c r="AX278" s="4"/>
      <c r="AY278" s="48"/>
      <c r="AZ278" s="46"/>
      <c r="BA278" s="46"/>
      <c r="BB278" s="54"/>
      <c r="BC278" s="53"/>
      <c r="BD278" s="46"/>
      <c r="BE278" s="46"/>
      <c r="BF278" s="56"/>
      <c r="BG278" s="3"/>
      <c r="BH278" s="6"/>
      <c r="BI278" s="6"/>
      <c r="BJ278" s="6"/>
      <c r="BK278" s="3"/>
      <c r="BL278" s="6"/>
      <c r="BM278" s="6"/>
      <c r="BN278" s="4"/>
      <c r="BO278" s="3"/>
      <c r="BP278" s="6"/>
      <c r="BQ278" s="6"/>
      <c r="BR278" s="6"/>
      <c r="BS278" s="3"/>
      <c r="BT278" s="6"/>
      <c r="BU278" s="6"/>
      <c r="BV278" s="4"/>
      <c r="BW278" s="3"/>
      <c r="BX278" s="6"/>
      <c r="BY278" s="6"/>
      <c r="BZ278" s="6"/>
      <c r="CA278" s="73"/>
      <c r="CB278" s="74"/>
      <c r="CC278" s="75"/>
    </row>
    <row r="280" spans="2:81" ht="15" customHeight="1" thickBot="1" x14ac:dyDescent="0.6"/>
    <row r="281" spans="2:81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7" t="s">
        <v>11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9"/>
    </row>
    <row r="282" spans="2:81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168</v>
      </c>
      <c r="Z282" s="5"/>
      <c r="AA282" s="1" t="s">
        <v>12</v>
      </c>
      <c r="AB282" s="5"/>
      <c r="AC282" s="5"/>
      <c r="AD282" s="5" t="s">
        <v>37</v>
      </c>
      <c r="AE282" s="5"/>
      <c r="AF282" s="5"/>
      <c r="AG282" s="5"/>
      <c r="AH282" s="5"/>
      <c r="AI282" s="5" t="s">
        <v>38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2"/>
    </row>
    <row r="283" spans="2:81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 * 100</f>
        <v>73</v>
      </c>
      <c r="G283" s="11" t="s">
        <v>0</v>
      </c>
      <c r="H283" s="10">
        <f ca="1">INDIRECT("[" &amp; $B$7 &amp; "]" &amp; $B$9 &amp; "!C" &amp; $B283) * 100</f>
        <v>10</v>
      </c>
      <c r="I283" t="s">
        <v>1</v>
      </c>
      <c r="J283" s="10" t="str">
        <f ca="1">IF(INDIRECT("[" &amp; $B$7 &amp; "]" &amp; $B$9 &amp; "!B" &amp; $B283)="alternating", "先後交互制", "先後固定制")</f>
        <v>先後交互制</v>
      </c>
      <c r="K283" s="11"/>
      <c r="L283" s="33">
        <f ca="1">INDIRECT("[" &amp; $B$7 &amp; "]" &amp; $B$9 &amp; "!F"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"!D" &amp; $B283)</f>
        <v>3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1</v>
      </c>
      <c r="V283" t="s">
        <v>4</v>
      </c>
      <c r="W283" s="33">
        <f ca="1">INDIRECT("[" &amp; $B$7 &amp; "]" &amp; $B$9 &amp; "!H" &amp; $B283)</f>
        <v>6</v>
      </c>
      <c r="X283" s="27" t="s">
        <v>4</v>
      </c>
      <c r="Y283" s="10"/>
      <c r="AA283" s="10">
        <f ca="1">INDIRECT("[" &amp; $B$7 &amp; "]" &amp; $B$9 &amp; "!K" &amp; $B283)</f>
        <v>2000</v>
      </c>
      <c r="AB283" t="s">
        <v>5</v>
      </c>
      <c r="AD283">
        <f ca="1">INDIRECT("[" &amp; $B$7 &amp; "]" &amp; $B$9 &amp; "!L" &amp; $B283)</f>
        <v>1</v>
      </c>
      <c r="AE283" t="s">
        <v>4</v>
      </c>
      <c r="AI283">
        <f ca="1">INDIRECT("[" &amp; $B$7 &amp; "]" &amp; $B$9 &amp; "!M" &amp; $B283)</f>
        <v>6</v>
      </c>
      <c r="AJ283" t="s">
        <v>4</v>
      </c>
      <c r="CC283" s="11"/>
    </row>
    <row r="284" spans="2:81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 t="s">
        <v>165</v>
      </c>
      <c r="AA284" s="10"/>
      <c r="AM284" s="1" t="s">
        <v>21</v>
      </c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1" t="s">
        <v>35</v>
      </c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2"/>
    </row>
    <row r="285" spans="2:81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26">
        <f ca="1">INDIRECT("[" &amp; $B$7 &amp; "]" &amp; $B$9 &amp; "!I" &amp; $B283) * 100</f>
        <v>48.379567384103041</v>
      </c>
      <c r="Z285" t="s">
        <v>167</v>
      </c>
      <c r="AA285" s="10"/>
      <c r="AB285" s="11"/>
      <c r="AC285" s="12" t="s">
        <v>15</v>
      </c>
      <c r="AD285" s="13"/>
      <c r="AE285" s="13"/>
      <c r="AF285" s="13"/>
      <c r="AG285" s="14"/>
      <c r="AH285" s="12" t="s">
        <v>16</v>
      </c>
      <c r="AI285" s="13"/>
      <c r="AJ285" s="13"/>
      <c r="AK285" s="13"/>
      <c r="AL285" s="13"/>
      <c r="AM285" s="10">
        <f ca="1">INDIRECT("[" &amp; $B$7 &amp; "]" &amp; $B$9 &amp; "!P" &amp; $B283)</f>
        <v>1515</v>
      </c>
      <c r="AN285" t="s">
        <v>5</v>
      </c>
      <c r="AQ285" s="6" t="s">
        <v>17</v>
      </c>
      <c r="AR285" s="6"/>
      <c r="AS285" s="6"/>
      <c r="AT285" s="6"/>
      <c r="AU285" s="6"/>
      <c r="AV285" s="6"/>
      <c r="AW285" s="6"/>
      <c r="AX285" s="6"/>
      <c r="AY285" s="49" t="s">
        <v>20</v>
      </c>
      <c r="AZ285" s="47"/>
      <c r="BA285" s="47"/>
      <c r="BB285" s="47"/>
      <c r="BC285" s="47"/>
      <c r="BD285" s="47"/>
      <c r="BE285" s="47"/>
      <c r="BF285" s="47"/>
      <c r="BG285" s="10">
        <f ca="1">INDIRECT("[" &amp; $B$7 &amp; "]" &amp; $B$9 &amp; "!U" &amp; $B283)</f>
        <v>485</v>
      </c>
      <c r="BH285" t="s">
        <v>5</v>
      </c>
      <c r="BK285" s="6" t="s">
        <v>17</v>
      </c>
      <c r="BS285" t="s">
        <v>20</v>
      </c>
      <c r="CA285" s="76" t="s">
        <v>22</v>
      </c>
      <c r="CB285" s="77"/>
      <c r="CC285" s="78"/>
    </row>
    <row r="286" spans="2:81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 t="s">
        <v>166</v>
      </c>
      <c r="AA286" s="10"/>
      <c r="AB286" s="11"/>
      <c r="AC286" s="15"/>
      <c r="AD286" s="16">
        <f ca="1">INDIRECT("[" &amp; $B$7 &amp; "]" &amp; $B$9 &amp; "!N" &amp; $B283)</f>
        <v>955</v>
      </c>
      <c r="AE286" s="16" t="s">
        <v>5</v>
      </c>
      <c r="AF286" s="16"/>
      <c r="AG286" s="17"/>
      <c r="AH286" s="15"/>
      <c r="AI286" s="16">
        <f ca="1">INDIRECT("[" &amp; $B$7 &amp; "]" &amp; $B$9 &amp; "!O" &amp; $B283)</f>
        <v>1015</v>
      </c>
      <c r="AJ286" s="16" t="s">
        <v>5</v>
      </c>
      <c r="AK286" s="16"/>
      <c r="AL286" s="16"/>
      <c r="AM286" s="10">
        <f ca="1">AM285*100/$AA283</f>
        <v>75.75</v>
      </c>
      <c r="AN286" t="s">
        <v>36</v>
      </c>
      <c r="AQ286" s="1" t="s">
        <v>18</v>
      </c>
      <c r="AR286" s="5"/>
      <c r="AS286" s="5"/>
      <c r="AT286" s="2"/>
      <c r="AU286" s="1" t="s">
        <v>19</v>
      </c>
      <c r="AV286" s="5"/>
      <c r="AW286" s="5"/>
      <c r="AX286" s="2"/>
      <c r="AY286" s="51" t="s">
        <v>18</v>
      </c>
      <c r="AZ286" s="51"/>
      <c r="BA286" s="51"/>
      <c r="BB286" s="52"/>
      <c r="BC286" s="50" t="s">
        <v>19</v>
      </c>
      <c r="BD286" s="51"/>
      <c r="BE286" s="51"/>
      <c r="BF286" s="55"/>
      <c r="BG286" s="10">
        <f ca="1">BG285*100/$AA283</f>
        <v>24.25</v>
      </c>
      <c r="BH286" t="s">
        <v>36</v>
      </c>
      <c r="BK286" s="1" t="s">
        <v>18</v>
      </c>
      <c r="BL286" s="5"/>
      <c r="BM286" s="5"/>
      <c r="BN286" s="2"/>
      <c r="BO286" s="5" t="s">
        <v>19</v>
      </c>
      <c r="BP286" s="5"/>
      <c r="BQ286" s="5"/>
      <c r="BR286" s="5"/>
      <c r="BS286" s="1" t="s">
        <v>18</v>
      </c>
      <c r="BT286" s="5"/>
      <c r="BU286" s="5"/>
      <c r="BV286" s="2"/>
      <c r="BW286" s="1" t="s">
        <v>19</v>
      </c>
      <c r="BX286" s="5"/>
      <c r="BY286" s="5"/>
      <c r="BZ286" s="5"/>
      <c r="CA286" s="68">
        <f ca="1">INDIRECT("[" &amp; $B$7 &amp; "]" &amp; $B$9 &amp; "!Z" &amp; $B283)</f>
        <v>30</v>
      </c>
      <c r="CB286" s="69" t="s">
        <v>5</v>
      </c>
      <c r="CC286" s="70"/>
    </row>
    <row r="287" spans="2:81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26">
        <f ca="1">INDIRECT("[" &amp; $B$7 &amp; "]" &amp; $B$9 &amp; "!J" &amp; $B283) * 100</f>
        <v>1.7158361428090001</v>
      </c>
      <c r="Z287" t="s">
        <v>167</v>
      </c>
      <c r="AA287" s="10"/>
      <c r="AB287" s="11"/>
      <c r="AC287" s="59"/>
      <c r="AD287" s="66">
        <f ca="1">AD286*100/(AA283-CA286)</f>
        <v>48.477157360406089</v>
      </c>
      <c r="AE287" s="58" t="s">
        <v>1</v>
      </c>
      <c r="AF287" s="62"/>
      <c r="AG287" s="17"/>
      <c r="AH287" s="59"/>
      <c r="AI287" s="66">
        <f ca="1">AI286*100/(AA283-CA286)</f>
        <v>51.522842639593911</v>
      </c>
      <c r="AJ287" s="58" t="s">
        <v>1</v>
      </c>
      <c r="AK287" s="16"/>
      <c r="AL287" s="16"/>
      <c r="AM287" s="10"/>
      <c r="AQ287" s="10">
        <f ca="1">INDIRECT("[" &amp; $B$7 &amp; "]" &amp; $B$9 &amp; "!Q" &amp; $B283)</f>
        <v>710</v>
      </c>
      <c r="AR287" t="s">
        <v>5</v>
      </c>
      <c r="AT287" s="11"/>
      <c r="AU287" s="10">
        <f ca="1">INDIRECT("[" &amp; $B$7 &amp; "]" &amp; $B$9 &amp; "!R" &amp; $B283)</f>
        <v>805</v>
      </c>
      <c r="AV287" t="s">
        <v>5</v>
      </c>
      <c r="AX287" s="11"/>
      <c r="AY287" s="41">
        <f ca="1">INDIRECT("[" &amp; $B$7 &amp; "]" &amp; $B$9 &amp; "!S" &amp; $B283)</f>
        <v>0</v>
      </c>
      <c r="AZ287" s="49" t="s">
        <v>5</v>
      </c>
      <c r="BA287" s="49"/>
      <c r="BB287" s="47"/>
      <c r="BC287" s="60">
        <f ca="1">INDIRECT("[" &amp; $B$7 &amp; "]" &amp; $B$9 &amp; "!T" &amp; $B283)</f>
        <v>0</v>
      </c>
      <c r="BD287" s="49" t="s">
        <v>5</v>
      </c>
      <c r="BE287" s="49"/>
      <c r="BF287" s="61"/>
      <c r="BG287" s="10"/>
      <c r="BK287" s="10">
        <f ca="1">INDIRECT("[" &amp; $B$7 &amp; "]" &amp; $B$9 &amp; "!V" &amp; $B283)</f>
        <v>242</v>
      </c>
      <c r="BL287" t="s">
        <v>5</v>
      </c>
      <c r="BN287" s="11"/>
      <c r="BO287" s="10">
        <f ca="1">INDIRECT("[" &amp; $B$7 &amp; "]" &amp; $B$9 &amp; "!W" &amp; $B283)</f>
        <v>206</v>
      </c>
      <c r="BP287" t="s">
        <v>5</v>
      </c>
      <c r="BS287" s="10">
        <f ca="1">INDIRECT("[" &amp; $B$7 &amp; "]" &amp; $B$9 &amp; "!X" &amp; $B283)</f>
        <v>3</v>
      </c>
      <c r="BT287" t="s">
        <v>5</v>
      </c>
      <c r="BV287" s="11"/>
      <c r="BW287" s="10">
        <f ca="1">INDIRECT("[" &amp; $B$7 &amp; "]" &amp; $B$9 &amp; "!Y" &amp; $B283)</f>
        <v>4</v>
      </c>
      <c r="BX287" t="s">
        <v>5</v>
      </c>
      <c r="CA287" s="71">
        <f ca="1">CA286*100/AA283</f>
        <v>1.5</v>
      </c>
      <c r="CB287" s="72" t="s">
        <v>1</v>
      </c>
      <c r="CC287" s="70"/>
    </row>
    <row r="288" spans="2:81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6"/>
      <c r="AA288" s="3"/>
      <c r="AB288" s="4"/>
      <c r="AC288" s="63" t="s">
        <v>39</v>
      </c>
      <c r="AD288" s="67">
        <f ca="1">AD287-50</f>
        <v>-1.522842639593911</v>
      </c>
      <c r="AE288" s="64" t="s">
        <v>40</v>
      </c>
      <c r="AF288" s="64"/>
      <c r="AG288" s="65"/>
      <c r="AH288" s="63" t="s">
        <v>39</v>
      </c>
      <c r="AI288" s="67">
        <f ca="1">AI287-50</f>
        <v>1.522842639593911</v>
      </c>
      <c r="AJ288" s="64" t="s">
        <v>40</v>
      </c>
      <c r="AK288" s="64"/>
      <c r="AL288" s="64"/>
      <c r="AM288" s="3"/>
      <c r="AN288" s="6"/>
      <c r="AO288" s="6"/>
      <c r="AP288" s="6"/>
      <c r="AQ288" s="3"/>
      <c r="AR288" s="6"/>
      <c r="AS288" s="6"/>
      <c r="AT288" s="4"/>
      <c r="AU288" s="3"/>
      <c r="AV288" s="6"/>
      <c r="AW288" s="6"/>
      <c r="AX288" s="4"/>
      <c r="AY288" s="48"/>
      <c r="AZ288" s="46"/>
      <c r="BA288" s="46"/>
      <c r="BB288" s="54"/>
      <c r="BC288" s="53"/>
      <c r="BD288" s="46"/>
      <c r="BE288" s="46"/>
      <c r="BF288" s="56"/>
      <c r="BG288" s="3"/>
      <c r="BH288" s="6"/>
      <c r="BI288" s="6"/>
      <c r="BJ288" s="6"/>
      <c r="BK288" s="3"/>
      <c r="BL288" s="6"/>
      <c r="BM288" s="6"/>
      <c r="BN288" s="4"/>
      <c r="BO288" s="3"/>
      <c r="BP288" s="6"/>
      <c r="BQ288" s="6"/>
      <c r="BR288" s="6"/>
      <c r="BS288" s="3"/>
      <c r="BT288" s="6"/>
      <c r="BU288" s="6"/>
      <c r="BV288" s="4"/>
      <c r="BW288" s="3"/>
      <c r="BX288" s="6"/>
      <c r="BY288" s="6"/>
      <c r="BZ288" s="6"/>
      <c r="CA288" s="73"/>
      <c r="CB288" s="74"/>
      <c r="CC288" s="75"/>
    </row>
    <row r="290" spans="2:81" ht="15" customHeight="1" thickBot="1" x14ac:dyDescent="0.6"/>
    <row r="291" spans="2:81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7" t="s">
        <v>11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9"/>
    </row>
    <row r="292" spans="2:81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168</v>
      </c>
      <c r="Z292" s="5"/>
      <c r="AA292" s="1" t="s">
        <v>12</v>
      </c>
      <c r="AB292" s="5"/>
      <c r="AC292" s="5"/>
      <c r="AD292" s="5" t="s">
        <v>37</v>
      </c>
      <c r="AE292" s="5"/>
      <c r="AF292" s="5"/>
      <c r="AG292" s="5"/>
      <c r="AH292" s="5"/>
      <c r="AI292" s="5" t="s">
        <v>38</v>
      </c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2"/>
    </row>
    <row r="293" spans="2:81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 * 100</f>
        <v>74</v>
      </c>
      <c r="G293" s="11" t="s">
        <v>0</v>
      </c>
      <c r="H293" s="10">
        <f ca="1">INDIRECT("[" &amp; $B$7 &amp; "]" &amp; $B$9 &amp; "!C" &amp; $B293) * 100</f>
        <v>10</v>
      </c>
      <c r="I293" t="s">
        <v>1</v>
      </c>
      <c r="J293" s="10" t="str">
        <f ca="1">IF(INDIRECT("[" &amp; $B$7 &amp; "]" &amp; $B$9 &amp; "!B" &amp; $B293)="alternating", "先後交互制", "先後固定制")</f>
        <v>先後交互制</v>
      </c>
      <c r="K293" s="11"/>
      <c r="L293" s="33">
        <f ca="1">INDIRECT("[" &amp; $B$7 &amp; "]" &amp; $B$9 &amp; "!F"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"!D" &amp; $B293)</f>
        <v>3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1</v>
      </c>
      <c r="V293" t="s">
        <v>4</v>
      </c>
      <c r="W293" s="33">
        <f ca="1">INDIRECT("[" &amp; $B$7 &amp; "]" &amp; $B$9 &amp; "!H" &amp; $B293)</f>
        <v>6</v>
      </c>
      <c r="X293" s="27" t="s">
        <v>4</v>
      </c>
      <c r="Y293" s="10"/>
      <c r="AA293" s="10">
        <f ca="1">INDIRECT("[" &amp; $B$7 &amp; "]" &amp; $B$9 &amp; "!K" &amp; $B293)</f>
        <v>2000</v>
      </c>
      <c r="AB293" t="s">
        <v>5</v>
      </c>
      <c r="AD293">
        <f ca="1">INDIRECT("[" &amp; $B$7 &amp; "]" &amp; $B$9 &amp; "!L" &amp; $B293)</f>
        <v>1</v>
      </c>
      <c r="AE293" t="s">
        <v>4</v>
      </c>
      <c r="AI293">
        <f ca="1">INDIRECT("[" &amp; $B$7 &amp; "]" &amp; $B$9 &amp; "!M" &amp; $B293)</f>
        <v>6</v>
      </c>
      <c r="AJ293" t="s">
        <v>4</v>
      </c>
      <c r="CC293" s="11"/>
    </row>
    <row r="294" spans="2:81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 t="s">
        <v>165</v>
      </c>
      <c r="AA294" s="10"/>
      <c r="AM294" s="1" t="s">
        <v>21</v>
      </c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1" t="s">
        <v>35</v>
      </c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2"/>
    </row>
    <row r="295" spans="2:81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26">
        <f ca="1">INDIRECT("[" &amp; $B$7 &amp; "]" &amp; $B$9 &amp; "!I" &amp; $B293) * 100</f>
        <v>49.05947552665274</v>
      </c>
      <c r="Z295" t="s">
        <v>167</v>
      </c>
      <c r="AA295" s="10"/>
      <c r="AB295" s="11"/>
      <c r="AC295" s="12" t="s">
        <v>15</v>
      </c>
      <c r="AD295" s="13"/>
      <c r="AE295" s="13"/>
      <c r="AF295" s="13"/>
      <c r="AG295" s="14"/>
      <c r="AH295" s="12" t="s">
        <v>16</v>
      </c>
      <c r="AI295" s="13"/>
      <c r="AJ295" s="13"/>
      <c r="AK295" s="13"/>
      <c r="AL295" s="13"/>
      <c r="AM295" s="10">
        <f ca="1">INDIRECT("[" &amp; $B$7 &amp; "]" &amp; $B$9 &amp; "!P" &amp; $B293)</f>
        <v>1454</v>
      </c>
      <c r="AN295" t="s">
        <v>5</v>
      </c>
      <c r="AQ295" s="6" t="s">
        <v>17</v>
      </c>
      <c r="AR295" s="6"/>
      <c r="AS295" s="6"/>
      <c r="AT295" s="6"/>
      <c r="AU295" s="6"/>
      <c r="AV295" s="6"/>
      <c r="AW295" s="6"/>
      <c r="AX295" s="6"/>
      <c r="AY295" s="49" t="s">
        <v>20</v>
      </c>
      <c r="AZ295" s="47"/>
      <c r="BA295" s="47"/>
      <c r="BB295" s="47"/>
      <c r="BC295" s="47"/>
      <c r="BD295" s="47"/>
      <c r="BE295" s="47"/>
      <c r="BF295" s="47"/>
      <c r="BG295" s="10">
        <f ca="1">INDIRECT("[" &amp; $B$7 &amp; "]" &amp; $B$9 &amp; "!U" &amp; $B293)</f>
        <v>546</v>
      </c>
      <c r="BH295" t="s">
        <v>5</v>
      </c>
      <c r="BK295" s="6" t="s">
        <v>17</v>
      </c>
      <c r="BS295" t="s">
        <v>20</v>
      </c>
      <c r="CA295" s="76" t="s">
        <v>22</v>
      </c>
      <c r="CB295" s="77"/>
      <c r="CC295" s="78"/>
    </row>
    <row r="296" spans="2:81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 t="s">
        <v>166</v>
      </c>
      <c r="AA296" s="10"/>
      <c r="AB296" s="11"/>
      <c r="AC296" s="15"/>
      <c r="AD296" s="16">
        <f ca="1">INDIRECT("[" &amp; $B$7 &amp; "]" &amp; $B$9 &amp; "!N" &amp; $B293)</f>
        <v>996</v>
      </c>
      <c r="AE296" s="16" t="s">
        <v>5</v>
      </c>
      <c r="AF296" s="16"/>
      <c r="AG296" s="17"/>
      <c r="AH296" s="15"/>
      <c r="AI296" s="16">
        <f ca="1">INDIRECT("[" &amp; $B$7 &amp; "]" &amp; $B$9 &amp; "!O" &amp; $B293)</f>
        <v>972</v>
      </c>
      <c r="AJ296" s="16" t="s">
        <v>5</v>
      </c>
      <c r="AK296" s="16"/>
      <c r="AL296" s="16"/>
      <c r="AM296" s="10">
        <f ca="1">AM295*100/$AA293</f>
        <v>72.7</v>
      </c>
      <c r="AN296" t="s">
        <v>36</v>
      </c>
      <c r="AQ296" s="1" t="s">
        <v>18</v>
      </c>
      <c r="AR296" s="5"/>
      <c r="AS296" s="5"/>
      <c r="AT296" s="2"/>
      <c r="AU296" s="1" t="s">
        <v>19</v>
      </c>
      <c r="AV296" s="5"/>
      <c r="AW296" s="5"/>
      <c r="AX296" s="2"/>
      <c r="AY296" s="51" t="s">
        <v>18</v>
      </c>
      <c r="AZ296" s="51"/>
      <c r="BA296" s="51"/>
      <c r="BB296" s="52"/>
      <c r="BC296" s="50" t="s">
        <v>19</v>
      </c>
      <c r="BD296" s="51"/>
      <c r="BE296" s="51"/>
      <c r="BF296" s="55"/>
      <c r="BG296" s="10">
        <f ca="1">BG295*100/$AA293</f>
        <v>27.3</v>
      </c>
      <c r="BH296" t="s">
        <v>36</v>
      </c>
      <c r="BK296" s="1" t="s">
        <v>18</v>
      </c>
      <c r="BL296" s="5"/>
      <c r="BM296" s="5"/>
      <c r="BN296" s="2"/>
      <c r="BO296" s="5" t="s">
        <v>19</v>
      </c>
      <c r="BP296" s="5"/>
      <c r="BQ296" s="5"/>
      <c r="BR296" s="5"/>
      <c r="BS296" s="1" t="s">
        <v>18</v>
      </c>
      <c r="BT296" s="5"/>
      <c r="BU296" s="5"/>
      <c r="BV296" s="2"/>
      <c r="BW296" s="1" t="s">
        <v>19</v>
      </c>
      <c r="BX296" s="5"/>
      <c r="BY296" s="5"/>
      <c r="BZ296" s="5"/>
      <c r="CA296" s="68">
        <f ca="1">INDIRECT("[" &amp; $B$7 &amp; "]" &amp; $B$9 &amp; "!Z" &amp; $B293)</f>
        <v>32</v>
      </c>
      <c r="CB296" s="69" t="s">
        <v>5</v>
      </c>
      <c r="CC296" s="70"/>
    </row>
    <row r="297" spans="2:81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26">
        <f ca="1">INDIRECT("[" &amp; $B$7 &amp; "]" &amp; $B$9 &amp; "!J" &amp; $B293) * 100</f>
        <v>1.810697366224</v>
      </c>
      <c r="Z297" t="s">
        <v>167</v>
      </c>
      <c r="AA297" s="10"/>
      <c r="AB297" s="11"/>
      <c r="AC297" s="59"/>
      <c r="AD297" s="66">
        <f ca="1">AD296*100/(AA293-CA296)</f>
        <v>50.609756097560975</v>
      </c>
      <c r="AE297" s="58" t="s">
        <v>1</v>
      </c>
      <c r="AF297" s="62"/>
      <c r="AG297" s="17"/>
      <c r="AH297" s="59"/>
      <c r="AI297" s="66">
        <f ca="1">AI296*100/(AA293-CA296)</f>
        <v>49.390243902439025</v>
      </c>
      <c r="AJ297" s="58" t="s">
        <v>1</v>
      </c>
      <c r="AK297" s="16"/>
      <c r="AL297" s="16"/>
      <c r="AM297" s="10"/>
      <c r="AQ297" s="10">
        <f ca="1">INDIRECT("[" &amp; $B$7 &amp; "]" &amp; $B$9 &amp; "!Q" &amp; $B293)</f>
        <v>741</v>
      </c>
      <c r="AR297" t="s">
        <v>5</v>
      </c>
      <c r="AT297" s="11"/>
      <c r="AU297" s="10">
        <f ca="1">INDIRECT("[" &amp; $B$7 &amp; "]" &amp; $B$9 &amp; "!R" &amp; $B293)</f>
        <v>713</v>
      </c>
      <c r="AV297" t="s">
        <v>5</v>
      </c>
      <c r="AX297" s="11"/>
      <c r="AY297" s="41">
        <f ca="1">INDIRECT("[" &amp; $B$7 &amp; "]" &amp; $B$9 &amp; "!S" &amp; $B293)</f>
        <v>0</v>
      </c>
      <c r="AZ297" s="49" t="s">
        <v>5</v>
      </c>
      <c r="BA297" s="49"/>
      <c r="BB297" s="47"/>
      <c r="BC297" s="60">
        <f ca="1">INDIRECT("[" &amp; $B$7 &amp; "]" &amp; $B$9 &amp; "!T" &amp; $B293)</f>
        <v>0</v>
      </c>
      <c r="BD297" s="49" t="s">
        <v>5</v>
      </c>
      <c r="BE297" s="49"/>
      <c r="BF297" s="61"/>
      <c r="BG297" s="10"/>
      <c r="BK297" s="10">
        <f ca="1">INDIRECT("[" &amp; $B$7 &amp; "]" &amp; $B$9 &amp; "!V" &amp; $B293)</f>
        <v>248</v>
      </c>
      <c r="BL297" t="s">
        <v>5</v>
      </c>
      <c r="BN297" s="11"/>
      <c r="BO297" s="10">
        <f ca="1">INDIRECT("[" &amp; $B$7 &amp; "]" &amp; $B$9 &amp; "!W" &amp; $B293)</f>
        <v>251</v>
      </c>
      <c r="BP297" t="s">
        <v>5</v>
      </c>
      <c r="BS297" s="10">
        <f ca="1">INDIRECT("[" &amp; $B$7 &amp; "]" &amp; $B$9 &amp; "!X" &amp; $B293)</f>
        <v>7</v>
      </c>
      <c r="BT297" t="s">
        <v>5</v>
      </c>
      <c r="BV297" s="11"/>
      <c r="BW297" s="10">
        <f ca="1">INDIRECT("[" &amp; $B$7 &amp; "]" &amp; $B$9 &amp; "!Y" &amp; $B293)</f>
        <v>8</v>
      </c>
      <c r="BX297" t="s">
        <v>5</v>
      </c>
      <c r="CA297" s="71">
        <f ca="1">CA296*100/AA293</f>
        <v>1.6</v>
      </c>
      <c r="CB297" s="72" t="s">
        <v>1</v>
      </c>
      <c r="CC297" s="70"/>
    </row>
    <row r="298" spans="2:81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6"/>
      <c r="AA298" s="3"/>
      <c r="AB298" s="4"/>
      <c r="AC298" s="63" t="s">
        <v>39</v>
      </c>
      <c r="AD298" s="67">
        <f ca="1">AD297-50</f>
        <v>0.60975609756097526</v>
      </c>
      <c r="AE298" s="64" t="s">
        <v>40</v>
      </c>
      <c r="AF298" s="64"/>
      <c r="AG298" s="65"/>
      <c r="AH298" s="63" t="s">
        <v>39</v>
      </c>
      <c r="AI298" s="67">
        <f ca="1">AI297-50</f>
        <v>-0.60975609756097526</v>
      </c>
      <c r="AJ298" s="64" t="s">
        <v>40</v>
      </c>
      <c r="AK298" s="64"/>
      <c r="AL298" s="64"/>
      <c r="AM298" s="3"/>
      <c r="AN298" s="6"/>
      <c r="AO298" s="6"/>
      <c r="AP298" s="6"/>
      <c r="AQ298" s="3"/>
      <c r="AR298" s="6"/>
      <c r="AS298" s="6"/>
      <c r="AT298" s="4"/>
      <c r="AU298" s="3"/>
      <c r="AV298" s="6"/>
      <c r="AW298" s="6"/>
      <c r="AX298" s="4"/>
      <c r="AY298" s="48"/>
      <c r="AZ298" s="46"/>
      <c r="BA298" s="46"/>
      <c r="BB298" s="54"/>
      <c r="BC298" s="53"/>
      <c r="BD298" s="46"/>
      <c r="BE298" s="46"/>
      <c r="BF298" s="56"/>
      <c r="BG298" s="3"/>
      <c r="BH298" s="6"/>
      <c r="BI298" s="6"/>
      <c r="BJ298" s="6"/>
      <c r="BK298" s="3"/>
      <c r="BL298" s="6"/>
      <c r="BM298" s="6"/>
      <c r="BN298" s="4"/>
      <c r="BO298" s="3"/>
      <c r="BP298" s="6"/>
      <c r="BQ298" s="6"/>
      <c r="BR298" s="6"/>
      <c r="BS298" s="3"/>
      <c r="BT298" s="6"/>
      <c r="BU298" s="6"/>
      <c r="BV298" s="4"/>
      <c r="BW298" s="3"/>
      <c r="BX298" s="6"/>
      <c r="BY298" s="6"/>
      <c r="BZ298" s="6"/>
      <c r="CA298" s="73"/>
      <c r="CB298" s="74"/>
      <c r="CC298" s="75"/>
    </row>
    <row r="300" spans="2:81" ht="15" customHeight="1" thickBot="1" x14ac:dyDescent="0.6"/>
    <row r="301" spans="2:81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7" t="s">
        <v>11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9"/>
    </row>
    <row r="302" spans="2:81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168</v>
      </c>
      <c r="Z302" s="5"/>
      <c r="AA302" s="1" t="s">
        <v>12</v>
      </c>
      <c r="AB302" s="5"/>
      <c r="AC302" s="5"/>
      <c r="AD302" s="5" t="s">
        <v>37</v>
      </c>
      <c r="AE302" s="5"/>
      <c r="AF302" s="5"/>
      <c r="AG302" s="5"/>
      <c r="AH302" s="5"/>
      <c r="AI302" s="5" t="s">
        <v>38</v>
      </c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2"/>
    </row>
    <row r="303" spans="2:81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 * 100</f>
        <v>75</v>
      </c>
      <c r="G303" s="11" t="s">
        <v>0</v>
      </c>
      <c r="H303" s="10">
        <f ca="1">INDIRECT("[" &amp; $B$7 &amp; "]" &amp; $B$9 &amp; "!C" &amp; $B303) * 100</f>
        <v>10</v>
      </c>
      <c r="I303" t="s">
        <v>1</v>
      </c>
      <c r="J303" s="10" t="str">
        <f ca="1">IF(INDIRECT("[" &amp; $B$7 &amp; "]" &amp; $B$9 &amp; "!B" &amp; $B303)="alternating", "先後交互制", "先後固定制")</f>
        <v>先後交互制</v>
      </c>
      <c r="K303" s="11"/>
      <c r="L303" s="33">
        <f ca="1">INDIRECT("[" &amp; $B$7 &amp; "]" &amp; $B$9 &amp; "!F"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"!D"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/>
      <c r="AA303" s="10">
        <f ca="1">INDIRECT("[" &amp; $B$7 &amp; "]" &amp; $B$9 &amp; "!K" &amp; $B303)</f>
        <v>2000</v>
      </c>
      <c r="AB303" t="s">
        <v>5</v>
      </c>
      <c r="AD303">
        <f ca="1">INDIRECT("[" &amp; $B$7 &amp; "]" &amp; $B$9 &amp; "!L" &amp; $B303)</f>
        <v>1</v>
      </c>
      <c r="AE303" t="s">
        <v>4</v>
      </c>
      <c r="AI303">
        <f ca="1">INDIRECT("[" &amp; $B$7 &amp; "]" &amp; $B$9 &amp; "!M" &amp; $B303)</f>
        <v>6</v>
      </c>
      <c r="AJ303" t="s">
        <v>4</v>
      </c>
      <c r="CC303" s="11"/>
    </row>
    <row r="304" spans="2:81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 t="s">
        <v>165</v>
      </c>
      <c r="AA304" s="10"/>
      <c r="AM304" s="1" t="s">
        <v>21</v>
      </c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1" t="s">
        <v>35</v>
      </c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2"/>
    </row>
    <row r="305" spans="2:81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26">
        <f ca="1">INDIRECT("[" &amp; $B$7 &amp; "]" &amp; $B$9 &amp; "!I" &amp; $B303) * 100</f>
        <v>49.759938699654697</v>
      </c>
      <c r="Z305" t="s">
        <v>167</v>
      </c>
      <c r="AA305" s="10"/>
      <c r="AB305" s="11"/>
      <c r="AC305" s="12" t="s">
        <v>15</v>
      </c>
      <c r="AD305" s="13"/>
      <c r="AE305" s="13"/>
      <c r="AF305" s="13"/>
      <c r="AG305" s="14"/>
      <c r="AH305" s="12" t="s">
        <v>16</v>
      </c>
      <c r="AI305" s="13"/>
      <c r="AJ305" s="13"/>
      <c r="AK305" s="13"/>
      <c r="AL305" s="13"/>
      <c r="AM305" s="10">
        <f ca="1">INDIRECT("[" &amp; $B$7 &amp; "]" &amp; $B$9 &amp; "!P" &amp; $B303)</f>
        <v>1474</v>
      </c>
      <c r="AN305" t="s">
        <v>5</v>
      </c>
      <c r="AQ305" s="6" t="s">
        <v>17</v>
      </c>
      <c r="AR305" s="6"/>
      <c r="AS305" s="6"/>
      <c r="AT305" s="6"/>
      <c r="AU305" s="6"/>
      <c r="AV305" s="6"/>
      <c r="AW305" s="6"/>
      <c r="AX305" s="6"/>
      <c r="AY305" s="49" t="s">
        <v>20</v>
      </c>
      <c r="AZ305" s="47"/>
      <c r="BA305" s="47"/>
      <c r="BB305" s="47"/>
      <c r="BC305" s="47"/>
      <c r="BD305" s="47"/>
      <c r="BE305" s="47"/>
      <c r="BF305" s="47"/>
      <c r="BG305" s="10">
        <f ca="1">INDIRECT("[" &amp; $B$7 &amp; "]" &amp; $B$9 &amp; "!U" &amp; $B303)</f>
        <v>526</v>
      </c>
      <c r="BH305" t="s">
        <v>5</v>
      </c>
      <c r="BK305" s="6" t="s">
        <v>17</v>
      </c>
      <c r="BS305" t="s">
        <v>20</v>
      </c>
      <c r="CA305" s="76" t="s">
        <v>22</v>
      </c>
      <c r="CB305" s="77"/>
      <c r="CC305" s="78"/>
    </row>
    <row r="306" spans="2:81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 t="s">
        <v>166</v>
      </c>
      <c r="AA306" s="10"/>
      <c r="AB306" s="11"/>
      <c r="AC306" s="15"/>
      <c r="AD306" s="16">
        <f ca="1">INDIRECT("[" &amp; $B$7 &amp; "]" &amp; $B$9 &amp; "!N" &amp; $B303)</f>
        <v>967</v>
      </c>
      <c r="AE306" s="16" t="s">
        <v>5</v>
      </c>
      <c r="AF306" s="16"/>
      <c r="AG306" s="17"/>
      <c r="AH306" s="15"/>
      <c r="AI306" s="16">
        <f ca="1">INDIRECT("[" &amp; $B$7 &amp; "]" &amp; $B$9 &amp; "!O" &amp; $B303)</f>
        <v>997</v>
      </c>
      <c r="AJ306" s="16" t="s">
        <v>5</v>
      </c>
      <c r="AK306" s="16"/>
      <c r="AL306" s="16"/>
      <c r="AM306" s="10">
        <f ca="1">AM305*100/$AA303</f>
        <v>73.7</v>
      </c>
      <c r="AN306" t="s">
        <v>36</v>
      </c>
      <c r="AQ306" s="1" t="s">
        <v>18</v>
      </c>
      <c r="AR306" s="5"/>
      <c r="AS306" s="5"/>
      <c r="AT306" s="2"/>
      <c r="AU306" s="1" t="s">
        <v>19</v>
      </c>
      <c r="AV306" s="5"/>
      <c r="AW306" s="5"/>
      <c r="AX306" s="2"/>
      <c r="AY306" s="51" t="s">
        <v>18</v>
      </c>
      <c r="AZ306" s="51"/>
      <c r="BA306" s="51"/>
      <c r="BB306" s="52"/>
      <c r="BC306" s="50" t="s">
        <v>19</v>
      </c>
      <c r="BD306" s="51"/>
      <c r="BE306" s="51"/>
      <c r="BF306" s="55"/>
      <c r="BG306" s="10">
        <f ca="1">BG305*100/$AA303</f>
        <v>26.3</v>
      </c>
      <c r="BH306" t="s">
        <v>36</v>
      </c>
      <c r="BK306" s="1" t="s">
        <v>18</v>
      </c>
      <c r="BL306" s="5"/>
      <c r="BM306" s="5"/>
      <c r="BN306" s="2"/>
      <c r="BO306" s="5" t="s">
        <v>19</v>
      </c>
      <c r="BP306" s="5"/>
      <c r="BQ306" s="5"/>
      <c r="BR306" s="5"/>
      <c r="BS306" s="1" t="s">
        <v>18</v>
      </c>
      <c r="BT306" s="5"/>
      <c r="BU306" s="5"/>
      <c r="BV306" s="2"/>
      <c r="BW306" s="1" t="s">
        <v>19</v>
      </c>
      <c r="BX306" s="5"/>
      <c r="BY306" s="5"/>
      <c r="BZ306" s="5"/>
      <c r="CA306" s="68">
        <f ca="1">INDIRECT("[" &amp; $B$7 &amp; "]" &amp; $B$9 &amp; "!Z" &amp; $B303)</f>
        <v>36</v>
      </c>
      <c r="CB306" s="69" t="s">
        <v>5</v>
      </c>
      <c r="CC306" s="70"/>
    </row>
    <row r="307" spans="2:81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26">
        <f ca="1">INDIRECT("[" &amp; $B$7 &amp; "]" &amp; $B$9 &amp; "!J" &amp; $B303) * 100</f>
        <v>1.9094535156249999</v>
      </c>
      <c r="Z307" t="s">
        <v>167</v>
      </c>
      <c r="AA307" s="10"/>
      <c r="AB307" s="11"/>
      <c r="AC307" s="59"/>
      <c r="AD307" s="66">
        <f ca="1">AD306*100/(AA303-CA306)</f>
        <v>49.236252545824847</v>
      </c>
      <c r="AE307" s="58" t="s">
        <v>1</v>
      </c>
      <c r="AF307" s="62"/>
      <c r="AG307" s="17"/>
      <c r="AH307" s="59"/>
      <c r="AI307" s="66">
        <f ca="1">AI306*100/(AA303-CA306)</f>
        <v>50.763747454175153</v>
      </c>
      <c r="AJ307" s="58" t="s">
        <v>1</v>
      </c>
      <c r="AK307" s="16"/>
      <c r="AL307" s="16"/>
      <c r="AM307" s="10"/>
      <c r="AQ307" s="10">
        <f ca="1">INDIRECT("[" &amp; $B$7 &amp; "]" &amp; $B$9 &amp; "!Q" &amp; $B303)</f>
        <v>714</v>
      </c>
      <c r="AR307" t="s">
        <v>5</v>
      </c>
      <c r="AT307" s="11"/>
      <c r="AU307" s="10">
        <f ca="1">INDIRECT("[" &amp; $B$7 &amp; "]" &amp; $B$9 &amp; "!R" &amp; $B303)</f>
        <v>760</v>
      </c>
      <c r="AV307" t="s">
        <v>5</v>
      </c>
      <c r="AX307" s="11"/>
      <c r="AY307" s="41">
        <f ca="1">INDIRECT("[" &amp; $B$7 &amp; "]" &amp; $B$9 &amp; "!S" &amp; $B303)</f>
        <v>0</v>
      </c>
      <c r="AZ307" s="49" t="s">
        <v>5</v>
      </c>
      <c r="BA307" s="49"/>
      <c r="BB307" s="47"/>
      <c r="BC307" s="60">
        <f ca="1">INDIRECT("[" &amp; $B$7 &amp; "]" &amp; $B$9 &amp; "!T" &amp; $B303)</f>
        <v>0</v>
      </c>
      <c r="BD307" s="49" t="s">
        <v>5</v>
      </c>
      <c r="BE307" s="49"/>
      <c r="BF307" s="61"/>
      <c r="BG307" s="10"/>
      <c r="BK307" s="10">
        <f ca="1">INDIRECT("[" &amp; $B$7 &amp; "]" &amp; $B$9 &amp; "!V" &amp; $B303)</f>
        <v>250</v>
      </c>
      <c r="BL307" t="s">
        <v>5</v>
      </c>
      <c r="BN307" s="11"/>
      <c r="BO307" s="10">
        <f ca="1">INDIRECT("[" &amp; $B$7 &amp; "]" &amp; $B$9 &amp; "!W" &amp; $B303)</f>
        <v>231</v>
      </c>
      <c r="BP307" t="s">
        <v>5</v>
      </c>
      <c r="BS307" s="10">
        <f ca="1">INDIRECT("[" &amp; $B$7 &amp; "]" &amp; $B$9 &amp; "!X" &amp; $B303)</f>
        <v>3</v>
      </c>
      <c r="BT307" t="s">
        <v>5</v>
      </c>
      <c r="BV307" s="11"/>
      <c r="BW307" s="10">
        <f ca="1">INDIRECT("[" &amp; $B$7 &amp; "]" &amp; $B$9 &amp; "!Y" &amp; $B303)</f>
        <v>6</v>
      </c>
      <c r="BX307" t="s">
        <v>5</v>
      </c>
      <c r="CA307" s="71">
        <f ca="1">CA306*100/AA303</f>
        <v>1.8</v>
      </c>
      <c r="CB307" s="72" t="s">
        <v>1</v>
      </c>
      <c r="CC307" s="70"/>
    </row>
    <row r="308" spans="2:81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6"/>
      <c r="AA308" s="3"/>
      <c r="AB308" s="4"/>
      <c r="AC308" s="63" t="s">
        <v>39</v>
      </c>
      <c r="AD308" s="67">
        <f ca="1">AD307-50</f>
        <v>-0.763747454175153</v>
      </c>
      <c r="AE308" s="64" t="s">
        <v>40</v>
      </c>
      <c r="AF308" s="64"/>
      <c r="AG308" s="65"/>
      <c r="AH308" s="63" t="s">
        <v>39</v>
      </c>
      <c r="AI308" s="67">
        <f ca="1">AI307-50</f>
        <v>0.763747454175153</v>
      </c>
      <c r="AJ308" s="64" t="s">
        <v>40</v>
      </c>
      <c r="AK308" s="64"/>
      <c r="AL308" s="64"/>
      <c r="AM308" s="3"/>
      <c r="AN308" s="6"/>
      <c r="AO308" s="6"/>
      <c r="AP308" s="6"/>
      <c r="AQ308" s="3"/>
      <c r="AR308" s="6"/>
      <c r="AS308" s="6"/>
      <c r="AT308" s="4"/>
      <c r="AU308" s="3"/>
      <c r="AV308" s="6"/>
      <c r="AW308" s="6"/>
      <c r="AX308" s="4"/>
      <c r="AY308" s="48"/>
      <c r="AZ308" s="46"/>
      <c r="BA308" s="46"/>
      <c r="BB308" s="54"/>
      <c r="BC308" s="53"/>
      <c r="BD308" s="46"/>
      <c r="BE308" s="46"/>
      <c r="BF308" s="56"/>
      <c r="BG308" s="3"/>
      <c r="BH308" s="6"/>
      <c r="BI308" s="6"/>
      <c r="BJ308" s="6"/>
      <c r="BK308" s="3"/>
      <c r="BL308" s="6"/>
      <c r="BM308" s="6"/>
      <c r="BN308" s="4"/>
      <c r="BO308" s="3"/>
      <c r="BP308" s="6"/>
      <c r="BQ308" s="6"/>
      <c r="BR308" s="6"/>
      <c r="BS308" s="3"/>
      <c r="BT308" s="6"/>
      <c r="BU308" s="6"/>
      <c r="BV308" s="4"/>
      <c r="BW308" s="3"/>
      <c r="BX308" s="6"/>
      <c r="BY308" s="6"/>
      <c r="BZ308" s="6"/>
      <c r="CA308" s="73"/>
      <c r="CB308" s="74"/>
      <c r="CC308" s="75"/>
    </row>
    <row r="310" spans="2:81" ht="15" customHeight="1" thickBot="1" x14ac:dyDescent="0.6"/>
    <row r="311" spans="2:81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7" t="s">
        <v>11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9"/>
    </row>
    <row r="312" spans="2:81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168</v>
      </c>
      <c r="Z312" s="5"/>
      <c r="AA312" s="1" t="s">
        <v>12</v>
      </c>
      <c r="AB312" s="5"/>
      <c r="AC312" s="5"/>
      <c r="AD312" s="5" t="s">
        <v>37</v>
      </c>
      <c r="AE312" s="5"/>
      <c r="AF312" s="5"/>
      <c r="AG312" s="5"/>
      <c r="AH312" s="5"/>
      <c r="AI312" s="5" t="s">
        <v>38</v>
      </c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2"/>
    </row>
    <row r="313" spans="2:81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 * 100</f>
        <v>76</v>
      </c>
      <c r="G313" s="11" t="s">
        <v>0</v>
      </c>
      <c r="H313" s="10">
        <f ca="1">INDIRECT("[" &amp; $B$7 &amp; "]" &amp; $B$9 &amp; "!C" &amp; $B313) * 100</f>
        <v>10</v>
      </c>
      <c r="I313" t="s">
        <v>1</v>
      </c>
      <c r="J313" s="10" t="str">
        <f ca="1">IF(INDIRECT("[" &amp; $B$7 &amp; "]" &amp; $B$9 &amp; "!B" &amp; $B313)="alternating", "先後交互制", "先後固定制")</f>
        <v>先後交互制</v>
      </c>
      <c r="K313" s="11"/>
      <c r="L313" s="33">
        <f ca="1">INDIRECT("[" &amp; $B$7 &amp; "]" &amp; $B$9 &amp; "!F"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"!D"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/>
      <c r="AA313" s="10">
        <f ca="1">INDIRECT("[" &amp; $B$7 &amp; "]" &amp; $B$9 &amp; "!K" &amp; $B313)</f>
        <v>2000</v>
      </c>
      <c r="AB313" t="s">
        <v>5</v>
      </c>
      <c r="AD313">
        <f ca="1">INDIRECT("[" &amp; $B$7 &amp; "]" &amp; $B$9 &amp; "!L" &amp; $B313)</f>
        <v>1</v>
      </c>
      <c r="AE313" t="s">
        <v>4</v>
      </c>
      <c r="AI313">
        <f ca="1">INDIRECT("[" &amp; $B$7 &amp; "]" &amp; $B$9 &amp; "!M" &amp; $B313)</f>
        <v>6</v>
      </c>
      <c r="AJ313" t="s">
        <v>4</v>
      </c>
      <c r="CC313" s="11"/>
    </row>
    <row r="314" spans="2:81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 t="s">
        <v>165</v>
      </c>
      <c r="AA314" s="10"/>
      <c r="AM314" s="1" t="s">
        <v>21</v>
      </c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1" t="s">
        <v>35</v>
      </c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2"/>
    </row>
    <row r="315" spans="2:81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26">
        <f ca="1">INDIRECT("[" &amp; $B$7 &amp; "]" &amp; $B$9 &amp; "!I" &amp; $B313) * 100</f>
        <v>50.482127537953779</v>
      </c>
      <c r="Z315" t="s">
        <v>167</v>
      </c>
      <c r="AA315" s="10"/>
      <c r="AB315" s="11"/>
      <c r="AC315" s="12" t="s">
        <v>15</v>
      </c>
      <c r="AD315" s="13"/>
      <c r="AE315" s="13"/>
      <c r="AF315" s="13"/>
      <c r="AG315" s="14"/>
      <c r="AH315" s="12" t="s">
        <v>16</v>
      </c>
      <c r="AI315" s="13"/>
      <c r="AJ315" s="13"/>
      <c r="AK315" s="13"/>
      <c r="AL315" s="13"/>
      <c r="AM315" s="10">
        <f ca="1">INDIRECT("[" &amp; $B$7 &amp; "]" &amp; $B$9 &amp; "!P" &amp; $B313)</f>
        <v>1435</v>
      </c>
      <c r="AN315" t="s">
        <v>5</v>
      </c>
      <c r="AQ315" s="6" t="s">
        <v>17</v>
      </c>
      <c r="AR315" s="6"/>
      <c r="AS315" s="6"/>
      <c r="AT315" s="6"/>
      <c r="AU315" s="6"/>
      <c r="AV315" s="6"/>
      <c r="AW315" s="6"/>
      <c r="AX315" s="6"/>
      <c r="AY315" s="49" t="s">
        <v>20</v>
      </c>
      <c r="AZ315" s="47"/>
      <c r="BA315" s="47"/>
      <c r="BB315" s="47"/>
      <c r="BC315" s="47"/>
      <c r="BD315" s="47"/>
      <c r="BE315" s="47"/>
      <c r="BF315" s="47"/>
      <c r="BG315" s="10">
        <f ca="1">INDIRECT("[" &amp; $B$7 &amp; "]" &amp; $B$9 &amp; "!U" &amp; $B313)</f>
        <v>565</v>
      </c>
      <c r="BH315" t="s">
        <v>5</v>
      </c>
      <c r="BK315" s="6" t="s">
        <v>17</v>
      </c>
      <c r="BS315" t="s">
        <v>20</v>
      </c>
      <c r="CA315" s="76" t="s">
        <v>22</v>
      </c>
      <c r="CB315" s="77"/>
      <c r="CC315" s="78"/>
    </row>
    <row r="316" spans="2:81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 t="s">
        <v>166</v>
      </c>
      <c r="AA316" s="10"/>
      <c r="AB316" s="11"/>
      <c r="AC316" s="15"/>
      <c r="AD316" s="16">
        <f ca="1">INDIRECT("[" &amp; $B$7 &amp; "]" &amp; $B$9 &amp; "!N" &amp; $B313)</f>
        <v>1017</v>
      </c>
      <c r="AE316" s="16" t="s">
        <v>5</v>
      </c>
      <c r="AF316" s="16"/>
      <c r="AG316" s="17"/>
      <c r="AH316" s="15"/>
      <c r="AI316" s="16">
        <f ca="1">INDIRECT("[" &amp; $B$7 &amp; "]" &amp; $B$9 &amp; "!O" &amp; $B313)</f>
        <v>931</v>
      </c>
      <c r="AJ316" s="16" t="s">
        <v>5</v>
      </c>
      <c r="AK316" s="16"/>
      <c r="AL316" s="16"/>
      <c r="AM316" s="10">
        <f ca="1">AM315*100/$AA313</f>
        <v>71.75</v>
      </c>
      <c r="AN316" t="s">
        <v>36</v>
      </c>
      <c r="AQ316" s="1" t="s">
        <v>18</v>
      </c>
      <c r="AR316" s="5"/>
      <c r="AS316" s="5"/>
      <c r="AT316" s="2"/>
      <c r="AU316" s="1" t="s">
        <v>19</v>
      </c>
      <c r="AV316" s="5"/>
      <c r="AW316" s="5"/>
      <c r="AX316" s="2"/>
      <c r="AY316" s="51" t="s">
        <v>18</v>
      </c>
      <c r="AZ316" s="51"/>
      <c r="BA316" s="51"/>
      <c r="BB316" s="52"/>
      <c r="BC316" s="50" t="s">
        <v>19</v>
      </c>
      <c r="BD316" s="51"/>
      <c r="BE316" s="51"/>
      <c r="BF316" s="55"/>
      <c r="BG316" s="10">
        <f ca="1">BG315*100/$AA313</f>
        <v>28.25</v>
      </c>
      <c r="BH316" t="s">
        <v>36</v>
      </c>
      <c r="BK316" s="1" t="s">
        <v>18</v>
      </c>
      <c r="BL316" s="5"/>
      <c r="BM316" s="5"/>
      <c r="BN316" s="2"/>
      <c r="BO316" s="5" t="s">
        <v>19</v>
      </c>
      <c r="BP316" s="5"/>
      <c r="BQ316" s="5"/>
      <c r="BR316" s="5"/>
      <c r="BS316" s="1" t="s">
        <v>18</v>
      </c>
      <c r="BT316" s="5"/>
      <c r="BU316" s="5"/>
      <c r="BV316" s="2"/>
      <c r="BW316" s="1" t="s">
        <v>19</v>
      </c>
      <c r="BX316" s="5"/>
      <c r="BY316" s="5"/>
      <c r="BZ316" s="5"/>
      <c r="CA316" s="68">
        <f ca="1">INDIRECT("[" &amp; $B$7 &amp; "]" &amp; $B$9 &amp; "!Z" &amp; $B313)</f>
        <v>52</v>
      </c>
      <c r="CB316" s="69" t="s">
        <v>5</v>
      </c>
      <c r="CC316" s="70"/>
    </row>
    <row r="317" spans="2:81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26">
        <f ca="1">INDIRECT("[" &amp; $B$7 &amp; "]" &amp; $B$9 &amp; "!J" &amp; $B313) * 100</f>
        <v>2.0122101706239999</v>
      </c>
      <c r="Z317" t="s">
        <v>167</v>
      </c>
      <c r="AA317" s="10"/>
      <c r="AB317" s="11"/>
      <c r="AC317" s="59"/>
      <c r="AD317" s="66">
        <f ca="1">AD316*100/(AA313-CA316)</f>
        <v>52.207392197125259</v>
      </c>
      <c r="AE317" s="58" t="s">
        <v>1</v>
      </c>
      <c r="AF317" s="62"/>
      <c r="AG317" s="17"/>
      <c r="AH317" s="59"/>
      <c r="AI317" s="66">
        <f ca="1">AI316*100/(AA313-CA316)</f>
        <v>47.792607802874741</v>
      </c>
      <c r="AJ317" s="58" t="s">
        <v>1</v>
      </c>
      <c r="AK317" s="16"/>
      <c r="AL317" s="16"/>
      <c r="AM317" s="10"/>
      <c r="AQ317" s="10">
        <f ca="1">INDIRECT("[" &amp; $B$7 &amp; "]" &amp; $B$9 &amp; "!Q" &amp; $B313)</f>
        <v>743</v>
      </c>
      <c r="AR317" t="s">
        <v>5</v>
      </c>
      <c r="AT317" s="11"/>
      <c r="AU317" s="10">
        <f ca="1">INDIRECT("[" &amp; $B$7 &amp; "]" &amp; $B$9 &amp; "!R" &amp; $B313)</f>
        <v>692</v>
      </c>
      <c r="AV317" t="s">
        <v>5</v>
      </c>
      <c r="AX317" s="11"/>
      <c r="AY317" s="41">
        <f ca="1">INDIRECT("[" &amp; $B$7 &amp; "]" &amp; $B$9 &amp; "!S" &amp; $B313)</f>
        <v>0</v>
      </c>
      <c r="AZ317" s="49" t="s">
        <v>5</v>
      </c>
      <c r="BA317" s="49"/>
      <c r="BB317" s="47"/>
      <c r="BC317" s="60">
        <f ca="1">INDIRECT("[" &amp; $B$7 &amp; "]" &amp; $B$9 &amp; "!T" &amp; $B313)</f>
        <v>0</v>
      </c>
      <c r="BD317" s="49" t="s">
        <v>5</v>
      </c>
      <c r="BE317" s="49"/>
      <c r="BF317" s="61"/>
      <c r="BG317" s="10"/>
      <c r="BK317" s="10">
        <f ca="1">INDIRECT("[" &amp; $B$7 &amp; "]" &amp; $B$9 &amp; "!V" &amp; $B313)</f>
        <v>267</v>
      </c>
      <c r="BL317" t="s">
        <v>5</v>
      </c>
      <c r="BN317" s="11"/>
      <c r="BO317" s="10">
        <f ca="1">INDIRECT("[" &amp; $B$7 &amp; "]" &amp; $B$9 &amp; "!W" &amp; $B313)</f>
        <v>229</v>
      </c>
      <c r="BP317" t="s">
        <v>5</v>
      </c>
      <c r="BS317" s="10">
        <f ca="1">INDIRECT("[" &amp; $B$7 &amp; "]" &amp; $B$9 &amp; "!X" &amp; $B313)</f>
        <v>7</v>
      </c>
      <c r="BT317" t="s">
        <v>5</v>
      </c>
      <c r="BV317" s="11"/>
      <c r="BW317" s="10">
        <f ca="1">INDIRECT("[" &amp; $B$7 &amp; "]" &amp; $B$9 &amp; "!Y" &amp; $B313)</f>
        <v>10</v>
      </c>
      <c r="BX317" t="s">
        <v>5</v>
      </c>
      <c r="CA317" s="71">
        <f ca="1">CA316*100/AA313</f>
        <v>2.6</v>
      </c>
      <c r="CB317" s="72" t="s">
        <v>1</v>
      </c>
      <c r="CC317" s="70"/>
    </row>
    <row r="318" spans="2:81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6"/>
      <c r="AA318" s="3"/>
      <c r="AB318" s="4"/>
      <c r="AC318" s="63" t="s">
        <v>39</v>
      </c>
      <c r="AD318" s="67">
        <f ca="1">AD317-50</f>
        <v>2.2073921971252588</v>
      </c>
      <c r="AE318" s="64" t="s">
        <v>40</v>
      </c>
      <c r="AF318" s="64"/>
      <c r="AG318" s="65"/>
      <c r="AH318" s="63" t="s">
        <v>39</v>
      </c>
      <c r="AI318" s="67">
        <f ca="1">AI317-50</f>
        <v>-2.2073921971252588</v>
      </c>
      <c r="AJ318" s="64" t="s">
        <v>40</v>
      </c>
      <c r="AK318" s="64"/>
      <c r="AL318" s="64"/>
      <c r="AM318" s="3"/>
      <c r="AN318" s="6"/>
      <c r="AO318" s="6"/>
      <c r="AP318" s="6"/>
      <c r="AQ318" s="3"/>
      <c r="AR318" s="6"/>
      <c r="AS318" s="6"/>
      <c r="AT318" s="4"/>
      <c r="AU318" s="3"/>
      <c r="AV318" s="6"/>
      <c r="AW318" s="6"/>
      <c r="AX318" s="4"/>
      <c r="AY318" s="48"/>
      <c r="AZ318" s="46"/>
      <c r="BA318" s="46"/>
      <c r="BB318" s="54"/>
      <c r="BC318" s="53"/>
      <c r="BD318" s="46"/>
      <c r="BE318" s="46"/>
      <c r="BF318" s="56"/>
      <c r="BG318" s="3"/>
      <c r="BH318" s="6"/>
      <c r="BI318" s="6"/>
      <c r="BJ318" s="6"/>
      <c r="BK318" s="3"/>
      <c r="BL318" s="6"/>
      <c r="BM318" s="6"/>
      <c r="BN318" s="4"/>
      <c r="BO318" s="3"/>
      <c r="BP318" s="6"/>
      <c r="BQ318" s="6"/>
      <c r="BR318" s="6"/>
      <c r="BS318" s="3"/>
      <c r="BT318" s="6"/>
      <c r="BU318" s="6"/>
      <c r="BV318" s="4"/>
      <c r="BW318" s="3"/>
      <c r="BX318" s="6"/>
      <c r="BY318" s="6"/>
      <c r="BZ318" s="6"/>
      <c r="CA318" s="73"/>
      <c r="CB318" s="74"/>
      <c r="CC318" s="75"/>
    </row>
    <row r="320" spans="2:81" ht="15" customHeight="1" thickBot="1" x14ac:dyDescent="0.6"/>
    <row r="321" spans="2:81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7" t="s">
        <v>11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9"/>
    </row>
    <row r="322" spans="2:81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168</v>
      </c>
      <c r="Z322" s="5"/>
      <c r="AA322" s="1" t="s">
        <v>12</v>
      </c>
      <c r="AB322" s="5"/>
      <c r="AC322" s="5"/>
      <c r="AD322" s="5" t="s">
        <v>37</v>
      </c>
      <c r="AE322" s="5"/>
      <c r="AF322" s="5"/>
      <c r="AG322" s="5"/>
      <c r="AH322" s="5"/>
      <c r="AI322" s="5" t="s">
        <v>38</v>
      </c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2"/>
    </row>
    <row r="323" spans="2:81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 * 100</f>
        <v>77</v>
      </c>
      <c r="G323" s="11" t="s">
        <v>0</v>
      </c>
      <c r="H323" s="10">
        <f ca="1">INDIRECT("[" &amp; $B$7 &amp; "]" &amp; $B$9 &amp; "!C" &amp; $B323) * 100</f>
        <v>10</v>
      </c>
      <c r="I323" t="s">
        <v>1</v>
      </c>
      <c r="J323" s="10" t="str">
        <f ca="1">IF(INDIRECT("[" &amp; $B$7 &amp; "]" &amp; $B$9 &amp; "!B" &amp; $B323)="alternating", "先後交互制", "先後固定制")</f>
        <v>先後交互制</v>
      </c>
      <c r="K323" s="11"/>
      <c r="L323" s="33">
        <f ca="1">INDIRECT("[" &amp; $B$7 &amp; "]" &amp; $B$9 &amp; "!F" &amp; $B323)</f>
        <v>1</v>
      </c>
      <c r="M323" s="26" t="s">
        <v>3</v>
      </c>
      <c r="N323" s="33">
        <f ca="1">INDIRECT("[" &amp; $B$7 &amp; "]" &amp; $B$9 &amp; "!E" &amp; $B323)</f>
        <v>3</v>
      </c>
      <c r="O323" s="26" t="s">
        <v>3</v>
      </c>
      <c r="P323" s="33">
        <f ca="1">INDIRECT("[" &amp; $B$7 &amp; "]" &amp; $B$9 &amp; "!D" &amp; $B323)</f>
        <v>3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6</v>
      </c>
      <c r="X323" s="27" t="s">
        <v>4</v>
      </c>
      <c r="Y323" s="10"/>
      <c r="AA323" s="10">
        <f ca="1">INDIRECT("[" &amp; $B$7 &amp; "]" &amp; $B$9 &amp; "!K" &amp; $B323)</f>
        <v>2000</v>
      </c>
      <c r="AB323" t="s">
        <v>5</v>
      </c>
      <c r="AD323">
        <f ca="1">INDIRECT("[" &amp; $B$7 &amp; "]" &amp; $B$9 &amp; "!L" &amp; $B323)</f>
        <v>1</v>
      </c>
      <c r="AE323" t="s">
        <v>4</v>
      </c>
      <c r="AI323">
        <f ca="1">INDIRECT("[" &amp; $B$7 &amp; "]" &amp; $B$9 &amp; "!M" &amp; $B323)</f>
        <v>6</v>
      </c>
      <c r="AJ323" t="s">
        <v>4</v>
      </c>
      <c r="CC323" s="11"/>
    </row>
    <row r="324" spans="2:81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 t="s">
        <v>165</v>
      </c>
      <c r="AA324" s="10"/>
      <c r="AM324" s="1" t="s">
        <v>21</v>
      </c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1" t="s">
        <v>35</v>
      </c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2"/>
    </row>
    <row r="325" spans="2:81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26">
        <f ca="1">INDIRECT("[" &amp; $B$7 &amp; "]" &amp; $B$9 &amp; "!I" &amp; $B323) * 100</f>
        <v>51.227254669654954</v>
      </c>
      <c r="Z325" t="s">
        <v>167</v>
      </c>
      <c r="AA325" s="10"/>
      <c r="AB325" s="11"/>
      <c r="AC325" s="12" t="s">
        <v>15</v>
      </c>
      <c r="AD325" s="13"/>
      <c r="AE325" s="13"/>
      <c r="AF325" s="13"/>
      <c r="AG325" s="14"/>
      <c r="AH325" s="12" t="s">
        <v>16</v>
      </c>
      <c r="AI325" s="13"/>
      <c r="AJ325" s="13"/>
      <c r="AK325" s="13"/>
      <c r="AL325" s="13"/>
      <c r="AM325" s="10">
        <f ca="1">INDIRECT("[" &amp; $B$7 &amp; "]" &amp; $B$9 &amp; "!P" &amp; $B323)</f>
        <v>1449</v>
      </c>
      <c r="AN325" t="s">
        <v>5</v>
      </c>
      <c r="AQ325" s="6" t="s">
        <v>17</v>
      </c>
      <c r="AR325" s="6"/>
      <c r="AS325" s="6"/>
      <c r="AT325" s="6"/>
      <c r="AU325" s="6"/>
      <c r="AV325" s="6"/>
      <c r="AW325" s="6"/>
      <c r="AX325" s="6"/>
      <c r="AY325" s="49" t="s">
        <v>20</v>
      </c>
      <c r="AZ325" s="47"/>
      <c r="BA325" s="47"/>
      <c r="BB325" s="47"/>
      <c r="BC325" s="47"/>
      <c r="BD325" s="47"/>
      <c r="BE325" s="47"/>
      <c r="BF325" s="47"/>
      <c r="BG325" s="10">
        <f ca="1">INDIRECT("[" &amp; $B$7 &amp; "]" &amp; $B$9 &amp; "!U" &amp; $B323)</f>
        <v>551</v>
      </c>
      <c r="BH325" t="s">
        <v>5</v>
      </c>
      <c r="BK325" s="6" t="s">
        <v>17</v>
      </c>
      <c r="BS325" t="s">
        <v>20</v>
      </c>
      <c r="CA325" s="76" t="s">
        <v>22</v>
      </c>
      <c r="CB325" s="77"/>
      <c r="CC325" s="78"/>
    </row>
    <row r="326" spans="2:81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 t="s">
        <v>166</v>
      </c>
      <c r="AA326" s="10"/>
      <c r="AB326" s="11"/>
      <c r="AC326" s="15"/>
      <c r="AD326" s="16">
        <f ca="1">INDIRECT("[" &amp; $B$7 &amp; "]" &amp; $B$9 &amp; "!N" &amp; $B323)</f>
        <v>1007</v>
      </c>
      <c r="AE326" s="16" t="s">
        <v>5</v>
      </c>
      <c r="AF326" s="16"/>
      <c r="AG326" s="17"/>
      <c r="AH326" s="15"/>
      <c r="AI326" s="16">
        <f ca="1">INDIRECT("[" &amp; $B$7 &amp; "]" &amp; $B$9 &amp; "!O" &amp; $B323)</f>
        <v>968</v>
      </c>
      <c r="AJ326" s="16" t="s">
        <v>5</v>
      </c>
      <c r="AK326" s="16"/>
      <c r="AL326" s="16"/>
      <c r="AM326" s="10">
        <f ca="1">AM325*100/$AA323</f>
        <v>72.45</v>
      </c>
      <c r="AN326" t="s">
        <v>36</v>
      </c>
      <c r="AQ326" s="1" t="s">
        <v>18</v>
      </c>
      <c r="AR326" s="5"/>
      <c r="AS326" s="5"/>
      <c r="AT326" s="2"/>
      <c r="AU326" s="1" t="s">
        <v>19</v>
      </c>
      <c r="AV326" s="5"/>
      <c r="AW326" s="5"/>
      <c r="AX326" s="2"/>
      <c r="AY326" s="51" t="s">
        <v>18</v>
      </c>
      <c r="AZ326" s="51"/>
      <c r="BA326" s="51"/>
      <c r="BB326" s="52"/>
      <c r="BC326" s="50" t="s">
        <v>19</v>
      </c>
      <c r="BD326" s="51"/>
      <c r="BE326" s="51"/>
      <c r="BF326" s="55"/>
      <c r="BG326" s="10">
        <f ca="1">BG325*100/$AA323</f>
        <v>27.55</v>
      </c>
      <c r="BH326" t="s">
        <v>36</v>
      </c>
      <c r="BK326" s="1" t="s">
        <v>18</v>
      </c>
      <c r="BL326" s="5"/>
      <c r="BM326" s="5"/>
      <c r="BN326" s="2"/>
      <c r="BO326" s="5" t="s">
        <v>19</v>
      </c>
      <c r="BP326" s="5"/>
      <c r="BQ326" s="5"/>
      <c r="BR326" s="5"/>
      <c r="BS326" s="1" t="s">
        <v>18</v>
      </c>
      <c r="BT326" s="5"/>
      <c r="BU326" s="5"/>
      <c r="BV326" s="2"/>
      <c r="BW326" s="1" t="s">
        <v>19</v>
      </c>
      <c r="BX326" s="5"/>
      <c r="BY326" s="5"/>
      <c r="BZ326" s="5"/>
      <c r="CA326" s="68">
        <f ca="1">INDIRECT("[" &amp; $B$7 &amp; "]" &amp; $B$9 &amp; "!Z" &amp; $B323)</f>
        <v>25</v>
      </c>
      <c r="CB326" s="69" t="s">
        <v>5</v>
      </c>
      <c r="CC326" s="70"/>
    </row>
    <row r="327" spans="2:81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26">
        <f ca="1">INDIRECT("[" &amp; $B$7 &amp; "]" &amp; $B$9 &amp; "!J" &amp; $B323) * 100</f>
        <v>2.1190743280090003</v>
      </c>
      <c r="Z327" t="s">
        <v>167</v>
      </c>
      <c r="AA327" s="10"/>
      <c r="AB327" s="11"/>
      <c r="AC327" s="59"/>
      <c r="AD327" s="66">
        <f ca="1">AD326*100/(AA323-CA326)</f>
        <v>50.9873417721519</v>
      </c>
      <c r="AE327" s="58" t="s">
        <v>1</v>
      </c>
      <c r="AF327" s="62"/>
      <c r="AG327" s="17"/>
      <c r="AH327" s="59"/>
      <c r="AI327" s="66">
        <f ca="1">AI326*100/(AA323-CA326)</f>
        <v>49.0126582278481</v>
      </c>
      <c r="AJ327" s="58" t="s">
        <v>1</v>
      </c>
      <c r="AK327" s="16"/>
      <c r="AL327" s="16"/>
      <c r="AM327" s="10"/>
      <c r="AQ327" s="10">
        <f ca="1">INDIRECT("[" &amp; $B$7 &amp; "]" &amp; $B$9 &amp; "!Q" &amp; $B323)</f>
        <v>753</v>
      </c>
      <c r="AR327" t="s">
        <v>5</v>
      </c>
      <c r="AT327" s="11"/>
      <c r="AU327" s="10">
        <f ca="1">INDIRECT("[" &amp; $B$7 &amp; "]" &amp; $B$9 &amp; "!R" &amp; $B323)</f>
        <v>696</v>
      </c>
      <c r="AV327" t="s">
        <v>5</v>
      </c>
      <c r="AX327" s="11"/>
      <c r="AY327" s="41">
        <f ca="1">INDIRECT("[" &amp; $B$7 &amp; "]" &amp; $B$9 &amp; "!S" &amp; $B323)</f>
        <v>0</v>
      </c>
      <c r="AZ327" s="49" t="s">
        <v>5</v>
      </c>
      <c r="BA327" s="49"/>
      <c r="BB327" s="47"/>
      <c r="BC327" s="60">
        <f ca="1">INDIRECT("[" &amp; $B$7 &amp; "]" &amp; $B$9 &amp; "!T" &amp; $B323)</f>
        <v>0</v>
      </c>
      <c r="BD327" s="49" t="s">
        <v>5</v>
      </c>
      <c r="BE327" s="49"/>
      <c r="BF327" s="61"/>
      <c r="BG327" s="10"/>
      <c r="BK327" s="10">
        <f ca="1">INDIRECT("[" &amp; $B$7 &amp; "]" &amp; $B$9 &amp; "!V" &amp; $B323)</f>
        <v>250</v>
      </c>
      <c r="BL327" t="s">
        <v>5</v>
      </c>
      <c r="BN327" s="11"/>
      <c r="BO327" s="10">
        <f ca="1">INDIRECT("[" &amp; $B$7 &amp; "]" &amp; $B$9 &amp; "!W" &amp; $B323)</f>
        <v>267</v>
      </c>
      <c r="BP327" t="s">
        <v>5</v>
      </c>
      <c r="BS327" s="10">
        <f ca="1">INDIRECT("[" &amp; $B$7 &amp; "]" &amp; $B$9 &amp; "!X" &amp; $B323)</f>
        <v>4</v>
      </c>
      <c r="BT327" t="s">
        <v>5</v>
      </c>
      <c r="BV327" s="11"/>
      <c r="BW327" s="10">
        <f ca="1">INDIRECT("[" &amp; $B$7 &amp; "]" &amp; $B$9 &amp; "!Y" &amp; $B323)</f>
        <v>5</v>
      </c>
      <c r="BX327" t="s">
        <v>5</v>
      </c>
      <c r="CA327" s="71">
        <f ca="1">CA326*100/AA323</f>
        <v>1.25</v>
      </c>
      <c r="CB327" s="72" t="s">
        <v>1</v>
      </c>
      <c r="CC327" s="70"/>
    </row>
    <row r="328" spans="2:81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6"/>
      <c r="AA328" s="3"/>
      <c r="AB328" s="4"/>
      <c r="AC328" s="63" t="s">
        <v>39</v>
      </c>
      <c r="AD328" s="67">
        <f ca="1">AD327-50</f>
        <v>0.98734177215190044</v>
      </c>
      <c r="AE328" s="64" t="s">
        <v>40</v>
      </c>
      <c r="AF328" s="64"/>
      <c r="AG328" s="65"/>
      <c r="AH328" s="63" t="s">
        <v>39</v>
      </c>
      <c r="AI328" s="67">
        <f ca="1">AI327-50</f>
        <v>-0.98734177215190044</v>
      </c>
      <c r="AJ328" s="64" t="s">
        <v>40</v>
      </c>
      <c r="AK328" s="64"/>
      <c r="AL328" s="64"/>
      <c r="AM328" s="3"/>
      <c r="AN328" s="6"/>
      <c r="AO328" s="6"/>
      <c r="AP328" s="6"/>
      <c r="AQ328" s="3"/>
      <c r="AR328" s="6"/>
      <c r="AS328" s="6"/>
      <c r="AT328" s="4"/>
      <c r="AU328" s="3"/>
      <c r="AV328" s="6"/>
      <c r="AW328" s="6"/>
      <c r="AX328" s="4"/>
      <c r="AY328" s="48"/>
      <c r="AZ328" s="46"/>
      <c r="BA328" s="46"/>
      <c r="BB328" s="54"/>
      <c r="BC328" s="53"/>
      <c r="BD328" s="46"/>
      <c r="BE328" s="46"/>
      <c r="BF328" s="56"/>
      <c r="BG328" s="3"/>
      <c r="BH328" s="6"/>
      <c r="BI328" s="6"/>
      <c r="BJ328" s="6"/>
      <c r="BK328" s="3"/>
      <c r="BL328" s="6"/>
      <c r="BM328" s="6"/>
      <c r="BN328" s="4"/>
      <c r="BO328" s="3"/>
      <c r="BP328" s="6"/>
      <c r="BQ328" s="6"/>
      <c r="BR328" s="6"/>
      <c r="BS328" s="3"/>
      <c r="BT328" s="6"/>
      <c r="BU328" s="6"/>
      <c r="BV328" s="4"/>
      <c r="BW328" s="3"/>
      <c r="BX328" s="6"/>
      <c r="BY328" s="6"/>
      <c r="BZ328" s="6"/>
      <c r="CA328" s="73"/>
      <c r="CB328" s="74"/>
      <c r="CC328" s="75"/>
    </row>
    <row r="330" spans="2:81" ht="15" customHeight="1" thickBot="1" x14ac:dyDescent="0.6"/>
    <row r="331" spans="2:81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7" t="s">
        <v>11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9"/>
    </row>
    <row r="332" spans="2:81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168</v>
      </c>
      <c r="Z332" s="5"/>
      <c r="AA332" s="1" t="s">
        <v>12</v>
      </c>
      <c r="AB332" s="5"/>
      <c r="AC332" s="5"/>
      <c r="AD332" s="5" t="s">
        <v>37</v>
      </c>
      <c r="AE332" s="5"/>
      <c r="AF332" s="5"/>
      <c r="AG332" s="5"/>
      <c r="AH332" s="5"/>
      <c r="AI332" s="5" t="s">
        <v>38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2"/>
    </row>
    <row r="333" spans="2:81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 * 100</f>
        <v>78</v>
      </c>
      <c r="G333" s="11" t="s">
        <v>0</v>
      </c>
      <c r="H333" s="10">
        <f ca="1">INDIRECT("[" &amp; $B$7 &amp; "]" &amp; $B$9 &amp; "!C" &amp; $B333) * 100</f>
        <v>10</v>
      </c>
      <c r="I333" t="s">
        <v>1</v>
      </c>
      <c r="J333" s="10" t="str">
        <f ca="1">IF(INDIRECT("[" &amp; $B$7 &amp; "]" &amp; $B$9 &amp; "!B" &amp; $B333)="alternating", "先後交互制", "先後固定制")</f>
        <v>先後交互制</v>
      </c>
      <c r="K333" s="11"/>
      <c r="L333" s="33">
        <f ca="1">INDIRECT("[" &amp; $B$7 &amp; "]" &amp; $B$9 &amp; "!F" &amp; $B333)</f>
        <v>1</v>
      </c>
      <c r="M333" s="26" t="s">
        <v>3</v>
      </c>
      <c r="N333" s="33">
        <f ca="1">INDIRECT("[" &amp; $B$7 &amp; "]" &amp; $B$9 &amp; "!E" &amp; $B333)</f>
        <v>3</v>
      </c>
      <c r="O333" s="26" t="s">
        <v>3</v>
      </c>
      <c r="P333" s="33">
        <f ca="1">INDIRECT("[" &amp; $B$7 &amp; "]" &amp; $B$9 &amp; "!D" &amp; $B333)</f>
        <v>3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1</v>
      </c>
      <c r="V333" t="s">
        <v>4</v>
      </c>
      <c r="W333" s="33">
        <f ca="1">INDIRECT("[" &amp; $B$7 &amp; "]" &amp; $B$9 &amp; "!H" &amp; $B333)</f>
        <v>6</v>
      </c>
      <c r="X333" s="27" t="s">
        <v>4</v>
      </c>
      <c r="Y333" s="10"/>
      <c r="AA333" s="10">
        <f ca="1">INDIRECT("[" &amp; $B$7 &amp; "]" &amp; $B$9 &amp; "!K" &amp; $B333)</f>
        <v>2000</v>
      </c>
      <c r="AB333" t="s">
        <v>5</v>
      </c>
      <c r="AD333">
        <f ca="1">INDIRECT("[" &amp; $B$7 &amp; "]" &amp; $B$9 &amp; "!L" &amp; $B333)</f>
        <v>1</v>
      </c>
      <c r="AE333" t="s">
        <v>4</v>
      </c>
      <c r="AI333">
        <f ca="1">INDIRECT("[" &amp; $B$7 &amp; "]" &amp; $B$9 &amp; "!M" &amp; $B333)</f>
        <v>6</v>
      </c>
      <c r="AJ333" t="s">
        <v>4</v>
      </c>
      <c r="CC333" s="11"/>
    </row>
    <row r="334" spans="2:81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 t="s">
        <v>165</v>
      </c>
      <c r="AA334" s="10"/>
      <c r="AM334" s="1" t="s">
        <v>21</v>
      </c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1" t="s">
        <v>35</v>
      </c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2"/>
    </row>
    <row r="335" spans="2:81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26">
        <f ca="1">INDIRECT("[" &amp; $B$7 &amp; "]" &amp; $B$9 &amp; "!I" &amp; $B333) * 100</f>
        <v>51.996576243991797</v>
      </c>
      <c r="Z335" t="s">
        <v>167</v>
      </c>
      <c r="AA335" s="10"/>
      <c r="AB335" s="11"/>
      <c r="AC335" s="12" t="s">
        <v>15</v>
      </c>
      <c r="AD335" s="13"/>
      <c r="AE335" s="13"/>
      <c r="AF335" s="13"/>
      <c r="AG335" s="14"/>
      <c r="AH335" s="12" t="s">
        <v>16</v>
      </c>
      <c r="AI335" s="13"/>
      <c r="AJ335" s="13"/>
      <c r="AK335" s="13"/>
      <c r="AL335" s="13"/>
      <c r="AM335" s="10">
        <f ca="1">INDIRECT("[" &amp; $B$7 &amp; "]" &amp; $B$9 &amp; "!P" &amp; $B333)</f>
        <v>1456</v>
      </c>
      <c r="AN335" t="s">
        <v>5</v>
      </c>
      <c r="AQ335" s="6" t="s">
        <v>17</v>
      </c>
      <c r="AR335" s="6"/>
      <c r="AS335" s="6"/>
      <c r="AT335" s="6"/>
      <c r="AU335" s="6"/>
      <c r="AV335" s="6"/>
      <c r="AW335" s="6"/>
      <c r="AX335" s="6"/>
      <c r="AY335" s="49" t="s">
        <v>20</v>
      </c>
      <c r="AZ335" s="47"/>
      <c r="BA335" s="47"/>
      <c r="BB335" s="47"/>
      <c r="BC335" s="47"/>
      <c r="BD335" s="47"/>
      <c r="BE335" s="47"/>
      <c r="BF335" s="47"/>
      <c r="BG335" s="10">
        <f ca="1">INDIRECT("[" &amp; $B$7 &amp; "]" &amp; $B$9 &amp; "!U" &amp; $B333)</f>
        <v>544</v>
      </c>
      <c r="BH335" t="s">
        <v>5</v>
      </c>
      <c r="BK335" s="6" t="s">
        <v>17</v>
      </c>
      <c r="BS335" t="s">
        <v>20</v>
      </c>
      <c r="CA335" s="76" t="s">
        <v>22</v>
      </c>
      <c r="CB335" s="77"/>
      <c r="CC335" s="78"/>
    </row>
    <row r="336" spans="2:81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 t="s">
        <v>166</v>
      </c>
      <c r="AA336" s="10"/>
      <c r="AB336" s="11"/>
      <c r="AC336" s="15"/>
      <c r="AD336" s="16">
        <f ca="1">INDIRECT("[" &amp; $B$7 &amp; "]" &amp; $B$9 &amp; "!N" &amp; $B333)</f>
        <v>1028</v>
      </c>
      <c r="AE336" s="16" t="s">
        <v>5</v>
      </c>
      <c r="AF336" s="16"/>
      <c r="AG336" s="17"/>
      <c r="AH336" s="15"/>
      <c r="AI336" s="16">
        <f ca="1">INDIRECT("[" &amp; $B$7 &amp; "]" &amp; $B$9 &amp; "!O" &amp; $B333)</f>
        <v>927</v>
      </c>
      <c r="AJ336" s="16" t="s">
        <v>5</v>
      </c>
      <c r="AK336" s="16"/>
      <c r="AL336" s="16"/>
      <c r="AM336" s="10">
        <f ca="1">AM335*100/$AA333</f>
        <v>72.8</v>
      </c>
      <c r="AN336" t="s">
        <v>36</v>
      </c>
      <c r="AQ336" s="1" t="s">
        <v>18</v>
      </c>
      <c r="AR336" s="5"/>
      <c r="AS336" s="5"/>
      <c r="AT336" s="2"/>
      <c r="AU336" s="1" t="s">
        <v>19</v>
      </c>
      <c r="AV336" s="5"/>
      <c r="AW336" s="5"/>
      <c r="AX336" s="2"/>
      <c r="AY336" s="51" t="s">
        <v>18</v>
      </c>
      <c r="AZ336" s="51"/>
      <c r="BA336" s="51"/>
      <c r="BB336" s="52"/>
      <c r="BC336" s="50" t="s">
        <v>19</v>
      </c>
      <c r="BD336" s="51"/>
      <c r="BE336" s="51"/>
      <c r="BF336" s="55"/>
      <c r="BG336" s="10">
        <f ca="1">BG335*100/$AA333</f>
        <v>27.2</v>
      </c>
      <c r="BH336" t="s">
        <v>36</v>
      </c>
      <c r="BK336" s="1" t="s">
        <v>18</v>
      </c>
      <c r="BL336" s="5"/>
      <c r="BM336" s="5"/>
      <c r="BN336" s="2"/>
      <c r="BO336" s="5" t="s">
        <v>19</v>
      </c>
      <c r="BP336" s="5"/>
      <c r="BQ336" s="5"/>
      <c r="BR336" s="5"/>
      <c r="BS336" s="1" t="s">
        <v>18</v>
      </c>
      <c r="BT336" s="5"/>
      <c r="BU336" s="5"/>
      <c r="BV336" s="2"/>
      <c r="BW336" s="1" t="s">
        <v>19</v>
      </c>
      <c r="BX336" s="5"/>
      <c r="BY336" s="5"/>
      <c r="BZ336" s="5"/>
      <c r="CA336" s="68">
        <f ca="1">INDIRECT("[" &amp; $B$7 &amp; "]" &amp; $B$9 &amp; "!Z" &amp; $B333)</f>
        <v>45</v>
      </c>
      <c r="CB336" s="69" t="s">
        <v>5</v>
      </c>
      <c r="CC336" s="70"/>
    </row>
    <row r="337" spans="2:81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26">
        <f ca="1">INDIRECT("[" &amp; $B$7 &amp; "]" &amp; $B$9 &amp; "!J" &amp; $B333) * 100</f>
        <v>2.230154401744</v>
      </c>
      <c r="Z337" t="s">
        <v>167</v>
      </c>
      <c r="AA337" s="10"/>
      <c r="AB337" s="11"/>
      <c r="AC337" s="59"/>
      <c r="AD337" s="66">
        <f ca="1">AD336*100/(AA333-CA336)</f>
        <v>52.583120204603581</v>
      </c>
      <c r="AE337" s="58" t="s">
        <v>1</v>
      </c>
      <c r="AF337" s="62"/>
      <c r="AG337" s="17"/>
      <c r="AH337" s="59"/>
      <c r="AI337" s="66">
        <f ca="1">AI336*100/(AA333-CA336)</f>
        <v>47.416879795396419</v>
      </c>
      <c r="AJ337" s="58" t="s">
        <v>1</v>
      </c>
      <c r="AK337" s="16"/>
      <c r="AL337" s="16"/>
      <c r="AM337" s="10"/>
      <c r="AQ337" s="10">
        <f ca="1">INDIRECT("[" &amp; $B$7 &amp; "]" &amp; $B$9 &amp; "!Q" &amp; $B333)</f>
        <v>771</v>
      </c>
      <c r="AR337" t="s">
        <v>5</v>
      </c>
      <c r="AT337" s="11"/>
      <c r="AU337" s="10">
        <f ca="1">INDIRECT("[" &amp; $B$7 &amp; "]" &amp; $B$9 &amp; "!R" &amp; $B333)</f>
        <v>685</v>
      </c>
      <c r="AV337" t="s">
        <v>5</v>
      </c>
      <c r="AX337" s="11"/>
      <c r="AY337" s="41">
        <f ca="1">INDIRECT("[" &amp; $B$7 &amp; "]" &amp; $B$9 &amp; "!S" &amp; $B333)</f>
        <v>0</v>
      </c>
      <c r="AZ337" s="49" t="s">
        <v>5</v>
      </c>
      <c r="BA337" s="49"/>
      <c r="BB337" s="47"/>
      <c r="BC337" s="60">
        <f ca="1">INDIRECT("[" &amp; $B$7 &amp; "]" &amp; $B$9 &amp; "!T" &amp; $B333)</f>
        <v>0</v>
      </c>
      <c r="BD337" s="49" t="s">
        <v>5</v>
      </c>
      <c r="BE337" s="49"/>
      <c r="BF337" s="61"/>
      <c r="BG337" s="10"/>
      <c r="BK337" s="10">
        <f ca="1">INDIRECT("[" &amp; $B$7 &amp; "]" &amp; $B$9 &amp; "!V" &amp; $B333)</f>
        <v>251</v>
      </c>
      <c r="BL337" t="s">
        <v>5</v>
      </c>
      <c r="BN337" s="11"/>
      <c r="BO337" s="10">
        <f ca="1">INDIRECT("[" &amp; $B$7 &amp; "]" &amp; $B$9 &amp; "!W" &amp; $B333)</f>
        <v>233</v>
      </c>
      <c r="BP337" t="s">
        <v>5</v>
      </c>
      <c r="BS337" s="10">
        <f ca="1">INDIRECT("[" &amp; $B$7 &amp; "]" &amp; $B$9 &amp; "!X" &amp; $B333)</f>
        <v>6</v>
      </c>
      <c r="BT337" t="s">
        <v>5</v>
      </c>
      <c r="BV337" s="11"/>
      <c r="BW337" s="10">
        <f ca="1">INDIRECT("[" &amp; $B$7 &amp; "]" &amp; $B$9 &amp; "!Y" &amp; $B333)</f>
        <v>9</v>
      </c>
      <c r="BX337" t="s">
        <v>5</v>
      </c>
      <c r="CA337" s="71">
        <f ca="1">CA336*100/AA333</f>
        <v>2.25</v>
      </c>
      <c r="CB337" s="72" t="s">
        <v>1</v>
      </c>
      <c r="CC337" s="70"/>
    </row>
    <row r="338" spans="2:81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6"/>
      <c r="AA338" s="3"/>
      <c r="AB338" s="4"/>
      <c r="AC338" s="63" t="s">
        <v>39</v>
      </c>
      <c r="AD338" s="67">
        <f ca="1">AD337-50</f>
        <v>2.5831202046035813</v>
      </c>
      <c r="AE338" s="64" t="s">
        <v>40</v>
      </c>
      <c r="AF338" s="64"/>
      <c r="AG338" s="65"/>
      <c r="AH338" s="63" t="s">
        <v>39</v>
      </c>
      <c r="AI338" s="67">
        <f ca="1">AI337-50</f>
        <v>-2.5831202046035813</v>
      </c>
      <c r="AJ338" s="64" t="s">
        <v>40</v>
      </c>
      <c r="AK338" s="64"/>
      <c r="AL338" s="64"/>
      <c r="AM338" s="3"/>
      <c r="AN338" s="6"/>
      <c r="AO338" s="6"/>
      <c r="AP338" s="6"/>
      <c r="AQ338" s="3"/>
      <c r="AR338" s="6"/>
      <c r="AS338" s="6"/>
      <c r="AT338" s="4"/>
      <c r="AU338" s="3"/>
      <c r="AV338" s="6"/>
      <c r="AW338" s="6"/>
      <c r="AX338" s="4"/>
      <c r="AY338" s="48"/>
      <c r="AZ338" s="46"/>
      <c r="BA338" s="46"/>
      <c r="BB338" s="54"/>
      <c r="BC338" s="53"/>
      <c r="BD338" s="46"/>
      <c r="BE338" s="46"/>
      <c r="BF338" s="56"/>
      <c r="BG338" s="3"/>
      <c r="BH338" s="6"/>
      <c r="BI338" s="6"/>
      <c r="BJ338" s="6"/>
      <c r="BK338" s="3"/>
      <c r="BL338" s="6"/>
      <c r="BM338" s="6"/>
      <c r="BN338" s="4"/>
      <c r="BO338" s="3"/>
      <c r="BP338" s="6"/>
      <c r="BQ338" s="6"/>
      <c r="BR338" s="6"/>
      <c r="BS338" s="3"/>
      <c r="BT338" s="6"/>
      <c r="BU338" s="6"/>
      <c r="BV338" s="4"/>
      <c r="BW338" s="3"/>
      <c r="BX338" s="6"/>
      <c r="BY338" s="6"/>
      <c r="BZ338" s="6"/>
      <c r="CA338" s="73"/>
      <c r="CB338" s="74"/>
      <c r="CC338" s="75"/>
    </row>
    <row r="340" spans="2:81" ht="15" customHeight="1" thickBot="1" x14ac:dyDescent="0.6"/>
    <row r="341" spans="2:81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7" t="s">
        <v>11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9"/>
    </row>
    <row r="342" spans="2:81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168</v>
      </c>
      <c r="Z342" s="5"/>
      <c r="AA342" s="1" t="s">
        <v>12</v>
      </c>
      <c r="AB342" s="5"/>
      <c r="AC342" s="5"/>
      <c r="AD342" s="5" t="s">
        <v>37</v>
      </c>
      <c r="AE342" s="5"/>
      <c r="AF342" s="5"/>
      <c r="AG342" s="5"/>
      <c r="AH342" s="5"/>
      <c r="AI342" s="5" t="s">
        <v>38</v>
      </c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2"/>
    </row>
    <row r="343" spans="2:81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 * 100</f>
        <v>79</v>
      </c>
      <c r="G343" s="11" t="s">
        <v>0</v>
      </c>
      <c r="H343" s="10">
        <f ca="1">INDIRECT("[" &amp; $B$7 &amp; "]" &amp; $B$9 &amp; "!C" &amp; $B343) * 100</f>
        <v>10</v>
      </c>
      <c r="I343" t="s">
        <v>1</v>
      </c>
      <c r="J343" s="10" t="str">
        <f ca="1">IF(INDIRECT("[" &amp; $B$7 &amp; "]" &amp; $B$9 &amp; "!B" &amp; $B343)="alternating", "先後交互制", "先後固定制")</f>
        <v>先後交互制</v>
      </c>
      <c r="K343" s="11"/>
      <c r="L343" s="33">
        <f ca="1">INDIRECT("[" &amp; $B$7 &amp; "]" &amp; $B$9 &amp; "!F" &amp; $B343)</f>
        <v>1</v>
      </c>
      <c r="M343" s="26" t="s">
        <v>3</v>
      </c>
      <c r="N343" s="33">
        <f ca="1">INDIRECT("[" &amp; $B$7 &amp; "]" &amp; $B$9 &amp; "!E" &amp; $B343)</f>
        <v>3</v>
      </c>
      <c r="O343" s="26" t="s">
        <v>3</v>
      </c>
      <c r="P343" s="33">
        <f ca="1">INDIRECT("[" &amp; $B$7 &amp; "]" &amp; $B$9 &amp; "!D" &amp; $B343)</f>
        <v>3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1</v>
      </c>
      <c r="V343" t="s">
        <v>4</v>
      </c>
      <c r="W343" s="33">
        <f ca="1">INDIRECT("[" &amp; $B$7 &amp; "]" &amp; $B$9 &amp; "!H" &amp; $B343)</f>
        <v>6</v>
      </c>
      <c r="X343" s="27" t="s">
        <v>4</v>
      </c>
      <c r="Y343" s="10"/>
      <c r="AA343" s="10">
        <f ca="1">INDIRECT("[" &amp; $B$7 &amp; "]" &amp; $B$9 &amp; "!K" &amp; $B343)</f>
        <v>2000</v>
      </c>
      <c r="AB343" t="s">
        <v>5</v>
      </c>
      <c r="AD343">
        <f ca="1">INDIRECT("[" &amp; $B$7 &amp; "]" &amp; $B$9 &amp; "!L" &amp; $B343)</f>
        <v>1</v>
      </c>
      <c r="AE343" t="s">
        <v>4</v>
      </c>
      <c r="AI343">
        <f ca="1">INDIRECT("[" &amp; $B$7 &amp; "]" &amp; $B$9 &amp; "!M" &amp; $B343)</f>
        <v>6</v>
      </c>
      <c r="AJ343" t="s">
        <v>4</v>
      </c>
      <c r="CC343" s="11"/>
    </row>
    <row r="344" spans="2:81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 t="s">
        <v>165</v>
      </c>
      <c r="AA344" s="10"/>
      <c r="AM344" s="1" t="s">
        <v>21</v>
      </c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1" t="s">
        <v>35</v>
      </c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2"/>
    </row>
    <row r="345" spans="2:81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26">
        <f ca="1">INDIRECT("[" &amp; $B$7 &amp; "]" &amp; $B$9 &amp; "!I" &amp; $B343) * 100</f>
        <v>52.791393528737615</v>
      </c>
      <c r="Z345" t="s">
        <v>167</v>
      </c>
      <c r="AA345" s="10"/>
      <c r="AB345" s="11"/>
      <c r="AC345" s="12" t="s">
        <v>15</v>
      </c>
      <c r="AD345" s="13"/>
      <c r="AE345" s="13"/>
      <c r="AF345" s="13"/>
      <c r="AG345" s="14"/>
      <c r="AH345" s="12" t="s">
        <v>16</v>
      </c>
      <c r="AI345" s="13"/>
      <c r="AJ345" s="13"/>
      <c r="AK345" s="13"/>
      <c r="AL345" s="13"/>
      <c r="AM345" s="10">
        <f ca="1">INDIRECT("[" &amp; $B$7 &amp; "]" &amp; $B$9 &amp; "!P" &amp; $B343)</f>
        <v>1450</v>
      </c>
      <c r="AN345" t="s">
        <v>5</v>
      </c>
      <c r="AQ345" s="6" t="s">
        <v>17</v>
      </c>
      <c r="AR345" s="6"/>
      <c r="AS345" s="6"/>
      <c r="AT345" s="6"/>
      <c r="AU345" s="6"/>
      <c r="AV345" s="6"/>
      <c r="AW345" s="6"/>
      <c r="AX345" s="6"/>
      <c r="AY345" s="49" t="s">
        <v>20</v>
      </c>
      <c r="AZ345" s="47"/>
      <c r="BA345" s="47"/>
      <c r="BB345" s="47"/>
      <c r="BC345" s="47"/>
      <c r="BD345" s="47"/>
      <c r="BE345" s="47"/>
      <c r="BF345" s="47"/>
      <c r="BG345" s="10">
        <f ca="1">INDIRECT("[" &amp; $B$7 &amp; "]" &amp; $B$9 &amp; "!U" &amp; $B343)</f>
        <v>550</v>
      </c>
      <c r="BH345" t="s">
        <v>5</v>
      </c>
      <c r="BK345" s="6" t="s">
        <v>17</v>
      </c>
      <c r="BS345" t="s">
        <v>20</v>
      </c>
      <c r="CA345" s="76" t="s">
        <v>22</v>
      </c>
      <c r="CB345" s="77"/>
      <c r="CC345" s="78"/>
    </row>
    <row r="346" spans="2:81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 t="s">
        <v>166</v>
      </c>
      <c r="AA346" s="10"/>
      <c r="AB346" s="11"/>
      <c r="AC346" s="15"/>
      <c r="AD346" s="16">
        <f ca="1">INDIRECT("[" &amp; $B$7 &amp; "]" &amp; $B$9 &amp; "!N" &amp; $B343)</f>
        <v>1036</v>
      </c>
      <c r="AE346" s="16" t="s">
        <v>5</v>
      </c>
      <c r="AF346" s="16"/>
      <c r="AG346" s="17"/>
      <c r="AH346" s="15"/>
      <c r="AI346" s="16">
        <f ca="1">INDIRECT("[" &amp; $B$7 &amp; "]" &amp; $B$9 &amp; "!O" &amp; $B343)</f>
        <v>917</v>
      </c>
      <c r="AJ346" s="16" t="s">
        <v>5</v>
      </c>
      <c r="AK346" s="16"/>
      <c r="AL346" s="16"/>
      <c r="AM346" s="10">
        <f ca="1">AM345*100/$AA343</f>
        <v>72.5</v>
      </c>
      <c r="AN346" t="s">
        <v>36</v>
      </c>
      <c r="AQ346" s="1" t="s">
        <v>18</v>
      </c>
      <c r="AR346" s="5"/>
      <c r="AS346" s="5"/>
      <c r="AT346" s="2"/>
      <c r="AU346" s="1" t="s">
        <v>19</v>
      </c>
      <c r="AV346" s="5"/>
      <c r="AW346" s="5"/>
      <c r="AX346" s="2"/>
      <c r="AY346" s="51" t="s">
        <v>18</v>
      </c>
      <c r="AZ346" s="51"/>
      <c r="BA346" s="51"/>
      <c r="BB346" s="52"/>
      <c r="BC346" s="50" t="s">
        <v>19</v>
      </c>
      <c r="BD346" s="51"/>
      <c r="BE346" s="51"/>
      <c r="BF346" s="55"/>
      <c r="BG346" s="10">
        <f ca="1">BG345*100/$AA343</f>
        <v>27.5</v>
      </c>
      <c r="BH346" t="s">
        <v>36</v>
      </c>
      <c r="BK346" s="1" t="s">
        <v>18</v>
      </c>
      <c r="BL346" s="5"/>
      <c r="BM346" s="5"/>
      <c r="BN346" s="2"/>
      <c r="BO346" s="5" t="s">
        <v>19</v>
      </c>
      <c r="BP346" s="5"/>
      <c r="BQ346" s="5"/>
      <c r="BR346" s="5"/>
      <c r="BS346" s="1" t="s">
        <v>18</v>
      </c>
      <c r="BT346" s="5"/>
      <c r="BU346" s="5"/>
      <c r="BV346" s="2"/>
      <c r="BW346" s="1" t="s">
        <v>19</v>
      </c>
      <c r="BX346" s="5"/>
      <c r="BY346" s="5"/>
      <c r="BZ346" s="5"/>
      <c r="CA346" s="68">
        <f ca="1">INDIRECT("[" &amp; $B$7 &amp; "]" &amp; $B$9 &amp; "!Z" &amp; $B343)</f>
        <v>47</v>
      </c>
      <c r="CB346" s="69" t="s">
        <v>5</v>
      </c>
      <c r="CC346" s="70"/>
    </row>
    <row r="347" spans="2:81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26">
        <f ca="1">INDIRECT("[" &amp; $B$7 &amp; "]" &amp; $B$9 &amp; "!J" &amp; $B343) * 100</f>
        <v>2.345560222969</v>
      </c>
      <c r="Z347" t="s">
        <v>167</v>
      </c>
      <c r="AA347" s="10"/>
      <c r="AB347" s="11"/>
      <c r="AC347" s="59"/>
      <c r="AD347" s="66">
        <f ca="1">AD346*100/(AA343-CA346)</f>
        <v>53.046594982078851</v>
      </c>
      <c r="AE347" s="58" t="s">
        <v>1</v>
      </c>
      <c r="AF347" s="62"/>
      <c r="AG347" s="17"/>
      <c r="AH347" s="59"/>
      <c r="AI347" s="66">
        <f ca="1">AI346*100/(AA343-CA346)</f>
        <v>46.953405017921149</v>
      </c>
      <c r="AJ347" s="58" t="s">
        <v>1</v>
      </c>
      <c r="AK347" s="16"/>
      <c r="AL347" s="16"/>
      <c r="AM347" s="10"/>
      <c r="AQ347" s="10">
        <f ca="1">INDIRECT("[" &amp; $B$7 &amp; "]" &amp; $B$9 &amp; "!Q" &amp; $B343)</f>
        <v>778</v>
      </c>
      <c r="AR347" t="s">
        <v>5</v>
      </c>
      <c r="AT347" s="11"/>
      <c r="AU347" s="10">
        <f ca="1">INDIRECT("[" &amp; $B$7 &amp; "]" &amp; $B$9 &amp; "!R" &amp; $B343)</f>
        <v>672</v>
      </c>
      <c r="AV347" t="s">
        <v>5</v>
      </c>
      <c r="AX347" s="11"/>
      <c r="AY347" s="41">
        <f ca="1">INDIRECT("[" &amp; $B$7 &amp; "]" &amp; $B$9 &amp; "!S" &amp; $B343)</f>
        <v>0</v>
      </c>
      <c r="AZ347" s="49" t="s">
        <v>5</v>
      </c>
      <c r="BA347" s="49"/>
      <c r="BB347" s="47"/>
      <c r="BC347" s="60">
        <f ca="1">INDIRECT("[" &amp; $B$7 &amp; "]" &amp; $B$9 &amp; "!T" &amp; $B343)</f>
        <v>0</v>
      </c>
      <c r="BD347" s="49" t="s">
        <v>5</v>
      </c>
      <c r="BE347" s="49"/>
      <c r="BF347" s="61"/>
      <c r="BG347" s="10"/>
      <c r="BK347" s="10">
        <f ca="1">INDIRECT("[" &amp; $B$7 &amp; "]" &amp; $B$9 &amp; "!V" &amp; $B343)</f>
        <v>252</v>
      </c>
      <c r="BL347" t="s">
        <v>5</v>
      </c>
      <c r="BN347" s="11"/>
      <c r="BO347" s="10">
        <f ca="1">INDIRECT("[" &amp; $B$7 &amp; "]" &amp; $B$9 &amp; "!W" &amp; $B343)</f>
        <v>241</v>
      </c>
      <c r="BP347" t="s">
        <v>5</v>
      </c>
      <c r="BS347" s="10">
        <f ca="1">INDIRECT("[" &amp; $B$7 &amp; "]" &amp; $B$9 &amp; "!X" &amp; $B343)</f>
        <v>6</v>
      </c>
      <c r="BT347" t="s">
        <v>5</v>
      </c>
      <c r="BV347" s="11"/>
      <c r="BW347" s="10">
        <f ca="1">INDIRECT("[" &amp; $B$7 &amp; "]" &amp; $B$9 &amp; "!Y" &amp; $B343)</f>
        <v>4</v>
      </c>
      <c r="BX347" t="s">
        <v>5</v>
      </c>
      <c r="CA347" s="71">
        <f ca="1">CA346*100/AA343</f>
        <v>2.35</v>
      </c>
      <c r="CB347" s="72" t="s">
        <v>1</v>
      </c>
      <c r="CC347" s="70"/>
    </row>
    <row r="348" spans="2:81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6"/>
      <c r="AA348" s="3"/>
      <c r="AB348" s="4"/>
      <c r="AC348" s="63" t="s">
        <v>39</v>
      </c>
      <c r="AD348" s="67">
        <f ca="1">AD347-50</f>
        <v>3.0465949820788509</v>
      </c>
      <c r="AE348" s="64" t="s">
        <v>40</v>
      </c>
      <c r="AF348" s="64"/>
      <c r="AG348" s="65"/>
      <c r="AH348" s="63" t="s">
        <v>39</v>
      </c>
      <c r="AI348" s="67">
        <f ca="1">AI347-50</f>
        <v>-3.0465949820788509</v>
      </c>
      <c r="AJ348" s="64" t="s">
        <v>40</v>
      </c>
      <c r="AK348" s="64"/>
      <c r="AL348" s="64"/>
      <c r="AM348" s="3"/>
      <c r="AN348" s="6"/>
      <c r="AO348" s="6"/>
      <c r="AP348" s="6"/>
      <c r="AQ348" s="3"/>
      <c r="AR348" s="6"/>
      <c r="AS348" s="6"/>
      <c r="AT348" s="4"/>
      <c r="AU348" s="3"/>
      <c r="AV348" s="6"/>
      <c r="AW348" s="6"/>
      <c r="AX348" s="4"/>
      <c r="AY348" s="48"/>
      <c r="AZ348" s="46"/>
      <c r="BA348" s="46"/>
      <c r="BB348" s="54"/>
      <c r="BC348" s="53"/>
      <c r="BD348" s="46"/>
      <c r="BE348" s="46"/>
      <c r="BF348" s="56"/>
      <c r="BG348" s="3"/>
      <c r="BH348" s="6"/>
      <c r="BI348" s="6"/>
      <c r="BJ348" s="6"/>
      <c r="BK348" s="3"/>
      <c r="BL348" s="6"/>
      <c r="BM348" s="6"/>
      <c r="BN348" s="4"/>
      <c r="BO348" s="3"/>
      <c r="BP348" s="6"/>
      <c r="BQ348" s="6"/>
      <c r="BR348" s="6"/>
      <c r="BS348" s="3"/>
      <c r="BT348" s="6"/>
      <c r="BU348" s="6"/>
      <c r="BV348" s="4"/>
      <c r="BW348" s="3"/>
      <c r="BX348" s="6"/>
      <c r="BY348" s="6"/>
      <c r="BZ348" s="6"/>
      <c r="CA348" s="73"/>
      <c r="CB348" s="74"/>
      <c r="CC348" s="75"/>
    </row>
    <row r="350" spans="2:81" ht="15" customHeight="1" thickBot="1" x14ac:dyDescent="0.6"/>
    <row r="351" spans="2:81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7" t="s">
        <v>11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9"/>
    </row>
    <row r="352" spans="2:81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168</v>
      </c>
      <c r="Z352" s="5"/>
      <c r="AA352" s="1" t="s">
        <v>12</v>
      </c>
      <c r="AB352" s="5"/>
      <c r="AC352" s="5"/>
      <c r="AD352" s="5" t="s">
        <v>37</v>
      </c>
      <c r="AE352" s="5"/>
      <c r="AF352" s="5"/>
      <c r="AG352" s="5"/>
      <c r="AH352" s="5"/>
      <c r="AI352" s="5" t="s">
        <v>38</v>
      </c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2"/>
    </row>
    <row r="353" spans="2:81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 * 100</f>
        <v>80</v>
      </c>
      <c r="G353" s="11" t="s">
        <v>0</v>
      </c>
      <c r="H353" s="10">
        <f ca="1">INDIRECT("[" &amp; $B$7 &amp; "]" &amp; $B$9 &amp; "!C" &amp; $B353) * 100</f>
        <v>10</v>
      </c>
      <c r="I353" t="s">
        <v>1</v>
      </c>
      <c r="J353" s="10" t="str">
        <f ca="1">IF(INDIRECT("[" &amp; $B$7 &amp; "]" &amp; $B$9 &amp; "!B" &amp; $B353)="alternating", "先後交互制", "先後固定制")</f>
        <v>先後交互制</v>
      </c>
      <c r="K353" s="11"/>
      <c r="L353" s="33">
        <f ca="1">INDIRECT("[" &amp; $B$7 &amp; "]" &amp; $B$9 &amp; "!F" &amp; $B353)</f>
        <v>1</v>
      </c>
      <c r="M353" s="26" t="s">
        <v>3</v>
      </c>
      <c r="N353" s="33">
        <f ca="1">INDIRECT("[" &amp; $B$7 &amp; "]" &amp; $B$9 &amp; "!E" &amp; $B353)</f>
        <v>3</v>
      </c>
      <c r="O353" s="26" t="s">
        <v>3</v>
      </c>
      <c r="P353" s="33">
        <f ca="1">INDIRECT("[" &amp; $B$7 &amp; "]" &amp; $B$9 &amp; "!D" &amp; $B353)</f>
        <v>3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1</v>
      </c>
      <c r="V353" t="s">
        <v>4</v>
      </c>
      <c r="W353" s="33">
        <f ca="1">INDIRECT("[" &amp; $B$7 &amp; "]" &amp; $B$9 &amp; "!H" &amp; $B353)</f>
        <v>6</v>
      </c>
      <c r="X353" s="27" t="s">
        <v>4</v>
      </c>
      <c r="Y353" s="10"/>
      <c r="AA353" s="10">
        <f ca="1">INDIRECT("[" &amp; $B$7 &amp; "]" &amp; $B$9 &amp; "!K" &amp; $B353)</f>
        <v>2000</v>
      </c>
      <c r="AB353" t="s">
        <v>5</v>
      </c>
      <c r="AD353">
        <f ca="1">INDIRECT("[" &amp; $B$7 &amp; "]" &amp; $B$9 &amp; "!L" &amp; $B353)</f>
        <v>1</v>
      </c>
      <c r="AE353" t="s">
        <v>4</v>
      </c>
      <c r="AI353">
        <f ca="1">INDIRECT("[" &amp; $B$7 &amp; "]" &amp; $B$9 &amp; "!M" &amp; $B353)</f>
        <v>6</v>
      </c>
      <c r="AJ353" t="s">
        <v>4</v>
      </c>
      <c r="CC353" s="11"/>
    </row>
    <row r="354" spans="2:81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 t="s">
        <v>165</v>
      </c>
      <c r="AA354" s="10"/>
      <c r="AM354" s="1" t="s">
        <v>21</v>
      </c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1" t="s">
        <v>35</v>
      </c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2"/>
    </row>
    <row r="355" spans="2:81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26">
        <f ca="1">INDIRECT("[" &amp; $B$7 &amp; "]" &amp; $B$9 &amp; "!I" &amp; $B353) * 100</f>
        <v>53.613054581488861</v>
      </c>
      <c r="Z355" t="s">
        <v>167</v>
      </c>
      <c r="AA355" s="10"/>
      <c r="AB355" s="11"/>
      <c r="AC355" s="12" t="s">
        <v>15</v>
      </c>
      <c r="AD355" s="13"/>
      <c r="AE355" s="13"/>
      <c r="AF355" s="13"/>
      <c r="AG355" s="14"/>
      <c r="AH355" s="12" t="s">
        <v>16</v>
      </c>
      <c r="AI355" s="13"/>
      <c r="AJ355" s="13"/>
      <c r="AK355" s="13"/>
      <c r="AL355" s="13"/>
      <c r="AM355" s="10">
        <f ca="1">INDIRECT("[" &amp; $B$7 &amp; "]" &amp; $B$9 &amp; "!P" &amp; $B353)</f>
        <v>1436</v>
      </c>
      <c r="AN355" t="s">
        <v>5</v>
      </c>
      <c r="AQ355" s="6" t="s">
        <v>17</v>
      </c>
      <c r="AR355" s="6"/>
      <c r="AS355" s="6"/>
      <c r="AT355" s="6"/>
      <c r="AU355" s="6"/>
      <c r="AV355" s="6"/>
      <c r="AW355" s="6"/>
      <c r="AX355" s="6"/>
      <c r="AY355" s="49" t="s">
        <v>20</v>
      </c>
      <c r="AZ355" s="47"/>
      <c r="BA355" s="47"/>
      <c r="BB355" s="47"/>
      <c r="BC355" s="47"/>
      <c r="BD355" s="47"/>
      <c r="BE355" s="47"/>
      <c r="BF355" s="47"/>
      <c r="BG355" s="10">
        <f ca="1">INDIRECT("[" &amp; $B$7 &amp; "]" &amp; $B$9 &amp; "!U" &amp; $B353)</f>
        <v>564</v>
      </c>
      <c r="BH355" t="s">
        <v>5</v>
      </c>
      <c r="BK355" s="6" t="s">
        <v>17</v>
      </c>
      <c r="BS355" t="s">
        <v>20</v>
      </c>
      <c r="CA355" s="76" t="s">
        <v>22</v>
      </c>
      <c r="CB355" s="77"/>
      <c r="CC355" s="78"/>
    </row>
    <row r="356" spans="2:81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 t="s">
        <v>166</v>
      </c>
      <c r="AA356" s="10"/>
      <c r="AB356" s="11"/>
      <c r="AC356" s="15"/>
      <c r="AD356" s="16">
        <f ca="1">INDIRECT("[" &amp; $B$7 &amp; "]" &amp; $B$9 &amp; "!N" &amp; $B353)</f>
        <v>1068</v>
      </c>
      <c r="AE356" s="16" t="s">
        <v>5</v>
      </c>
      <c r="AF356" s="16"/>
      <c r="AG356" s="17"/>
      <c r="AH356" s="15"/>
      <c r="AI356" s="16">
        <f ca="1">INDIRECT("[" &amp; $B$7 &amp; "]" &amp; $B$9 &amp; "!O" &amp; $B353)</f>
        <v>885</v>
      </c>
      <c r="AJ356" s="16" t="s">
        <v>5</v>
      </c>
      <c r="AK356" s="16"/>
      <c r="AL356" s="16"/>
      <c r="AM356" s="10">
        <f ca="1">AM355*100/$AA353</f>
        <v>71.8</v>
      </c>
      <c r="AN356" t="s">
        <v>36</v>
      </c>
      <c r="AQ356" s="1" t="s">
        <v>18</v>
      </c>
      <c r="AR356" s="5"/>
      <c r="AS356" s="5"/>
      <c r="AT356" s="2"/>
      <c r="AU356" s="1" t="s">
        <v>19</v>
      </c>
      <c r="AV356" s="5"/>
      <c r="AW356" s="5"/>
      <c r="AX356" s="2"/>
      <c r="AY356" s="51" t="s">
        <v>18</v>
      </c>
      <c r="AZ356" s="51"/>
      <c r="BA356" s="51"/>
      <c r="BB356" s="52"/>
      <c r="BC356" s="50" t="s">
        <v>19</v>
      </c>
      <c r="BD356" s="51"/>
      <c r="BE356" s="51"/>
      <c r="BF356" s="55"/>
      <c r="BG356" s="10">
        <f ca="1">BG355*100/$AA353</f>
        <v>28.2</v>
      </c>
      <c r="BH356" t="s">
        <v>36</v>
      </c>
      <c r="BK356" s="1" t="s">
        <v>18</v>
      </c>
      <c r="BL356" s="5"/>
      <c r="BM356" s="5"/>
      <c r="BN356" s="2"/>
      <c r="BO356" s="5" t="s">
        <v>19</v>
      </c>
      <c r="BP356" s="5"/>
      <c r="BQ356" s="5"/>
      <c r="BR356" s="5"/>
      <c r="BS356" s="1" t="s">
        <v>18</v>
      </c>
      <c r="BT356" s="5"/>
      <c r="BU356" s="5"/>
      <c r="BV356" s="2"/>
      <c r="BW356" s="1" t="s">
        <v>19</v>
      </c>
      <c r="BX356" s="5"/>
      <c r="BY356" s="5"/>
      <c r="BZ356" s="5"/>
      <c r="CA356" s="68">
        <f ca="1">INDIRECT("[" &amp; $B$7 &amp; "]" &amp; $B$9 &amp; "!Z" &amp; $B353)</f>
        <v>47</v>
      </c>
      <c r="CB356" s="69" t="s">
        <v>5</v>
      </c>
      <c r="CC356" s="70"/>
    </row>
    <row r="357" spans="2:81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26">
        <f ca="1">INDIRECT("[" &amp; $B$7 &amp; "]" &amp; $B$9 &amp; "!J" &amp; $B353) * 100</f>
        <v>2.46540304</v>
      </c>
      <c r="Z357" t="s">
        <v>167</v>
      </c>
      <c r="AA357" s="10"/>
      <c r="AB357" s="11"/>
      <c r="AC357" s="59"/>
      <c r="AD357" s="66">
        <f ca="1">AD356*100/(AA353-CA356)</f>
        <v>54.685099846390166</v>
      </c>
      <c r="AE357" s="58" t="s">
        <v>1</v>
      </c>
      <c r="AF357" s="62"/>
      <c r="AG357" s="17"/>
      <c r="AH357" s="59"/>
      <c r="AI357" s="66">
        <f ca="1">AI356*100/(AA353-CA356)</f>
        <v>45.314900153609834</v>
      </c>
      <c r="AJ357" s="58" t="s">
        <v>1</v>
      </c>
      <c r="AK357" s="16"/>
      <c r="AL357" s="16"/>
      <c r="AM357" s="10"/>
      <c r="AQ357" s="10">
        <f ca="1">INDIRECT("[" &amp; $B$7 &amp; "]" &amp; $B$9 &amp; "!Q" &amp; $B353)</f>
        <v>805</v>
      </c>
      <c r="AR357" t="s">
        <v>5</v>
      </c>
      <c r="AT357" s="11"/>
      <c r="AU357" s="10">
        <f ca="1">INDIRECT("[" &amp; $B$7 &amp; "]" &amp; $B$9 &amp; "!R" &amp; $B353)</f>
        <v>631</v>
      </c>
      <c r="AV357" t="s">
        <v>5</v>
      </c>
      <c r="AX357" s="11"/>
      <c r="AY357" s="41">
        <f ca="1">INDIRECT("[" &amp; $B$7 &amp; "]" &amp; $B$9 &amp; "!S" &amp; $B353)</f>
        <v>0</v>
      </c>
      <c r="AZ357" s="49" t="s">
        <v>5</v>
      </c>
      <c r="BA357" s="49"/>
      <c r="BB357" s="47"/>
      <c r="BC357" s="60">
        <f ca="1">INDIRECT("[" &amp; $B$7 &amp; "]" &amp; $B$9 &amp; "!T" &amp; $B353)</f>
        <v>0</v>
      </c>
      <c r="BD357" s="49" t="s">
        <v>5</v>
      </c>
      <c r="BE357" s="49"/>
      <c r="BF357" s="61"/>
      <c r="BG357" s="10"/>
      <c r="BK357" s="10">
        <f ca="1">INDIRECT("[" &amp; $B$7 &amp; "]" &amp; $B$9 &amp; "!V" &amp; $B353)</f>
        <v>256</v>
      </c>
      <c r="BL357" t="s">
        <v>5</v>
      </c>
      <c r="BN357" s="11"/>
      <c r="BO357" s="10">
        <f ca="1">INDIRECT("[" &amp; $B$7 &amp; "]" &amp; $B$9 &amp; "!W" &amp; $B353)</f>
        <v>247</v>
      </c>
      <c r="BP357" t="s">
        <v>5</v>
      </c>
      <c r="BS357" s="10">
        <f ca="1">INDIRECT("[" &amp; $B$7 &amp; "]" &amp; $B$9 &amp; "!X" &amp; $B353)</f>
        <v>7</v>
      </c>
      <c r="BT357" t="s">
        <v>5</v>
      </c>
      <c r="BV357" s="11"/>
      <c r="BW357" s="10">
        <f ca="1">INDIRECT("[" &amp; $B$7 &amp; "]" &amp; $B$9 &amp; "!Y" &amp; $B353)</f>
        <v>7</v>
      </c>
      <c r="BX357" t="s">
        <v>5</v>
      </c>
      <c r="CA357" s="71">
        <f ca="1">CA356*100/AA353</f>
        <v>2.35</v>
      </c>
      <c r="CB357" s="72" t="s">
        <v>1</v>
      </c>
      <c r="CC357" s="70"/>
    </row>
    <row r="358" spans="2:81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6"/>
      <c r="AA358" s="3"/>
      <c r="AB358" s="4"/>
      <c r="AC358" s="63" t="s">
        <v>39</v>
      </c>
      <c r="AD358" s="67">
        <f ca="1">AD357-50</f>
        <v>4.6850998463901661</v>
      </c>
      <c r="AE358" s="64" t="s">
        <v>40</v>
      </c>
      <c r="AF358" s="64"/>
      <c r="AG358" s="65"/>
      <c r="AH358" s="63" t="s">
        <v>39</v>
      </c>
      <c r="AI358" s="67">
        <f ca="1">AI357-50</f>
        <v>-4.6850998463901661</v>
      </c>
      <c r="AJ358" s="64" t="s">
        <v>40</v>
      </c>
      <c r="AK358" s="64"/>
      <c r="AL358" s="64"/>
      <c r="AM358" s="3"/>
      <c r="AN358" s="6"/>
      <c r="AO358" s="6"/>
      <c r="AP358" s="6"/>
      <c r="AQ358" s="3"/>
      <c r="AR358" s="6"/>
      <c r="AS358" s="6"/>
      <c r="AT358" s="4"/>
      <c r="AU358" s="3"/>
      <c r="AV358" s="6"/>
      <c r="AW358" s="6"/>
      <c r="AX358" s="4"/>
      <c r="AY358" s="48"/>
      <c r="AZ358" s="46"/>
      <c r="BA358" s="46"/>
      <c r="BB358" s="54"/>
      <c r="BC358" s="53"/>
      <c r="BD358" s="46"/>
      <c r="BE358" s="46"/>
      <c r="BF358" s="56"/>
      <c r="BG358" s="3"/>
      <c r="BH358" s="6"/>
      <c r="BI358" s="6"/>
      <c r="BJ358" s="6"/>
      <c r="BK358" s="3"/>
      <c r="BL358" s="6"/>
      <c r="BM358" s="6"/>
      <c r="BN358" s="4"/>
      <c r="BO358" s="3"/>
      <c r="BP358" s="6"/>
      <c r="BQ358" s="6"/>
      <c r="BR358" s="6"/>
      <c r="BS358" s="3"/>
      <c r="BT358" s="6"/>
      <c r="BU358" s="6"/>
      <c r="BV358" s="4"/>
      <c r="BW358" s="3"/>
      <c r="BX358" s="6"/>
      <c r="BY358" s="6"/>
      <c r="BZ358" s="6"/>
      <c r="CA358" s="73"/>
      <c r="CB358" s="74"/>
      <c r="CC358" s="75"/>
    </row>
    <row r="360" spans="2:81" ht="15" customHeight="1" thickBot="1" x14ac:dyDescent="0.6"/>
    <row r="361" spans="2:81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7" t="s">
        <v>11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9"/>
    </row>
    <row r="362" spans="2:81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168</v>
      </c>
      <c r="Z362" s="5"/>
      <c r="AA362" s="1" t="s">
        <v>12</v>
      </c>
      <c r="AB362" s="5"/>
      <c r="AC362" s="5"/>
      <c r="AD362" s="5" t="s">
        <v>37</v>
      </c>
      <c r="AE362" s="5"/>
      <c r="AF362" s="5"/>
      <c r="AG362" s="5"/>
      <c r="AH362" s="5"/>
      <c r="AI362" s="5" t="s">
        <v>38</v>
      </c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2"/>
    </row>
    <row r="363" spans="2:81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 * 100</f>
        <v>81</v>
      </c>
      <c r="G363" s="11" t="s">
        <v>0</v>
      </c>
      <c r="H363" s="10">
        <f ca="1">INDIRECT("[" &amp; $B$7 &amp; "]" &amp; $B$9 &amp; "!C" &amp; $B363) * 100</f>
        <v>10</v>
      </c>
      <c r="I363" t="s">
        <v>1</v>
      </c>
      <c r="J363" s="10" t="str">
        <f ca="1">IF(INDIRECT("[" &amp; $B$7 &amp; "]" &amp; $B$9 &amp; "!B" &amp; $B363)="alternating", "先後交互制", "先後固定制")</f>
        <v>先後交互制</v>
      </c>
      <c r="K363" s="11"/>
      <c r="L363" s="33">
        <f ca="1">INDIRECT("[" &amp; $B$7 &amp; "]" &amp; $B$9 &amp; "!F" &amp; $B363)</f>
        <v>1</v>
      </c>
      <c r="M363" s="26" t="s">
        <v>3</v>
      </c>
      <c r="N363" s="33">
        <f ca="1">INDIRECT("[" &amp; $B$7 &amp; "]" &amp; $B$9 &amp; "!E" &amp; $B363)</f>
        <v>3</v>
      </c>
      <c r="O363" s="26" t="s">
        <v>3</v>
      </c>
      <c r="P363" s="33">
        <f ca="1">INDIRECT("[" &amp; $B$7 &amp; "]" &amp; $B$9 &amp; "!D" &amp; $B363)</f>
        <v>3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1</v>
      </c>
      <c r="V363" t="s">
        <v>4</v>
      </c>
      <c r="W363" s="33">
        <f ca="1">INDIRECT("[" &amp; $B$7 &amp; "]" &amp; $B$9 &amp; "!H" &amp; $B363)</f>
        <v>6</v>
      </c>
      <c r="X363" s="27" t="s">
        <v>4</v>
      </c>
      <c r="Y363" s="10"/>
      <c r="AA363" s="10">
        <f ca="1">INDIRECT("[" &amp; $B$7 &amp; "]" &amp; $B$9 &amp; "!K" &amp; $B363)</f>
        <v>2000</v>
      </c>
      <c r="AB363" t="s">
        <v>5</v>
      </c>
      <c r="AD363">
        <f ca="1">INDIRECT("[" &amp; $B$7 &amp; "]" &amp; $B$9 &amp; "!L" &amp; $B363)</f>
        <v>1</v>
      </c>
      <c r="AE363" t="s">
        <v>4</v>
      </c>
      <c r="AI363">
        <f ca="1">INDIRECT("[" &amp; $B$7 &amp; "]" &amp; $B$9 &amp; "!M" &amp; $B363)</f>
        <v>6</v>
      </c>
      <c r="AJ363" t="s">
        <v>4</v>
      </c>
      <c r="CC363" s="11"/>
    </row>
    <row r="364" spans="2:81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 t="s">
        <v>165</v>
      </c>
      <c r="AA364" s="10"/>
      <c r="AM364" s="1" t="s">
        <v>21</v>
      </c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1" t="s">
        <v>35</v>
      </c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2"/>
    </row>
    <row r="365" spans="2:81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26">
        <f ca="1">INDIRECT("[" &amp; $B$7 &amp; "]" &amp; $B$9 &amp; "!I" &amp; $B363) * 100</f>
        <v>54.4629559994261</v>
      </c>
      <c r="Z365" t="s">
        <v>167</v>
      </c>
      <c r="AA365" s="10"/>
      <c r="AB365" s="11"/>
      <c r="AC365" s="12" t="s">
        <v>15</v>
      </c>
      <c r="AD365" s="13"/>
      <c r="AE365" s="13"/>
      <c r="AF365" s="13"/>
      <c r="AG365" s="14"/>
      <c r="AH365" s="12" t="s">
        <v>16</v>
      </c>
      <c r="AI365" s="13"/>
      <c r="AJ365" s="13"/>
      <c r="AK365" s="13"/>
      <c r="AL365" s="13"/>
      <c r="AM365" s="10">
        <f ca="1">INDIRECT("[" &amp; $B$7 &amp; "]" &amp; $B$9 &amp; "!P" &amp; $B363)</f>
        <v>1399</v>
      </c>
      <c r="AN365" t="s">
        <v>5</v>
      </c>
      <c r="AQ365" s="6" t="s">
        <v>17</v>
      </c>
      <c r="AR365" s="6"/>
      <c r="AS365" s="6"/>
      <c r="AT365" s="6"/>
      <c r="AU365" s="6"/>
      <c r="AV365" s="6"/>
      <c r="AW365" s="6"/>
      <c r="AX365" s="6"/>
      <c r="AY365" s="49" t="s">
        <v>20</v>
      </c>
      <c r="AZ365" s="47"/>
      <c r="BA365" s="47"/>
      <c r="BB365" s="47"/>
      <c r="BC365" s="47"/>
      <c r="BD365" s="47"/>
      <c r="BE365" s="47"/>
      <c r="BF365" s="47"/>
      <c r="BG365" s="10">
        <f ca="1">INDIRECT("[" &amp; $B$7 &amp; "]" &amp; $B$9 &amp; "!U" &amp; $B363)</f>
        <v>601</v>
      </c>
      <c r="BH365" t="s">
        <v>5</v>
      </c>
      <c r="BK365" s="6" t="s">
        <v>17</v>
      </c>
      <c r="BS365" t="s">
        <v>20</v>
      </c>
      <c r="CA365" s="76" t="s">
        <v>22</v>
      </c>
      <c r="CB365" s="77"/>
      <c r="CC365" s="78"/>
    </row>
    <row r="366" spans="2:81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 t="s">
        <v>166</v>
      </c>
      <c r="AA366" s="10"/>
      <c r="AB366" s="11"/>
      <c r="AC366" s="15"/>
      <c r="AD366" s="16">
        <f ca="1">INDIRECT("[" &amp; $B$7 &amp; "]" &amp; $B$9 &amp; "!N" &amp; $B363)</f>
        <v>1038</v>
      </c>
      <c r="AE366" s="16" t="s">
        <v>5</v>
      </c>
      <c r="AF366" s="16"/>
      <c r="AG366" s="17"/>
      <c r="AH366" s="15"/>
      <c r="AI366" s="16">
        <f ca="1">INDIRECT("[" &amp; $B$7 &amp; "]" &amp; $B$9 &amp; "!O" &amp; $B363)</f>
        <v>909</v>
      </c>
      <c r="AJ366" s="16" t="s">
        <v>5</v>
      </c>
      <c r="AK366" s="16"/>
      <c r="AL366" s="16"/>
      <c r="AM366" s="10">
        <f ca="1">AM365*100/$AA363</f>
        <v>69.95</v>
      </c>
      <c r="AN366" t="s">
        <v>36</v>
      </c>
      <c r="AQ366" s="1" t="s">
        <v>18</v>
      </c>
      <c r="AR366" s="5"/>
      <c r="AS366" s="5"/>
      <c r="AT366" s="2"/>
      <c r="AU366" s="1" t="s">
        <v>19</v>
      </c>
      <c r="AV366" s="5"/>
      <c r="AW366" s="5"/>
      <c r="AX366" s="2"/>
      <c r="AY366" s="51" t="s">
        <v>18</v>
      </c>
      <c r="AZ366" s="51"/>
      <c r="BA366" s="51"/>
      <c r="BB366" s="52"/>
      <c r="BC366" s="50" t="s">
        <v>19</v>
      </c>
      <c r="BD366" s="51"/>
      <c r="BE366" s="51"/>
      <c r="BF366" s="55"/>
      <c r="BG366" s="10">
        <f ca="1">BG365*100/$AA363</f>
        <v>30.05</v>
      </c>
      <c r="BH366" t="s">
        <v>36</v>
      </c>
      <c r="BK366" s="1" t="s">
        <v>18</v>
      </c>
      <c r="BL366" s="5"/>
      <c r="BM366" s="5"/>
      <c r="BN366" s="2"/>
      <c r="BO366" s="5" t="s">
        <v>19</v>
      </c>
      <c r="BP366" s="5"/>
      <c r="BQ366" s="5"/>
      <c r="BR366" s="5"/>
      <c r="BS366" s="1" t="s">
        <v>18</v>
      </c>
      <c r="BT366" s="5"/>
      <c r="BU366" s="5"/>
      <c r="BV366" s="2"/>
      <c r="BW366" s="1" t="s">
        <v>19</v>
      </c>
      <c r="BX366" s="5"/>
      <c r="BY366" s="5"/>
      <c r="BZ366" s="5"/>
      <c r="CA366" s="68">
        <f ca="1">INDIRECT("[" &amp; $B$7 &amp; "]" &amp; $B$9 &amp; "!Z" &amp; $B363)</f>
        <v>53</v>
      </c>
      <c r="CB366" s="69" t="s">
        <v>5</v>
      </c>
      <c r="CC366" s="70"/>
    </row>
    <row r="367" spans="2:81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26">
        <f ca="1">INDIRECT("[" &amp; $B$7 &amp; "]" &amp; $B$9 &amp; "!J" &amp; $B363) * 100</f>
        <v>2.5897955183290002</v>
      </c>
      <c r="Z367" t="s">
        <v>167</v>
      </c>
      <c r="AA367" s="10"/>
      <c r="AB367" s="11"/>
      <c r="AC367" s="59"/>
      <c r="AD367" s="66">
        <f ca="1">AD366*100/(AA363-CA366)</f>
        <v>53.312788906009246</v>
      </c>
      <c r="AE367" s="58" t="s">
        <v>1</v>
      </c>
      <c r="AF367" s="62"/>
      <c r="AG367" s="17"/>
      <c r="AH367" s="59"/>
      <c r="AI367" s="66">
        <f ca="1">AI366*100/(AA363-CA366)</f>
        <v>46.687211093990754</v>
      </c>
      <c r="AJ367" s="58" t="s">
        <v>1</v>
      </c>
      <c r="AK367" s="16"/>
      <c r="AL367" s="16"/>
      <c r="AM367" s="10"/>
      <c r="AQ367" s="10">
        <f ca="1">INDIRECT("[" &amp; $B$7 &amp; "]" &amp; $B$9 &amp; "!Q" &amp; $B363)</f>
        <v>758</v>
      </c>
      <c r="AR367" t="s">
        <v>5</v>
      </c>
      <c r="AT367" s="11"/>
      <c r="AU367" s="10">
        <f ca="1">INDIRECT("[" &amp; $B$7 &amp; "]" &amp; $B$9 &amp; "!R" &amp; $B363)</f>
        <v>641</v>
      </c>
      <c r="AV367" t="s">
        <v>5</v>
      </c>
      <c r="AX367" s="11"/>
      <c r="AY367" s="41">
        <f ca="1">INDIRECT("[" &amp; $B$7 &amp; "]" &amp; $B$9 &amp; "!S" &amp; $B363)</f>
        <v>0</v>
      </c>
      <c r="AZ367" s="49" t="s">
        <v>5</v>
      </c>
      <c r="BA367" s="49"/>
      <c r="BB367" s="47"/>
      <c r="BC367" s="60">
        <f ca="1">INDIRECT("[" &amp; $B$7 &amp; "]" &amp; $B$9 &amp; "!T" &amp; $B363)</f>
        <v>0</v>
      </c>
      <c r="BD367" s="49" t="s">
        <v>5</v>
      </c>
      <c r="BE367" s="49"/>
      <c r="BF367" s="61"/>
      <c r="BG367" s="10"/>
      <c r="BK367" s="10">
        <f ca="1">INDIRECT("[" &amp; $B$7 &amp; "]" &amp; $B$9 &amp; "!V" &amp; $B363)</f>
        <v>267</v>
      </c>
      <c r="BL367" t="s">
        <v>5</v>
      </c>
      <c r="BN367" s="11"/>
      <c r="BO367" s="10">
        <f ca="1">INDIRECT("[" &amp; $B$7 &amp; "]" &amp; $B$9 &amp; "!W" &amp; $B363)</f>
        <v>261</v>
      </c>
      <c r="BP367" t="s">
        <v>5</v>
      </c>
      <c r="BS367" s="10">
        <f ca="1">INDIRECT("[" &amp; $B$7 &amp; "]" &amp; $B$9 &amp; "!X" &amp; $B363)</f>
        <v>13</v>
      </c>
      <c r="BT367" t="s">
        <v>5</v>
      </c>
      <c r="BV367" s="11"/>
      <c r="BW367" s="10">
        <f ca="1">INDIRECT("[" &amp; $B$7 &amp; "]" &amp; $B$9 &amp; "!Y" &amp; $B363)</f>
        <v>7</v>
      </c>
      <c r="BX367" t="s">
        <v>5</v>
      </c>
      <c r="CA367" s="71">
        <f ca="1">CA366*100/AA363</f>
        <v>2.65</v>
      </c>
      <c r="CB367" s="72" t="s">
        <v>1</v>
      </c>
      <c r="CC367" s="70"/>
    </row>
    <row r="368" spans="2:81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6"/>
      <c r="AA368" s="3"/>
      <c r="AB368" s="4"/>
      <c r="AC368" s="63" t="s">
        <v>39</v>
      </c>
      <c r="AD368" s="67">
        <f ca="1">AD367-50</f>
        <v>3.3127889060092457</v>
      </c>
      <c r="AE368" s="64" t="s">
        <v>40</v>
      </c>
      <c r="AF368" s="64"/>
      <c r="AG368" s="65"/>
      <c r="AH368" s="63" t="s">
        <v>39</v>
      </c>
      <c r="AI368" s="67">
        <f ca="1">AI367-50</f>
        <v>-3.3127889060092457</v>
      </c>
      <c r="AJ368" s="64" t="s">
        <v>40</v>
      </c>
      <c r="AK368" s="64"/>
      <c r="AL368" s="64"/>
      <c r="AM368" s="3"/>
      <c r="AN368" s="6"/>
      <c r="AO368" s="6"/>
      <c r="AP368" s="6"/>
      <c r="AQ368" s="3"/>
      <c r="AR368" s="6"/>
      <c r="AS368" s="6"/>
      <c r="AT368" s="4"/>
      <c r="AU368" s="3"/>
      <c r="AV368" s="6"/>
      <c r="AW368" s="6"/>
      <c r="AX368" s="4"/>
      <c r="AY368" s="48"/>
      <c r="AZ368" s="46"/>
      <c r="BA368" s="46"/>
      <c r="BB368" s="54"/>
      <c r="BC368" s="53"/>
      <c r="BD368" s="46"/>
      <c r="BE368" s="46"/>
      <c r="BF368" s="56"/>
      <c r="BG368" s="3"/>
      <c r="BH368" s="6"/>
      <c r="BI368" s="6"/>
      <c r="BJ368" s="6"/>
      <c r="BK368" s="3"/>
      <c r="BL368" s="6"/>
      <c r="BM368" s="6"/>
      <c r="BN368" s="4"/>
      <c r="BO368" s="3"/>
      <c r="BP368" s="6"/>
      <c r="BQ368" s="6"/>
      <c r="BR368" s="6"/>
      <c r="BS368" s="3"/>
      <c r="BT368" s="6"/>
      <c r="BU368" s="6"/>
      <c r="BV368" s="4"/>
      <c r="BW368" s="3"/>
      <c r="BX368" s="6"/>
      <c r="BY368" s="6"/>
      <c r="BZ368" s="6"/>
      <c r="CA368" s="73"/>
      <c r="CB368" s="74"/>
      <c r="CC368" s="75"/>
    </row>
    <row r="370" spans="2:81" ht="15" customHeight="1" thickBot="1" x14ac:dyDescent="0.6"/>
    <row r="371" spans="2:81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7" t="s">
        <v>11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9"/>
    </row>
    <row r="372" spans="2:81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168</v>
      </c>
      <c r="Z372" s="5"/>
      <c r="AA372" s="1" t="s">
        <v>12</v>
      </c>
      <c r="AB372" s="5"/>
      <c r="AC372" s="5"/>
      <c r="AD372" s="5" t="s">
        <v>37</v>
      </c>
      <c r="AE372" s="5"/>
      <c r="AF372" s="5"/>
      <c r="AG372" s="5"/>
      <c r="AH372" s="5"/>
      <c r="AI372" s="5" t="s">
        <v>38</v>
      </c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2"/>
    </row>
    <row r="373" spans="2:81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 * 100</f>
        <v>82</v>
      </c>
      <c r="G373" s="11" t="s">
        <v>0</v>
      </c>
      <c r="H373" s="10">
        <f ca="1">INDIRECT("[" &amp; $B$7 &amp; "]" &amp; $B$9 &amp; "!C" &amp; $B373) * 100</f>
        <v>10</v>
      </c>
      <c r="I373" t="s">
        <v>1</v>
      </c>
      <c r="J373" s="10" t="str">
        <f ca="1">IF(INDIRECT("[" &amp; $B$7 &amp; "]" &amp; $B$9 &amp; "!B" &amp; $B373)="alternating", "先後交互制", "先後固定制")</f>
        <v>先後交互制</v>
      </c>
      <c r="K373" s="11"/>
      <c r="L373" s="33">
        <f ca="1">INDIRECT("[" &amp; $B$7 &amp; "]" &amp; $B$9 &amp; "!F" &amp; $B373)</f>
        <v>1</v>
      </c>
      <c r="M373" s="26" t="s">
        <v>3</v>
      </c>
      <c r="N373" s="33">
        <f ca="1">INDIRECT("[" &amp; $B$7 &amp; "]" &amp; $B$9 &amp; "!E" &amp; $B373)</f>
        <v>3</v>
      </c>
      <c r="O373" s="26" t="s">
        <v>3</v>
      </c>
      <c r="P373" s="33">
        <f ca="1">INDIRECT("[" &amp; $B$7 &amp; "]" &amp; $B$9 &amp; "!D" &amp; $B373)</f>
        <v>3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1</v>
      </c>
      <c r="V373" t="s">
        <v>4</v>
      </c>
      <c r="W373" s="33">
        <f ca="1">INDIRECT("[" &amp; $B$7 &amp; "]" &amp; $B$9 &amp; "!H" &amp; $B373)</f>
        <v>6</v>
      </c>
      <c r="X373" s="27" t="s">
        <v>4</v>
      </c>
      <c r="Y373" s="10"/>
      <c r="AA373" s="10">
        <f ca="1">INDIRECT("[" &amp; $B$7 &amp; "]" &amp; $B$9 &amp; "!K" &amp; $B373)</f>
        <v>2000</v>
      </c>
      <c r="AB373" t="s">
        <v>5</v>
      </c>
      <c r="AD373">
        <f ca="1">INDIRECT("[" &amp; $B$7 &amp; "]" &amp; $B$9 &amp; "!L" &amp; $B373)</f>
        <v>1</v>
      </c>
      <c r="AE373" t="s">
        <v>4</v>
      </c>
      <c r="AI373">
        <f ca="1">INDIRECT("[" &amp; $B$7 &amp; "]" &amp; $B$9 &amp; "!M" &amp; $B373)</f>
        <v>6</v>
      </c>
      <c r="AJ373" t="s">
        <v>4</v>
      </c>
      <c r="CC373" s="11"/>
    </row>
    <row r="374" spans="2:81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 t="s">
        <v>165</v>
      </c>
      <c r="AA374" s="10"/>
      <c r="AM374" s="1" t="s">
        <v>21</v>
      </c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1" t="s">
        <v>35</v>
      </c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2"/>
    </row>
    <row r="375" spans="2:81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26">
        <f ca="1">INDIRECT("[" &amp; $B$7 &amp; "]" &amp; $B$9 &amp; "!I" &amp; $B373) * 100</f>
        <v>55.342544752457648</v>
      </c>
      <c r="Z375" t="s">
        <v>167</v>
      </c>
      <c r="AA375" s="10"/>
      <c r="AB375" s="11"/>
      <c r="AC375" s="12" t="s">
        <v>15</v>
      </c>
      <c r="AD375" s="13"/>
      <c r="AE375" s="13"/>
      <c r="AF375" s="13"/>
      <c r="AG375" s="14"/>
      <c r="AH375" s="12" t="s">
        <v>16</v>
      </c>
      <c r="AI375" s="13"/>
      <c r="AJ375" s="13"/>
      <c r="AK375" s="13"/>
      <c r="AL375" s="13"/>
      <c r="AM375" s="10">
        <f ca="1">INDIRECT("[" &amp; $B$7 &amp; "]" &amp; $B$9 &amp; "!P" &amp; $B373)</f>
        <v>1387</v>
      </c>
      <c r="AN375" t="s">
        <v>5</v>
      </c>
      <c r="AQ375" s="6" t="s">
        <v>17</v>
      </c>
      <c r="AR375" s="6"/>
      <c r="AS375" s="6"/>
      <c r="AT375" s="6"/>
      <c r="AU375" s="6"/>
      <c r="AV375" s="6"/>
      <c r="AW375" s="6"/>
      <c r="AX375" s="6"/>
      <c r="AY375" s="49" t="s">
        <v>20</v>
      </c>
      <c r="AZ375" s="47"/>
      <c r="BA375" s="47"/>
      <c r="BB375" s="47"/>
      <c r="BC375" s="47"/>
      <c r="BD375" s="47"/>
      <c r="BE375" s="47"/>
      <c r="BF375" s="47"/>
      <c r="BG375" s="10">
        <f ca="1">INDIRECT("[" &amp; $B$7 &amp; "]" &amp; $B$9 &amp; "!U" &amp; $B373)</f>
        <v>613</v>
      </c>
      <c r="BH375" t="s">
        <v>5</v>
      </c>
      <c r="BK375" s="6" t="s">
        <v>17</v>
      </c>
      <c r="BS375" t="s">
        <v>20</v>
      </c>
      <c r="CA375" s="76" t="s">
        <v>22</v>
      </c>
      <c r="CB375" s="77"/>
      <c r="CC375" s="78"/>
    </row>
    <row r="376" spans="2:81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 t="s">
        <v>166</v>
      </c>
      <c r="AA376" s="10"/>
      <c r="AB376" s="11"/>
      <c r="AC376" s="15"/>
      <c r="AD376" s="16">
        <f ca="1">INDIRECT("[" &amp; $B$7 &amp; "]" &amp; $B$9 &amp; "!N" &amp; $B373)</f>
        <v>1051</v>
      </c>
      <c r="AE376" s="16" t="s">
        <v>5</v>
      </c>
      <c r="AF376" s="16"/>
      <c r="AG376" s="17"/>
      <c r="AH376" s="15"/>
      <c r="AI376" s="16">
        <f ca="1">INDIRECT("[" &amp; $B$7 &amp; "]" &amp; $B$9 &amp; "!O" &amp; $B373)</f>
        <v>886</v>
      </c>
      <c r="AJ376" s="16" t="s">
        <v>5</v>
      </c>
      <c r="AK376" s="16"/>
      <c r="AL376" s="16"/>
      <c r="AM376" s="10">
        <f ca="1">AM375*100/$AA373</f>
        <v>69.349999999999994</v>
      </c>
      <c r="AN376" t="s">
        <v>36</v>
      </c>
      <c r="AQ376" s="1" t="s">
        <v>18</v>
      </c>
      <c r="AR376" s="5"/>
      <c r="AS376" s="5"/>
      <c r="AT376" s="2"/>
      <c r="AU376" s="1" t="s">
        <v>19</v>
      </c>
      <c r="AV376" s="5"/>
      <c r="AW376" s="5"/>
      <c r="AX376" s="2"/>
      <c r="AY376" s="51" t="s">
        <v>18</v>
      </c>
      <c r="AZ376" s="51"/>
      <c r="BA376" s="51"/>
      <c r="BB376" s="52"/>
      <c r="BC376" s="50" t="s">
        <v>19</v>
      </c>
      <c r="BD376" s="51"/>
      <c r="BE376" s="51"/>
      <c r="BF376" s="55"/>
      <c r="BG376" s="10">
        <f ca="1">BG375*100/$AA373</f>
        <v>30.65</v>
      </c>
      <c r="BH376" t="s">
        <v>36</v>
      </c>
      <c r="BK376" s="1" t="s">
        <v>18</v>
      </c>
      <c r="BL376" s="5"/>
      <c r="BM376" s="5"/>
      <c r="BN376" s="2"/>
      <c r="BO376" s="5" t="s">
        <v>19</v>
      </c>
      <c r="BP376" s="5"/>
      <c r="BQ376" s="5"/>
      <c r="BR376" s="5"/>
      <c r="BS376" s="1" t="s">
        <v>18</v>
      </c>
      <c r="BT376" s="5"/>
      <c r="BU376" s="5"/>
      <c r="BV376" s="2"/>
      <c r="BW376" s="1" t="s">
        <v>19</v>
      </c>
      <c r="BX376" s="5"/>
      <c r="BY376" s="5"/>
      <c r="BZ376" s="5"/>
      <c r="CA376" s="68">
        <f ca="1">INDIRECT("[" &amp; $B$7 &amp; "]" &amp; $B$9 &amp; "!Z" &amp; $B373)</f>
        <v>63</v>
      </c>
      <c r="CB376" s="69" t="s">
        <v>5</v>
      </c>
      <c r="CC376" s="70"/>
    </row>
    <row r="377" spans="2:81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26">
        <f ca="1">INDIRECT("[" &amp; $B$7 &amp; "]" &amp; $B$9 &amp; "!J" &amp; $B373) * 100</f>
        <v>2.71885174062399</v>
      </c>
      <c r="Z377" t="s">
        <v>167</v>
      </c>
      <c r="AA377" s="10"/>
      <c r="AB377" s="11"/>
      <c r="AC377" s="59"/>
      <c r="AD377" s="66">
        <f ca="1">AD376*100/(AA373-CA376)</f>
        <v>54.25916365513681</v>
      </c>
      <c r="AE377" s="58" t="s">
        <v>1</v>
      </c>
      <c r="AF377" s="62"/>
      <c r="AG377" s="17"/>
      <c r="AH377" s="59"/>
      <c r="AI377" s="66">
        <f ca="1">AI376*100/(AA373-CA376)</f>
        <v>45.74083634486319</v>
      </c>
      <c r="AJ377" s="58" t="s">
        <v>1</v>
      </c>
      <c r="AK377" s="16"/>
      <c r="AL377" s="16"/>
      <c r="AM377" s="10"/>
      <c r="AQ377" s="10">
        <f ca="1">INDIRECT("[" &amp; $B$7 &amp; "]" &amp; $B$9 &amp; "!Q" &amp; $B373)</f>
        <v>777</v>
      </c>
      <c r="AR377" t="s">
        <v>5</v>
      </c>
      <c r="AT377" s="11"/>
      <c r="AU377" s="10">
        <f ca="1">INDIRECT("[" &amp; $B$7 &amp; "]" &amp; $B$9 &amp; "!R" &amp; $B373)</f>
        <v>610</v>
      </c>
      <c r="AV377" t="s">
        <v>5</v>
      </c>
      <c r="AX377" s="11"/>
      <c r="AY377" s="41">
        <f ca="1">INDIRECT("[" &amp; $B$7 &amp; "]" &amp; $B$9 &amp; "!S" &amp; $B373)</f>
        <v>0</v>
      </c>
      <c r="AZ377" s="49" t="s">
        <v>5</v>
      </c>
      <c r="BA377" s="49"/>
      <c r="BB377" s="47"/>
      <c r="BC377" s="60">
        <f ca="1">INDIRECT("[" &amp; $B$7 &amp; "]" &amp; $B$9 &amp; "!T" &amp; $B373)</f>
        <v>0</v>
      </c>
      <c r="BD377" s="49" t="s">
        <v>5</v>
      </c>
      <c r="BE377" s="49"/>
      <c r="BF377" s="61"/>
      <c r="BG377" s="10"/>
      <c r="BK377" s="10">
        <f ca="1">INDIRECT("[" &amp; $B$7 &amp; "]" &amp; $B$9 &amp; "!V" &amp; $B373)</f>
        <v>269</v>
      </c>
      <c r="BL377" t="s">
        <v>5</v>
      </c>
      <c r="BN377" s="11"/>
      <c r="BO377" s="10">
        <f ca="1">INDIRECT("[" &amp; $B$7 &amp; "]" &amp; $B$9 &amp; "!W" &amp; $B373)</f>
        <v>265</v>
      </c>
      <c r="BP377" t="s">
        <v>5</v>
      </c>
      <c r="BS377" s="10">
        <f ca="1">INDIRECT("[" &amp; $B$7 &amp; "]" &amp; $B$9 &amp; "!X" &amp; $B373)</f>
        <v>5</v>
      </c>
      <c r="BT377" t="s">
        <v>5</v>
      </c>
      <c r="BV377" s="11"/>
      <c r="BW377" s="10">
        <f ca="1">INDIRECT("[" &amp; $B$7 &amp; "]" &amp; $B$9 &amp; "!Y" &amp; $B373)</f>
        <v>11</v>
      </c>
      <c r="BX377" t="s">
        <v>5</v>
      </c>
      <c r="CA377" s="71">
        <f ca="1">CA376*100/AA373</f>
        <v>3.15</v>
      </c>
      <c r="CB377" s="72" t="s">
        <v>1</v>
      </c>
      <c r="CC377" s="70"/>
    </row>
    <row r="378" spans="2:81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6"/>
      <c r="AA378" s="3"/>
      <c r="AB378" s="4"/>
      <c r="AC378" s="63" t="s">
        <v>39</v>
      </c>
      <c r="AD378" s="67">
        <f ca="1">AD377-50</f>
        <v>4.2591636551368097</v>
      </c>
      <c r="AE378" s="64" t="s">
        <v>40</v>
      </c>
      <c r="AF378" s="64"/>
      <c r="AG378" s="65"/>
      <c r="AH378" s="63" t="s">
        <v>39</v>
      </c>
      <c r="AI378" s="67">
        <f ca="1">AI377-50</f>
        <v>-4.2591636551368097</v>
      </c>
      <c r="AJ378" s="64" t="s">
        <v>40</v>
      </c>
      <c r="AK378" s="64"/>
      <c r="AL378" s="64"/>
      <c r="AM378" s="3"/>
      <c r="AN378" s="6"/>
      <c r="AO378" s="6"/>
      <c r="AP378" s="6"/>
      <c r="AQ378" s="3"/>
      <c r="AR378" s="6"/>
      <c r="AS378" s="6"/>
      <c r="AT378" s="4"/>
      <c r="AU378" s="3"/>
      <c r="AV378" s="6"/>
      <c r="AW378" s="6"/>
      <c r="AX378" s="4"/>
      <c r="AY378" s="48"/>
      <c r="AZ378" s="46"/>
      <c r="BA378" s="46"/>
      <c r="BB378" s="54"/>
      <c r="BC378" s="53"/>
      <c r="BD378" s="46"/>
      <c r="BE378" s="46"/>
      <c r="BF378" s="56"/>
      <c r="BG378" s="3"/>
      <c r="BH378" s="6"/>
      <c r="BI378" s="6"/>
      <c r="BJ378" s="6"/>
      <c r="BK378" s="3"/>
      <c r="BL378" s="6"/>
      <c r="BM378" s="6"/>
      <c r="BN378" s="4"/>
      <c r="BO378" s="3"/>
      <c r="BP378" s="6"/>
      <c r="BQ378" s="6"/>
      <c r="BR378" s="6"/>
      <c r="BS378" s="3"/>
      <c r="BT378" s="6"/>
      <c r="BU378" s="6"/>
      <c r="BV378" s="4"/>
      <c r="BW378" s="3"/>
      <c r="BX378" s="6"/>
      <c r="BY378" s="6"/>
      <c r="BZ378" s="6"/>
      <c r="CA378" s="73"/>
      <c r="CB378" s="74"/>
      <c r="CC378" s="75"/>
    </row>
    <row r="380" spans="2:81" ht="15" customHeight="1" thickBot="1" x14ac:dyDescent="0.6"/>
    <row r="381" spans="2:81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7" t="s">
        <v>11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9"/>
    </row>
    <row r="382" spans="2:81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168</v>
      </c>
      <c r="Z382" s="5"/>
      <c r="AA382" s="1" t="s">
        <v>12</v>
      </c>
      <c r="AB382" s="5"/>
      <c r="AC382" s="5"/>
      <c r="AD382" s="5" t="s">
        <v>37</v>
      </c>
      <c r="AE382" s="5"/>
      <c r="AF382" s="5"/>
      <c r="AG382" s="5"/>
      <c r="AH382" s="5"/>
      <c r="AI382" s="5" t="s">
        <v>38</v>
      </c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2"/>
    </row>
    <row r="383" spans="2:81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 * 100</f>
        <v>83</v>
      </c>
      <c r="G383" s="11" t="s">
        <v>0</v>
      </c>
      <c r="H383" s="10">
        <f ca="1">INDIRECT("[" &amp; $B$7 &amp; "]" &amp; $B$9 &amp; "!C" &amp; $B383) * 100</f>
        <v>10</v>
      </c>
      <c r="I383" t="s">
        <v>1</v>
      </c>
      <c r="J383" s="10" t="str">
        <f ca="1">IF(INDIRECT("[" &amp; $B$7 &amp; "]" &amp; $B$9 &amp; "!B" &amp; $B383)="alternating", "先後交互制", "先後固定制")</f>
        <v>先後交互制</v>
      </c>
      <c r="K383" s="11"/>
      <c r="L383" s="33">
        <f ca="1">INDIRECT("[" &amp; $B$7 &amp; "]" &amp; $B$9 &amp; "!F" &amp; $B383)</f>
        <v>1</v>
      </c>
      <c r="M383" s="26" t="s">
        <v>3</v>
      </c>
      <c r="N383" s="33">
        <f ca="1">INDIRECT("[" &amp; $B$7 &amp; "]" &amp; $B$9 &amp; "!E" &amp; $B383)</f>
        <v>3</v>
      </c>
      <c r="O383" s="26" t="s">
        <v>3</v>
      </c>
      <c r="P383" s="33">
        <f ca="1">INDIRECT("[" &amp; $B$7 &amp; "]" &amp; $B$9 &amp; "!D" &amp; $B383)</f>
        <v>3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1</v>
      </c>
      <c r="V383" t="s">
        <v>4</v>
      </c>
      <c r="W383" s="33">
        <f ca="1">INDIRECT("[" &amp; $B$7 &amp; "]" &amp; $B$9 &amp; "!H" &amp; $B383)</f>
        <v>6</v>
      </c>
      <c r="X383" s="27" t="s">
        <v>4</v>
      </c>
      <c r="Y383" s="10"/>
      <c r="AA383" s="10">
        <f ca="1">INDIRECT("[" &amp; $B$7 &amp; "]" &amp; $B$9 &amp; "!K" &amp; $B383)</f>
        <v>2000</v>
      </c>
      <c r="AB383" t="s">
        <v>5</v>
      </c>
      <c r="AD383">
        <f ca="1">INDIRECT("[" &amp; $B$7 &amp; "]" &amp; $B$9 &amp; "!L" &amp; $B383)</f>
        <v>1</v>
      </c>
      <c r="AE383" t="s">
        <v>4</v>
      </c>
      <c r="AI383">
        <f ca="1">INDIRECT("[" &amp; $B$7 &amp; "]" &amp; $B$9 &amp; "!M" &amp; $B383)</f>
        <v>6</v>
      </c>
      <c r="AJ383" t="s">
        <v>4</v>
      </c>
      <c r="CC383" s="11"/>
    </row>
    <row r="384" spans="2:81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 t="s">
        <v>165</v>
      </c>
      <c r="AA384" s="10"/>
      <c r="AM384" s="1" t="s">
        <v>21</v>
      </c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1" t="s">
        <v>35</v>
      </c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2"/>
    </row>
    <row r="385" spans="2:81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26">
        <f ca="1">INDIRECT("[" &amp; $B$7 &amp; "]" &amp; $B$9 &amp; "!I" &amp; $B383) * 100</f>
        <v>56.25332010496826</v>
      </c>
      <c r="Z385" t="s">
        <v>167</v>
      </c>
      <c r="AA385" s="10"/>
      <c r="AB385" s="11"/>
      <c r="AC385" s="12" t="s">
        <v>15</v>
      </c>
      <c r="AD385" s="13"/>
      <c r="AE385" s="13"/>
      <c r="AF385" s="13"/>
      <c r="AG385" s="14"/>
      <c r="AH385" s="12" t="s">
        <v>16</v>
      </c>
      <c r="AI385" s="13"/>
      <c r="AJ385" s="13"/>
      <c r="AK385" s="13"/>
      <c r="AL385" s="13"/>
      <c r="AM385" s="10">
        <f ca="1">INDIRECT("[" &amp; $B$7 &amp; "]" &amp; $B$9 &amp; "!P" &amp; $B383)</f>
        <v>1406</v>
      </c>
      <c r="AN385" t="s">
        <v>5</v>
      </c>
      <c r="AQ385" s="6" t="s">
        <v>17</v>
      </c>
      <c r="AR385" s="6"/>
      <c r="AS385" s="6"/>
      <c r="AT385" s="6"/>
      <c r="AU385" s="6"/>
      <c r="AV385" s="6"/>
      <c r="AW385" s="6"/>
      <c r="AX385" s="6"/>
      <c r="AY385" s="49" t="s">
        <v>20</v>
      </c>
      <c r="AZ385" s="47"/>
      <c r="BA385" s="47"/>
      <c r="BB385" s="47"/>
      <c r="BC385" s="47"/>
      <c r="BD385" s="47"/>
      <c r="BE385" s="47"/>
      <c r="BF385" s="47"/>
      <c r="BG385" s="10">
        <f ca="1">INDIRECT("[" &amp; $B$7 &amp; "]" &amp; $B$9 &amp; "!U" &amp; $B383)</f>
        <v>594</v>
      </c>
      <c r="BH385" t="s">
        <v>5</v>
      </c>
      <c r="BK385" s="6" t="s">
        <v>17</v>
      </c>
      <c r="BS385" t="s">
        <v>20</v>
      </c>
      <c r="CA385" s="76" t="s">
        <v>22</v>
      </c>
      <c r="CB385" s="77"/>
      <c r="CC385" s="78"/>
    </row>
    <row r="386" spans="2:81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 t="s">
        <v>166</v>
      </c>
      <c r="AA386" s="10"/>
      <c r="AB386" s="11"/>
      <c r="AC386" s="15"/>
      <c r="AD386" s="16">
        <f ca="1">INDIRECT("[" &amp; $B$7 &amp; "]" &amp; $B$9 &amp; "!N" &amp; $B383)</f>
        <v>1094</v>
      </c>
      <c r="AE386" s="16" t="s">
        <v>5</v>
      </c>
      <c r="AF386" s="16"/>
      <c r="AG386" s="17"/>
      <c r="AH386" s="15"/>
      <c r="AI386" s="16">
        <f ca="1">INDIRECT("[" &amp; $B$7 &amp; "]" &amp; $B$9 &amp; "!O" &amp; $B383)</f>
        <v>854</v>
      </c>
      <c r="AJ386" s="16" t="s">
        <v>5</v>
      </c>
      <c r="AK386" s="16"/>
      <c r="AL386" s="16"/>
      <c r="AM386" s="10">
        <f ca="1">AM385*100/$AA383</f>
        <v>70.3</v>
      </c>
      <c r="AN386" t="s">
        <v>36</v>
      </c>
      <c r="AQ386" s="1" t="s">
        <v>18</v>
      </c>
      <c r="AR386" s="5"/>
      <c r="AS386" s="5"/>
      <c r="AT386" s="2"/>
      <c r="AU386" s="1" t="s">
        <v>19</v>
      </c>
      <c r="AV386" s="5"/>
      <c r="AW386" s="5"/>
      <c r="AX386" s="2"/>
      <c r="AY386" s="51" t="s">
        <v>18</v>
      </c>
      <c r="AZ386" s="51"/>
      <c r="BA386" s="51"/>
      <c r="BB386" s="52"/>
      <c r="BC386" s="50" t="s">
        <v>19</v>
      </c>
      <c r="BD386" s="51"/>
      <c r="BE386" s="51"/>
      <c r="BF386" s="55"/>
      <c r="BG386" s="10">
        <f ca="1">BG385*100/$AA383</f>
        <v>29.7</v>
      </c>
      <c r="BH386" t="s">
        <v>36</v>
      </c>
      <c r="BK386" s="1" t="s">
        <v>18</v>
      </c>
      <c r="BL386" s="5"/>
      <c r="BM386" s="5"/>
      <c r="BN386" s="2"/>
      <c r="BO386" s="5" t="s">
        <v>19</v>
      </c>
      <c r="BP386" s="5"/>
      <c r="BQ386" s="5"/>
      <c r="BR386" s="5"/>
      <c r="BS386" s="1" t="s">
        <v>18</v>
      </c>
      <c r="BT386" s="5"/>
      <c r="BU386" s="5"/>
      <c r="BV386" s="2"/>
      <c r="BW386" s="1" t="s">
        <v>19</v>
      </c>
      <c r="BX386" s="5"/>
      <c r="BY386" s="5"/>
      <c r="BZ386" s="5"/>
      <c r="CA386" s="68">
        <f ca="1">INDIRECT("[" &amp; $B$7 &amp; "]" &amp; $B$9 &amp; "!Z" &amp; $B383)</f>
        <v>52</v>
      </c>
      <c r="CB386" s="69" t="s">
        <v>5</v>
      </c>
      <c r="CC386" s="70"/>
    </row>
    <row r="387" spans="2:81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26">
        <f ca="1">INDIRECT("[" &amp; $B$7 &amp; "]" &amp; $B$9 &amp; "!J" &amp; $B383) * 100</f>
        <v>2.8526872067289899</v>
      </c>
      <c r="Z387" t="s">
        <v>167</v>
      </c>
      <c r="AA387" s="10"/>
      <c r="AB387" s="11"/>
      <c r="AC387" s="59"/>
      <c r="AD387" s="66">
        <f ca="1">AD386*100/(AA383-CA386)</f>
        <v>56.160164271047229</v>
      </c>
      <c r="AE387" s="58" t="s">
        <v>1</v>
      </c>
      <c r="AF387" s="62"/>
      <c r="AG387" s="17"/>
      <c r="AH387" s="59"/>
      <c r="AI387" s="66">
        <f ca="1">AI386*100/(AA383-CA386)</f>
        <v>43.839835728952771</v>
      </c>
      <c r="AJ387" s="58" t="s">
        <v>1</v>
      </c>
      <c r="AK387" s="16"/>
      <c r="AL387" s="16"/>
      <c r="AM387" s="10"/>
      <c r="AQ387" s="10">
        <f ca="1">INDIRECT("[" &amp; $B$7 &amp; "]" &amp; $B$9 &amp; "!Q" &amp; $B383)</f>
        <v>814</v>
      </c>
      <c r="AR387" t="s">
        <v>5</v>
      </c>
      <c r="AT387" s="11"/>
      <c r="AU387" s="10">
        <f ca="1">INDIRECT("[" &amp; $B$7 &amp; "]" &amp; $B$9 &amp; "!R" &amp; $B383)</f>
        <v>592</v>
      </c>
      <c r="AV387" t="s">
        <v>5</v>
      </c>
      <c r="AX387" s="11"/>
      <c r="AY387" s="41">
        <f ca="1">INDIRECT("[" &amp; $B$7 &amp; "]" &amp; $B$9 &amp; "!S" &amp; $B383)</f>
        <v>0</v>
      </c>
      <c r="AZ387" s="49" t="s">
        <v>5</v>
      </c>
      <c r="BA387" s="49"/>
      <c r="BB387" s="47"/>
      <c r="BC387" s="60">
        <f ca="1">INDIRECT("[" &amp; $B$7 &amp; "]" &amp; $B$9 &amp; "!T" &amp; $B383)</f>
        <v>0</v>
      </c>
      <c r="BD387" s="49" t="s">
        <v>5</v>
      </c>
      <c r="BE387" s="49"/>
      <c r="BF387" s="61"/>
      <c r="BG387" s="10"/>
      <c r="BK387" s="10">
        <f ca="1">INDIRECT("[" &amp; $B$7 &amp; "]" &amp; $B$9 &amp; "!V" &amp; $B383)</f>
        <v>272</v>
      </c>
      <c r="BL387" t="s">
        <v>5</v>
      </c>
      <c r="BN387" s="11"/>
      <c r="BO387" s="10">
        <f ca="1">INDIRECT("[" &amp; $B$7 &amp; "]" &amp; $B$9 &amp; "!W" &amp; $B383)</f>
        <v>256</v>
      </c>
      <c r="BP387" t="s">
        <v>5</v>
      </c>
      <c r="BS387" s="10">
        <f ca="1">INDIRECT("[" &amp; $B$7 &amp; "]" &amp; $B$9 &amp; "!X" &amp; $B383)</f>
        <v>8</v>
      </c>
      <c r="BT387" t="s">
        <v>5</v>
      </c>
      <c r="BV387" s="11"/>
      <c r="BW387" s="10">
        <f ca="1">INDIRECT("[" &amp; $B$7 &amp; "]" &amp; $B$9 &amp; "!Y" &amp; $B383)</f>
        <v>6</v>
      </c>
      <c r="BX387" t="s">
        <v>5</v>
      </c>
      <c r="CA387" s="71">
        <f ca="1">CA386*100/AA383</f>
        <v>2.6</v>
      </c>
      <c r="CB387" s="72" t="s">
        <v>1</v>
      </c>
      <c r="CC387" s="70"/>
    </row>
    <row r="388" spans="2:81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6"/>
      <c r="AA388" s="3"/>
      <c r="AB388" s="4"/>
      <c r="AC388" s="63" t="s">
        <v>39</v>
      </c>
      <c r="AD388" s="67">
        <f ca="1">AD387-50</f>
        <v>6.1601642710472291</v>
      </c>
      <c r="AE388" s="64" t="s">
        <v>40</v>
      </c>
      <c r="AF388" s="64"/>
      <c r="AG388" s="65"/>
      <c r="AH388" s="63" t="s">
        <v>39</v>
      </c>
      <c r="AI388" s="67">
        <f ca="1">AI387-50</f>
        <v>-6.1601642710472291</v>
      </c>
      <c r="AJ388" s="64" t="s">
        <v>40</v>
      </c>
      <c r="AK388" s="64"/>
      <c r="AL388" s="64"/>
      <c r="AM388" s="3"/>
      <c r="AN388" s="6"/>
      <c r="AO388" s="6"/>
      <c r="AP388" s="6"/>
      <c r="AQ388" s="3"/>
      <c r="AR388" s="6"/>
      <c r="AS388" s="6"/>
      <c r="AT388" s="4"/>
      <c r="AU388" s="3"/>
      <c r="AV388" s="6"/>
      <c r="AW388" s="6"/>
      <c r="AX388" s="4"/>
      <c r="AY388" s="48"/>
      <c r="AZ388" s="46"/>
      <c r="BA388" s="46"/>
      <c r="BB388" s="54"/>
      <c r="BC388" s="53"/>
      <c r="BD388" s="46"/>
      <c r="BE388" s="46"/>
      <c r="BF388" s="56"/>
      <c r="BG388" s="3"/>
      <c r="BH388" s="6"/>
      <c r="BI388" s="6"/>
      <c r="BJ388" s="6"/>
      <c r="BK388" s="3"/>
      <c r="BL388" s="6"/>
      <c r="BM388" s="6"/>
      <c r="BN388" s="4"/>
      <c r="BO388" s="3"/>
      <c r="BP388" s="6"/>
      <c r="BQ388" s="6"/>
      <c r="BR388" s="6"/>
      <c r="BS388" s="3"/>
      <c r="BT388" s="6"/>
      <c r="BU388" s="6"/>
      <c r="BV388" s="4"/>
      <c r="BW388" s="3"/>
      <c r="BX388" s="6"/>
      <c r="BY388" s="6"/>
      <c r="BZ388" s="6"/>
      <c r="CA388" s="73"/>
      <c r="CB388" s="74"/>
      <c r="CC388" s="75"/>
    </row>
    <row r="390" spans="2:81" ht="15" customHeight="1" thickBot="1" x14ac:dyDescent="0.6"/>
    <row r="391" spans="2:81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7" t="s">
        <v>11</v>
      </c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9"/>
    </row>
    <row r="392" spans="2:81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168</v>
      </c>
      <c r="Z392" s="5"/>
      <c r="AA392" s="1" t="s">
        <v>12</v>
      </c>
      <c r="AB392" s="5"/>
      <c r="AC392" s="5"/>
      <c r="AD392" s="5" t="s">
        <v>37</v>
      </c>
      <c r="AE392" s="5"/>
      <c r="AF392" s="5"/>
      <c r="AG392" s="5"/>
      <c r="AH392" s="5"/>
      <c r="AI392" s="5" t="s">
        <v>38</v>
      </c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2"/>
    </row>
    <row r="393" spans="2:81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 * 100</f>
        <v>84</v>
      </c>
      <c r="G393" s="11" t="s">
        <v>0</v>
      </c>
      <c r="H393" s="10">
        <f ca="1">INDIRECT("[" &amp; $B$7 &amp; "]" &amp; $B$9 &amp; "!C" &amp; $B393) * 100</f>
        <v>10</v>
      </c>
      <c r="I393" t="s">
        <v>1</v>
      </c>
      <c r="J393" s="10" t="str">
        <f ca="1">IF(INDIRECT("[" &amp; $B$7 &amp; "]" &amp; $B$9 &amp; "!B" &amp; $B393)="alternating", "先後交互制", "先後固定制")</f>
        <v>先後交互制</v>
      </c>
      <c r="K393" s="11"/>
      <c r="L393" s="33">
        <f ca="1">INDIRECT("[" &amp; $B$7 &amp; "]" &amp; $B$9 &amp; "!F" &amp; $B393)</f>
        <v>1</v>
      </c>
      <c r="M393" s="26" t="s">
        <v>3</v>
      </c>
      <c r="N393" s="33">
        <f ca="1">INDIRECT("[" &amp; $B$7 &amp; "]" &amp; $B$9 &amp; "!E" &amp; $B393)</f>
        <v>3</v>
      </c>
      <c r="O393" s="26" t="s">
        <v>3</v>
      </c>
      <c r="P393" s="33">
        <f ca="1">INDIRECT("[" &amp; $B$7 &amp; "]" &amp; $B$9 &amp; "!D" &amp; $B393)</f>
        <v>3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1</v>
      </c>
      <c r="V393" t="s">
        <v>4</v>
      </c>
      <c r="W393" s="33">
        <f ca="1">INDIRECT("[" &amp; $B$7 &amp; "]" &amp; $B$9 &amp; "!H" &amp; $B393)</f>
        <v>6</v>
      </c>
      <c r="X393" s="27" t="s">
        <v>4</v>
      </c>
      <c r="Y393" s="10"/>
      <c r="AA393" s="10">
        <f ca="1">INDIRECT("[" &amp; $B$7 &amp; "]" &amp; $B$9 &amp; "!K" &amp; $B393)</f>
        <v>2000</v>
      </c>
      <c r="AB393" t="s">
        <v>5</v>
      </c>
      <c r="AD393">
        <f ca="1">INDIRECT("[" &amp; $B$7 &amp; "]" &amp; $B$9 &amp; "!L" &amp; $B393)</f>
        <v>1</v>
      </c>
      <c r="AE393" t="s">
        <v>4</v>
      </c>
      <c r="AI393">
        <f ca="1">INDIRECT("[" &amp; $B$7 &amp; "]" &amp; $B$9 &amp; "!M" &amp; $B393)</f>
        <v>6</v>
      </c>
      <c r="AJ393" t="s">
        <v>4</v>
      </c>
      <c r="CC393" s="11"/>
    </row>
    <row r="394" spans="2:81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 t="s">
        <v>165</v>
      </c>
      <c r="AA394" s="10"/>
      <c r="AM394" s="1" t="s">
        <v>21</v>
      </c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1" t="s">
        <v>35</v>
      </c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2"/>
    </row>
    <row r="395" spans="2:81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26">
        <f ca="1">INDIRECT("[" &amp; $B$7 &amp; "]" &amp; $B$9 &amp; "!I" &amp; $B393) * 100</f>
        <v>57.196835631740093</v>
      </c>
      <c r="Z395" t="s">
        <v>167</v>
      </c>
      <c r="AA395" s="10"/>
      <c r="AB395" s="11"/>
      <c r="AC395" s="12" t="s">
        <v>15</v>
      </c>
      <c r="AD395" s="13"/>
      <c r="AE395" s="13"/>
      <c r="AF395" s="13"/>
      <c r="AG395" s="14"/>
      <c r="AH395" s="12" t="s">
        <v>16</v>
      </c>
      <c r="AI395" s="13"/>
      <c r="AJ395" s="13"/>
      <c r="AK395" s="13"/>
      <c r="AL395" s="13"/>
      <c r="AM395" s="10">
        <f ca="1">INDIRECT("[" &amp; $B$7 &amp; "]" &amp; $B$9 &amp; "!P" &amp; $B393)</f>
        <v>1391</v>
      </c>
      <c r="AN395" t="s">
        <v>5</v>
      </c>
      <c r="AQ395" s="6" t="s">
        <v>17</v>
      </c>
      <c r="AR395" s="6"/>
      <c r="AS395" s="6"/>
      <c r="AT395" s="6"/>
      <c r="AU395" s="6"/>
      <c r="AV395" s="6"/>
      <c r="AW395" s="6"/>
      <c r="AX395" s="6"/>
      <c r="AY395" s="49" t="s">
        <v>20</v>
      </c>
      <c r="AZ395" s="47"/>
      <c r="BA395" s="47"/>
      <c r="BB395" s="47"/>
      <c r="BC395" s="47"/>
      <c r="BD395" s="47"/>
      <c r="BE395" s="47"/>
      <c r="BF395" s="47"/>
      <c r="BG395" s="10">
        <f ca="1">INDIRECT("[" &amp; $B$7 &amp; "]" &amp; $B$9 &amp; "!U" &amp; $B393)</f>
        <v>609</v>
      </c>
      <c r="BH395" t="s">
        <v>5</v>
      </c>
      <c r="BK395" s="6" t="s">
        <v>17</v>
      </c>
      <c r="BS395" t="s">
        <v>20</v>
      </c>
      <c r="CA395" s="76" t="s">
        <v>22</v>
      </c>
      <c r="CB395" s="77"/>
      <c r="CC395" s="78"/>
    </row>
    <row r="396" spans="2:81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 t="s">
        <v>166</v>
      </c>
      <c r="AA396" s="10"/>
      <c r="AB396" s="11"/>
      <c r="AC396" s="15"/>
      <c r="AD396" s="16">
        <f ca="1">INDIRECT("[" &amp; $B$7 &amp; "]" &amp; $B$9 &amp; "!N" &amp; $B393)</f>
        <v>1114</v>
      </c>
      <c r="AE396" s="16" t="s">
        <v>5</v>
      </c>
      <c r="AF396" s="16"/>
      <c r="AG396" s="17"/>
      <c r="AH396" s="15"/>
      <c r="AI396" s="16">
        <f ca="1">INDIRECT("[" &amp; $B$7 &amp; "]" &amp; $B$9 &amp; "!O" &amp; $B393)</f>
        <v>832</v>
      </c>
      <c r="AJ396" s="16" t="s">
        <v>5</v>
      </c>
      <c r="AK396" s="16"/>
      <c r="AL396" s="16"/>
      <c r="AM396" s="10">
        <f ca="1">AM395*100/$AA393</f>
        <v>69.55</v>
      </c>
      <c r="AN396" t="s">
        <v>36</v>
      </c>
      <c r="AQ396" s="1" t="s">
        <v>18</v>
      </c>
      <c r="AR396" s="5"/>
      <c r="AS396" s="5"/>
      <c r="AT396" s="2"/>
      <c r="AU396" s="1" t="s">
        <v>19</v>
      </c>
      <c r="AV396" s="5"/>
      <c r="AW396" s="5"/>
      <c r="AX396" s="2"/>
      <c r="AY396" s="51" t="s">
        <v>18</v>
      </c>
      <c r="AZ396" s="51"/>
      <c r="BA396" s="51"/>
      <c r="BB396" s="52"/>
      <c r="BC396" s="50" t="s">
        <v>19</v>
      </c>
      <c r="BD396" s="51"/>
      <c r="BE396" s="51"/>
      <c r="BF396" s="55"/>
      <c r="BG396" s="10">
        <f ca="1">BG395*100/$AA393</f>
        <v>30.45</v>
      </c>
      <c r="BH396" t="s">
        <v>36</v>
      </c>
      <c r="BK396" s="1" t="s">
        <v>18</v>
      </c>
      <c r="BL396" s="5"/>
      <c r="BM396" s="5"/>
      <c r="BN396" s="2"/>
      <c r="BO396" s="5" t="s">
        <v>19</v>
      </c>
      <c r="BP396" s="5"/>
      <c r="BQ396" s="5"/>
      <c r="BR396" s="5"/>
      <c r="BS396" s="1" t="s">
        <v>18</v>
      </c>
      <c r="BT396" s="5"/>
      <c r="BU396" s="5"/>
      <c r="BV396" s="2"/>
      <c r="BW396" s="1" t="s">
        <v>19</v>
      </c>
      <c r="BX396" s="5"/>
      <c r="BY396" s="5"/>
      <c r="BZ396" s="5"/>
      <c r="CA396" s="68">
        <f ca="1">INDIRECT("[" &amp; $B$7 &amp; "]" &amp; $B$9 &amp; "!Z" &amp; $B393)</f>
        <v>54</v>
      </c>
      <c r="CB396" s="69" t="s">
        <v>5</v>
      </c>
      <c r="CC396" s="70"/>
    </row>
    <row r="397" spans="2:81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26">
        <f ca="1">INDIRECT("[" &amp; $B$7 &amp; "]" &amp; $B$9 &amp; "!J" &amp; $B393) * 100</f>
        <v>2.9914188336639902</v>
      </c>
      <c r="Z397" t="s">
        <v>167</v>
      </c>
      <c r="AA397" s="10"/>
      <c r="AB397" s="11"/>
      <c r="AC397" s="59"/>
      <c r="AD397" s="66">
        <f ca="1">AD396*100/(AA393-CA396)</f>
        <v>57.245632065775951</v>
      </c>
      <c r="AE397" s="58" t="s">
        <v>1</v>
      </c>
      <c r="AF397" s="62"/>
      <c r="AG397" s="17"/>
      <c r="AH397" s="59"/>
      <c r="AI397" s="66">
        <f ca="1">AI396*100/(AA393-CA396)</f>
        <v>42.754367934224049</v>
      </c>
      <c r="AJ397" s="58" t="s">
        <v>1</v>
      </c>
      <c r="AK397" s="16"/>
      <c r="AL397" s="16"/>
      <c r="AM397" s="10"/>
      <c r="AQ397" s="10">
        <f ca="1">INDIRECT("[" &amp; $B$7 &amp; "]" &amp; $B$9 &amp; "!Q" &amp; $B393)</f>
        <v>834</v>
      </c>
      <c r="AR397" t="s">
        <v>5</v>
      </c>
      <c r="AT397" s="11"/>
      <c r="AU397" s="10">
        <f ca="1">INDIRECT("[" &amp; $B$7 &amp; "]" &amp; $B$9 &amp; "!R" &amp; $B393)</f>
        <v>557</v>
      </c>
      <c r="AV397" t="s">
        <v>5</v>
      </c>
      <c r="AX397" s="11"/>
      <c r="AY397" s="41">
        <f ca="1">INDIRECT("[" &amp; $B$7 &amp; "]" &amp; $B$9 &amp; "!S" &amp; $B393)</f>
        <v>0</v>
      </c>
      <c r="AZ397" s="49" t="s">
        <v>5</v>
      </c>
      <c r="BA397" s="49"/>
      <c r="BB397" s="47"/>
      <c r="BC397" s="60">
        <f ca="1">INDIRECT("[" &amp; $B$7 &amp; "]" &amp; $B$9 &amp; "!T" &amp; $B393)</f>
        <v>0</v>
      </c>
      <c r="BD397" s="49" t="s">
        <v>5</v>
      </c>
      <c r="BE397" s="49"/>
      <c r="BF397" s="61"/>
      <c r="BG397" s="10"/>
      <c r="BK397" s="10">
        <f ca="1">INDIRECT("[" &amp; $B$7 &amp; "]" &amp; $B$9 &amp; "!V" &amp; $B393)</f>
        <v>269</v>
      </c>
      <c r="BL397" t="s">
        <v>5</v>
      </c>
      <c r="BN397" s="11"/>
      <c r="BO397" s="10">
        <f ca="1">INDIRECT("[" &amp; $B$7 &amp; "]" &amp; $B$9 &amp; "!W" &amp; $B393)</f>
        <v>270</v>
      </c>
      <c r="BP397" t="s">
        <v>5</v>
      </c>
      <c r="BS397" s="10">
        <f ca="1">INDIRECT("[" &amp; $B$7 &amp; "]" &amp; $B$9 &amp; "!X" &amp; $B393)</f>
        <v>11</v>
      </c>
      <c r="BT397" t="s">
        <v>5</v>
      </c>
      <c r="BV397" s="11"/>
      <c r="BW397" s="10">
        <f ca="1">INDIRECT("[" &amp; $B$7 &amp; "]" &amp; $B$9 &amp; "!Y" &amp; $B393)</f>
        <v>5</v>
      </c>
      <c r="BX397" t="s">
        <v>5</v>
      </c>
      <c r="CA397" s="71">
        <f ca="1">CA396*100/AA393</f>
        <v>2.7</v>
      </c>
      <c r="CB397" s="72" t="s">
        <v>1</v>
      </c>
      <c r="CC397" s="70"/>
    </row>
    <row r="398" spans="2:81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6"/>
      <c r="AA398" s="3"/>
      <c r="AB398" s="4"/>
      <c r="AC398" s="63" t="s">
        <v>39</v>
      </c>
      <c r="AD398" s="67">
        <f ca="1">AD397-50</f>
        <v>7.2456320657759505</v>
      </c>
      <c r="AE398" s="64" t="s">
        <v>40</v>
      </c>
      <c r="AF398" s="64"/>
      <c r="AG398" s="65"/>
      <c r="AH398" s="63" t="s">
        <v>39</v>
      </c>
      <c r="AI398" s="67">
        <f ca="1">AI397-50</f>
        <v>-7.2456320657759505</v>
      </c>
      <c r="AJ398" s="64" t="s">
        <v>40</v>
      </c>
      <c r="AK398" s="64"/>
      <c r="AL398" s="64"/>
      <c r="AM398" s="3"/>
      <c r="AN398" s="6"/>
      <c r="AO398" s="6"/>
      <c r="AP398" s="6"/>
      <c r="AQ398" s="3"/>
      <c r="AR398" s="6"/>
      <c r="AS398" s="6"/>
      <c r="AT398" s="4"/>
      <c r="AU398" s="3"/>
      <c r="AV398" s="6"/>
      <c r="AW398" s="6"/>
      <c r="AX398" s="4"/>
      <c r="AY398" s="48"/>
      <c r="AZ398" s="46"/>
      <c r="BA398" s="46"/>
      <c r="BB398" s="54"/>
      <c r="BC398" s="53"/>
      <c r="BD398" s="46"/>
      <c r="BE398" s="46"/>
      <c r="BF398" s="56"/>
      <c r="BG398" s="3"/>
      <c r="BH398" s="6"/>
      <c r="BI398" s="6"/>
      <c r="BJ398" s="6"/>
      <c r="BK398" s="3"/>
      <c r="BL398" s="6"/>
      <c r="BM398" s="6"/>
      <c r="BN398" s="4"/>
      <c r="BO398" s="3"/>
      <c r="BP398" s="6"/>
      <c r="BQ398" s="6"/>
      <c r="BR398" s="6"/>
      <c r="BS398" s="3"/>
      <c r="BT398" s="6"/>
      <c r="BU398" s="6"/>
      <c r="BV398" s="4"/>
      <c r="BW398" s="3"/>
      <c r="BX398" s="6"/>
      <c r="BY398" s="6"/>
      <c r="BZ398" s="6"/>
      <c r="CA398" s="73"/>
      <c r="CB398" s="74"/>
      <c r="CC398" s="75"/>
    </row>
    <row r="400" spans="2:81" ht="15" customHeight="1" thickBot="1" x14ac:dyDescent="0.6"/>
    <row r="401" spans="2:81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7" t="s">
        <v>11</v>
      </c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9"/>
    </row>
    <row r="402" spans="2:81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168</v>
      </c>
      <c r="Z402" s="5"/>
      <c r="AA402" s="1" t="s">
        <v>12</v>
      </c>
      <c r="AB402" s="5"/>
      <c r="AC402" s="5"/>
      <c r="AD402" s="5" t="s">
        <v>37</v>
      </c>
      <c r="AE402" s="5"/>
      <c r="AF402" s="5"/>
      <c r="AG402" s="5"/>
      <c r="AH402" s="5"/>
      <c r="AI402" s="5" t="s">
        <v>38</v>
      </c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2"/>
    </row>
    <row r="403" spans="2:81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 * 100</f>
        <v>85</v>
      </c>
      <c r="G403" s="11" t="s">
        <v>0</v>
      </c>
      <c r="H403" s="10">
        <f ca="1">INDIRECT("[" &amp; $B$7 &amp; "]" &amp; $B$9 &amp; "!C" &amp; $B403) * 100</f>
        <v>10</v>
      </c>
      <c r="I403" t="s">
        <v>1</v>
      </c>
      <c r="J403" s="10" t="str">
        <f ca="1">IF(INDIRECT("[" &amp; $B$7 &amp; "]" &amp; $B$9 &amp; "!B" &amp; $B403)="alternating", "先後交互制", "先後固定制")</f>
        <v>先後交互制</v>
      </c>
      <c r="K403" s="11"/>
      <c r="L403" s="33">
        <f ca="1">INDIRECT("[" &amp; $B$7 &amp; "]" &amp; $B$9 &amp; "!F" &amp; $B403)</f>
        <v>1</v>
      </c>
      <c r="M403" s="26" t="s">
        <v>3</v>
      </c>
      <c r="N403" s="33">
        <f ca="1">INDIRECT("[" &amp; $B$7 &amp; "]" &amp; $B$9 &amp; "!E" &amp; $B403)</f>
        <v>3</v>
      </c>
      <c r="O403" s="26" t="s">
        <v>3</v>
      </c>
      <c r="P403" s="33">
        <f ca="1">INDIRECT("[" &amp; $B$7 &amp; "]" &amp; $B$9 &amp; "!D" &amp; $B403)</f>
        <v>3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1</v>
      </c>
      <c r="V403" t="s">
        <v>4</v>
      </c>
      <c r="W403" s="33">
        <f ca="1">INDIRECT("[" &amp; $B$7 &amp; "]" &amp; $B$9 &amp; "!H" &amp; $B403)</f>
        <v>6</v>
      </c>
      <c r="X403" s="27" t="s">
        <v>4</v>
      </c>
      <c r="Y403" s="10"/>
      <c r="AA403" s="10">
        <f ca="1">INDIRECT("[" &amp; $B$7 &amp; "]" &amp; $B$9 &amp; "!K" &amp; $B403)</f>
        <v>2000</v>
      </c>
      <c r="AB403" t="s">
        <v>5</v>
      </c>
      <c r="AD403">
        <f ca="1">INDIRECT("[" &amp; $B$7 &amp; "]" &amp; $B$9 &amp; "!L" &amp; $B403)</f>
        <v>1</v>
      </c>
      <c r="AE403" t="s">
        <v>4</v>
      </c>
      <c r="AI403">
        <f ca="1">INDIRECT("[" &amp; $B$7 &amp; "]" &amp; $B$9 &amp; "!M" &amp; $B403)</f>
        <v>6</v>
      </c>
      <c r="AJ403" t="s">
        <v>4</v>
      </c>
      <c r="CC403" s="11"/>
    </row>
    <row r="404" spans="2:81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 t="s">
        <v>165</v>
      </c>
      <c r="AA404" s="10"/>
      <c r="AM404" s="1" t="s">
        <v>21</v>
      </c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1" t="s">
        <v>35</v>
      </c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2"/>
    </row>
    <row r="405" spans="2:81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26">
        <f ca="1">INDIRECT("[" &amp; $B$7 &amp; "]" &amp; $B$9 &amp; "!I" &amp; $B403) * 100</f>
        <v>58.174701333981325</v>
      </c>
      <c r="Z405" t="s">
        <v>167</v>
      </c>
      <c r="AA405" s="10"/>
      <c r="AB405" s="11"/>
      <c r="AC405" s="12" t="s">
        <v>15</v>
      </c>
      <c r="AD405" s="13"/>
      <c r="AE405" s="13"/>
      <c r="AF405" s="13"/>
      <c r="AG405" s="14"/>
      <c r="AH405" s="12" t="s">
        <v>16</v>
      </c>
      <c r="AI405" s="13"/>
      <c r="AJ405" s="13"/>
      <c r="AK405" s="13"/>
      <c r="AL405" s="13"/>
      <c r="AM405" s="10">
        <f ca="1">INDIRECT("[" &amp; $B$7 &amp; "]" &amp; $B$9 &amp; "!P" &amp; $B403)</f>
        <v>1329</v>
      </c>
      <c r="AN405" t="s">
        <v>5</v>
      </c>
      <c r="AQ405" s="6" t="s">
        <v>17</v>
      </c>
      <c r="AR405" s="6"/>
      <c r="AS405" s="6"/>
      <c r="AT405" s="6"/>
      <c r="AU405" s="6"/>
      <c r="AV405" s="6"/>
      <c r="AW405" s="6"/>
      <c r="AX405" s="6"/>
      <c r="AY405" s="49" t="s">
        <v>20</v>
      </c>
      <c r="AZ405" s="47"/>
      <c r="BA405" s="47"/>
      <c r="BB405" s="47"/>
      <c r="BC405" s="47"/>
      <c r="BD405" s="47"/>
      <c r="BE405" s="47"/>
      <c r="BF405" s="47"/>
      <c r="BG405" s="10">
        <f ca="1">INDIRECT("[" &amp; $B$7 &amp; "]" &amp; $B$9 &amp; "!U" &amp; $B403)</f>
        <v>671</v>
      </c>
      <c r="BH405" t="s">
        <v>5</v>
      </c>
      <c r="BK405" s="6" t="s">
        <v>17</v>
      </c>
      <c r="BS405" t="s">
        <v>20</v>
      </c>
      <c r="CA405" s="76" t="s">
        <v>22</v>
      </c>
      <c r="CB405" s="77"/>
      <c r="CC405" s="78"/>
    </row>
    <row r="406" spans="2:81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 t="s">
        <v>166</v>
      </c>
      <c r="AA406" s="10"/>
      <c r="AB406" s="11"/>
      <c r="AC406" s="15"/>
      <c r="AD406" s="16">
        <f ca="1">INDIRECT("[" &amp; $B$7 &amp; "]" &amp; $B$9 &amp; "!N" &amp; $B403)</f>
        <v>1106</v>
      </c>
      <c r="AE406" s="16" t="s">
        <v>5</v>
      </c>
      <c r="AF406" s="16"/>
      <c r="AG406" s="17"/>
      <c r="AH406" s="15"/>
      <c r="AI406" s="16">
        <f ca="1">INDIRECT("[" &amp; $B$7 &amp; "]" &amp; $B$9 &amp; "!O" &amp; $B403)</f>
        <v>800</v>
      </c>
      <c r="AJ406" s="16" t="s">
        <v>5</v>
      </c>
      <c r="AK406" s="16"/>
      <c r="AL406" s="16"/>
      <c r="AM406" s="10">
        <f ca="1">AM405*100/$AA403</f>
        <v>66.45</v>
      </c>
      <c r="AN406" t="s">
        <v>36</v>
      </c>
      <c r="AQ406" s="1" t="s">
        <v>18</v>
      </c>
      <c r="AR406" s="5"/>
      <c r="AS406" s="5"/>
      <c r="AT406" s="2"/>
      <c r="AU406" s="1" t="s">
        <v>19</v>
      </c>
      <c r="AV406" s="5"/>
      <c r="AW406" s="5"/>
      <c r="AX406" s="2"/>
      <c r="AY406" s="51" t="s">
        <v>18</v>
      </c>
      <c r="AZ406" s="51"/>
      <c r="BA406" s="51"/>
      <c r="BB406" s="52"/>
      <c r="BC406" s="50" t="s">
        <v>19</v>
      </c>
      <c r="BD406" s="51"/>
      <c r="BE406" s="51"/>
      <c r="BF406" s="55"/>
      <c r="BG406" s="10">
        <f ca="1">BG405*100/$AA403</f>
        <v>33.549999999999997</v>
      </c>
      <c r="BH406" t="s">
        <v>36</v>
      </c>
      <c r="BK406" s="1" t="s">
        <v>18</v>
      </c>
      <c r="BL406" s="5"/>
      <c r="BM406" s="5"/>
      <c r="BN406" s="2"/>
      <c r="BO406" s="5" t="s">
        <v>19</v>
      </c>
      <c r="BP406" s="5"/>
      <c r="BQ406" s="5"/>
      <c r="BR406" s="5"/>
      <c r="BS406" s="1" t="s">
        <v>18</v>
      </c>
      <c r="BT406" s="5"/>
      <c r="BU406" s="5"/>
      <c r="BV406" s="2"/>
      <c r="BW406" s="1" t="s">
        <v>19</v>
      </c>
      <c r="BX406" s="5"/>
      <c r="BY406" s="5"/>
      <c r="BZ406" s="5"/>
      <c r="CA406" s="68">
        <f ca="1">INDIRECT("[" &amp; $B$7 &amp; "]" &amp; $B$9 &amp; "!Z" &amp; $B403)</f>
        <v>94</v>
      </c>
      <c r="CB406" s="69" t="s">
        <v>5</v>
      </c>
      <c r="CC406" s="70"/>
    </row>
    <row r="407" spans="2:81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26">
        <f ca="1">INDIRECT("[" &amp; $B$7 &amp; "]" &amp; $B$9 &amp; "!J" &amp; $B403) * 100</f>
        <v>3.1351649556250001</v>
      </c>
      <c r="Z407" t="s">
        <v>167</v>
      </c>
      <c r="AA407" s="10"/>
      <c r="AB407" s="11"/>
      <c r="AC407" s="59"/>
      <c r="AD407" s="66">
        <f ca="1">AD406*100/(AA403-CA406)</f>
        <v>58.027282266526761</v>
      </c>
      <c r="AE407" s="58" t="s">
        <v>1</v>
      </c>
      <c r="AF407" s="62"/>
      <c r="AG407" s="17"/>
      <c r="AH407" s="59"/>
      <c r="AI407" s="66">
        <f ca="1">AI406*100/(AA403-CA406)</f>
        <v>41.972717733473239</v>
      </c>
      <c r="AJ407" s="58" t="s">
        <v>1</v>
      </c>
      <c r="AK407" s="16"/>
      <c r="AL407" s="16"/>
      <c r="AM407" s="10"/>
      <c r="AQ407" s="10">
        <f ca="1">INDIRECT("[" &amp; $B$7 &amp; "]" &amp; $B$9 &amp; "!Q" &amp; $B403)</f>
        <v>832</v>
      </c>
      <c r="AR407" t="s">
        <v>5</v>
      </c>
      <c r="AT407" s="11"/>
      <c r="AU407" s="10">
        <f ca="1">INDIRECT("[" &amp; $B$7 &amp; "]" &amp; $B$9 &amp; "!R" &amp; $B403)</f>
        <v>497</v>
      </c>
      <c r="AV407" t="s">
        <v>5</v>
      </c>
      <c r="AX407" s="11"/>
      <c r="AY407" s="41">
        <f ca="1">INDIRECT("[" &amp; $B$7 &amp; "]" &amp; $B$9 &amp; "!S" &amp; $B403)</f>
        <v>0</v>
      </c>
      <c r="AZ407" s="49" t="s">
        <v>5</v>
      </c>
      <c r="BA407" s="49"/>
      <c r="BB407" s="47"/>
      <c r="BC407" s="60">
        <f ca="1">INDIRECT("[" &amp; $B$7 &amp; "]" &amp; $B$9 &amp; "!T" &amp; $B403)</f>
        <v>0</v>
      </c>
      <c r="BD407" s="49" t="s">
        <v>5</v>
      </c>
      <c r="BE407" s="49"/>
      <c r="BF407" s="61"/>
      <c r="BG407" s="10"/>
      <c r="BK407" s="10">
        <f ca="1">INDIRECT("[" &amp; $B$7 &amp; "]" &amp; $B$9 &amp; "!V" &amp; $B403)</f>
        <v>269</v>
      </c>
      <c r="BL407" t="s">
        <v>5</v>
      </c>
      <c r="BN407" s="11"/>
      <c r="BO407" s="10">
        <f ca="1">INDIRECT("[" &amp; $B$7 &amp; "]" &amp; $B$9 &amp; "!W" &amp; $B403)</f>
        <v>297</v>
      </c>
      <c r="BP407" t="s">
        <v>5</v>
      </c>
      <c r="BS407" s="10">
        <f ca="1">INDIRECT("[" &amp; $B$7 &amp; "]" &amp; $B$9 &amp; "!X" &amp; $B403)</f>
        <v>5</v>
      </c>
      <c r="BT407" t="s">
        <v>5</v>
      </c>
      <c r="BV407" s="11"/>
      <c r="BW407" s="10">
        <f ca="1">INDIRECT("[" &amp; $B$7 &amp; "]" &amp; $B$9 &amp; "!Y" &amp; $B403)</f>
        <v>6</v>
      </c>
      <c r="BX407" t="s">
        <v>5</v>
      </c>
      <c r="CA407" s="71">
        <f ca="1">CA406*100/AA403</f>
        <v>4.7</v>
      </c>
      <c r="CB407" s="72" t="s">
        <v>1</v>
      </c>
      <c r="CC407" s="70"/>
    </row>
    <row r="408" spans="2:81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6"/>
      <c r="AA408" s="3"/>
      <c r="AB408" s="4"/>
      <c r="AC408" s="63" t="s">
        <v>39</v>
      </c>
      <c r="AD408" s="67">
        <f ca="1">AD407-50</f>
        <v>8.0272822665267611</v>
      </c>
      <c r="AE408" s="64" t="s">
        <v>40</v>
      </c>
      <c r="AF408" s="64"/>
      <c r="AG408" s="65"/>
      <c r="AH408" s="63" t="s">
        <v>39</v>
      </c>
      <c r="AI408" s="67">
        <f ca="1">AI407-50</f>
        <v>-8.0272822665267611</v>
      </c>
      <c r="AJ408" s="64" t="s">
        <v>40</v>
      </c>
      <c r="AK408" s="64"/>
      <c r="AL408" s="64"/>
      <c r="AM408" s="3"/>
      <c r="AN408" s="6"/>
      <c r="AO408" s="6"/>
      <c r="AP408" s="6"/>
      <c r="AQ408" s="3"/>
      <c r="AR408" s="6"/>
      <c r="AS408" s="6"/>
      <c r="AT408" s="4"/>
      <c r="AU408" s="3"/>
      <c r="AV408" s="6"/>
      <c r="AW408" s="6"/>
      <c r="AX408" s="4"/>
      <c r="AY408" s="48"/>
      <c r="AZ408" s="46"/>
      <c r="BA408" s="46"/>
      <c r="BB408" s="54"/>
      <c r="BC408" s="53"/>
      <c r="BD408" s="46"/>
      <c r="BE408" s="46"/>
      <c r="BF408" s="56"/>
      <c r="BG408" s="3"/>
      <c r="BH408" s="6"/>
      <c r="BI408" s="6"/>
      <c r="BJ408" s="6"/>
      <c r="BK408" s="3"/>
      <c r="BL408" s="6"/>
      <c r="BM408" s="6"/>
      <c r="BN408" s="4"/>
      <c r="BO408" s="3"/>
      <c r="BP408" s="6"/>
      <c r="BQ408" s="6"/>
      <c r="BR408" s="6"/>
      <c r="BS408" s="3"/>
      <c r="BT408" s="6"/>
      <c r="BU408" s="6"/>
      <c r="BV408" s="4"/>
      <c r="BW408" s="3"/>
      <c r="BX408" s="6"/>
      <c r="BY408" s="6"/>
      <c r="BZ408" s="6"/>
      <c r="CA408" s="73"/>
      <c r="CB408" s="74"/>
      <c r="CC408" s="75"/>
    </row>
    <row r="410" spans="2:81" ht="15" customHeight="1" thickBot="1" x14ac:dyDescent="0.6"/>
    <row r="411" spans="2:81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7" t="s">
        <v>11</v>
      </c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9"/>
    </row>
    <row r="412" spans="2:81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168</v>
      </c>
      <c r="Z412" s="5"/>
      <c r="AA412" s="1" t="s">
        <v>12</v>
      </c>
      <c r="AB412" s="5"/>
      <c r="AC412" s="5"/>
      <c r="AD412" s="5" t="s">
        <v>37</v>
      </c>
      <c r="AE412" s="5"/>
      <c r="AF412" s="5"/>
      <c r="AG412" s="5"/>
      <c r="AH412" s="5"/>
      <c r="AI412" s="5" t="s">
        <v>38</v>
      </c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2"/>
    </row>
    <row r="413" spans="2:81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 * 100</f>
        <v>86</v>
      </c>
      <c r="G413" s="11" t="s">
        <v>0</v>
      </c>
      <c r="H413" s="10">
        <f ca="1">INDIRECT("[" &amp; $B$7 &amp; "]" &amp; $B$9 &amp; "!C" &amp; $B413) * 100</f>
        <v>10</v>
      </c>
      <c r="I413" t="s">
        <v>1</v>
      </c>
      <c r="J413" s="10" t="str">
        <f ca="1">IF(INDIRECT("[" &amp; $B$7 &amp; "]" &amp; $B$9 &amp; "!B" &amp; $B413)="alternating", "先後交互制", "先後固定制")</f>
        <v>先後交互制</v>
      </c>
      <c r="K413" s="11"/>
      <c r="L413" s="33">
        <f ca="1">INDIRECT("[" &amp; $B$7 &amp; "]" &amp; $B$9 &amp; "!F" &amp; $B413)</f>
        <v>1</v>
      </c>
      <c r="M413" s="26" t="s">
        <v>3</v>
      </c>
      <c r="N413" s="33">
        <f ca="1">INDIRECT("[" &amp; $B$7 &amp; "]" &amp; $B$9 &amp; "!E" &amp; $B413)</f>
        <v>3</v>
      </c>
      <c r="O413" s="26" t="s">
        <v>3</v>
      </c>
      <c r="P413" s="33">
        <f ca="1">INDIRECT("[" &amp; $B$7 &amp; "]" &amp; $B$9 &amp; "!D" &amp; $B413)</f>
        <v>3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1</v>
      </c>
      <c r="V413" t="s">
        <v>4</v>
      </c>
      <c r="W413" s="33">
        <f ca="1">INDIRECT("[" &amp; $B$7 &amp; "]" &amp; $B$9 &amp; "!H" &amp; $B413)</f>
        <v>6</v>
      </c>
      <c r="X413" s="27" t="s">
        <v>4</v>
      </c>
      <c r="Y413" s="10"/>
      <c r="AA413" s="10">
        <f ca="1">INDIRECT("[" &amp; $B$7 &amp; "]" &amp; $B$9 &amp; "!K" &amp; $B413)</f>
        <v>2000</v>
      </c>
      <c r="AB413" t="s">
        <v>5</v>
      </c>
      <c r="AD413">
        <f ca="1">INDIRECT("[" &amp; $B$7 &amp; "]" &amp; $B$9 &amp; "!L" &amp; $B413)</f>
        <v>1</v>
      </c>
      <c r="AE413" t="s">
        <v>4</v>
      </c>
      <c r="AI413">
        <f ca="1">INDIRECT("[" &amp; $B$7 &amp; "]" &amp; $B$9 &amp; "!M" &amp; $B413)</f>
        <v>6</v>
      </c>
      <c r="AJ413" t="s">
        <v>4</v>
      </c>
      <c r="CC413" s="11"/>
    </row>
    <row r="414" spans="2:81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 t="s">
        <v>165</v>
      </c>
      <c r="AA414" s="10"/>
      <c r="AM414" s="1" t="s">
        <v>21</v>
      </c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1" t="s">
        <v>35</v>
      </c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2"/>
    </row>
    <row r="415" spans="2:81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26">
        <f ca="1">INDIRECT("[" &amp; $B$7 &amp; "]" &amp; $B$9 &amp; "!I" &amp; $B413) * 100</f>
        <v>59.188585861798352</v>
      </c>
      <c r="Z415" t="s">
        <v>167</v>
      </c>
      <c r="AA415" s="10"/>
      <c r="AB415" s="11"/>
      <c r="AC415" s="12" t="s">
        <v>15</v>
      </c>
      <c r="AD415" s="13"/>
      <c r="AE415" s="13"/>
      <c r="AF415" s="13"/>
      <c r="AG415" s="14"/>
      <c r="AH415" s="12" t="s">
        <v>16</v>
      </c>
      <c r="AI415" s="13"/>
      <c r="AJ415" s="13"/>
      <c r="AK415" s="13"/>
      <c r="AL415" s="13"/>
      <c r="AM415" s="10">
        <f ca="1">INDIRECT("[" &amp; $B$7 &amp; "]" &amp; $B$9 &amp; "!P" &amp; $B413)</f>
        <v>1359</v>
      </c>
      <c r="AN415" t="s">
        <v>5</v>
      </c>
      <c r="AQ415" s="6" t="s">
        <v>17</v>
      </c>
      <c r="AR415" s="6"/>
      <c r="AS415" s="6"/>
      <c r="AT415" s="6"/>
      <c r="AU415" s="6"/>
      <c r="AV415" s="6"/>
      <c r="AW415" s="6"/>
      <c r="AX415" s="6"/>
      <c r="AY415" s="49" t="s">
        <v>20</v>
      </c>
      <c r="AZ415" s="47"/>
      <c r="BA415" s="47"/>
      <c r="BB415" s="47"/>
      <c r="BC415" s="47"/>
      <c r="BD415" s="47"/>
      <c r="BE415" s="47"/>
      <c r="BF415" s="47"/>
      <c r="BG415" s="10">
        <f ca="1">INDIRECT("[" &amp; $B$7 &amp; "]" &amp; $B$9 &amp; "!U" &amp; $B413)</f>
        <v>641</v>
      </c>
      <c r="BH415" t="s">
        <v>5</v>
      </c>
      <c r="BK415" s="6" t="s">
        <v>17</v>
      </c>
      <c r="BS415" t="s">
        <v>20</v>
      </c>
      <c r="CA415" s="76" t="s">
        <v>22</v>
      </c>
      <c r="CB415" s="77"/>
      <c r="CC415" s="78"/>
    </row>
    <row r="416" spans="2:81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 t="s">
        <v>166</v>
      </c>
      <c r="AA416" s="10"/>
      <c r="AB416" s="11"/>
      <c r="AC416" s="15"/>
      <c r="AD416" s="16">
        <f ca="1">INDIRECT("[" &amp; $B$7 &amp; "]" &amp; $B$9 &amp; "!N" &amp; $B413)</f>
        <v>1134</v>
      </c>
      <c r="AE416" s="16" t="s">
        <v>5</v>
      </c>
      <c r="AF416" s="16"/>
      <c r="AG416" s="17"/>
      <c r="AH416" s="15"/>
      <c r="AI416" s="16">
        <f ca="1">INDIRECT("[" &amp; $B$7 &amp; "]" &amp; $B$9 &amp; "!O" &amp; $B413)</f>
        <v>794</v>
      </c>
      <c r="AJ416" s="16" t="s">
        <v>5</v>
      </c>
      <c r="AK416" s="16"/>
      <c r="AL416" s="16"/>
      <c r="AM416" s="10">
        <f ca="1">AM415*100/$AA413</f>
        <v>67.95</v>
      </c>
      <c r="AN416" t="s">
        <v>36</v>
      </c>
      <c r="AQ416" s="1" t="s">
        <v>18</v>
      </c>
      <c r="AR416" s="5"/>
      <c r="AS416" s="5"/>
      <c r="AT416" s="2"/>
      <c r="AU416" s="1" t="s">
        <v>19</v>
      </c>
      <c r="AV416" s="5"/>
      <c r="AW416" s="5"/>
      <c r="AX416" s="2"/>
      <c r="AY416" s="51" t="s">
        <v>18</v>
      </c>
      <c r="AZ416" s="51"/>
      <c r="BA416" s="51"/>
      <c r="BB416" s="52"/>
      <c r="BC416" s="50" t="s">
        <v>19</v>
      </c>
      <c r="BD416" s="51"/>
      <c r="BE416" s="51"/>
      <c r="BF416" s="55"/>
      <c r="BG416" s="10">
        <f ca="1">BG415*100/$AA413</f>
        <v>32.049999999999997</v>
      </c>
      <c r="BH416" t="s">
        <v>36</v>
      </c>
      <c r="BK416" s="1" t="s">
        <v>18</v>
      </c>
      <c r="BL416" s="5"/>
      <c r="BM416" s="5"/>
      <c r="BN416" s="2"/>
      <c r="BO416" s="5" t="s">
        <v>19</v>
      </c>
      <c r="BP416" s="5"/>
      <c r="BQ416" s="5"/>
      <c r="BR416" s="5"/>
      <c r="BS416" s="1" t="s">
        <v>18</v>
      </c>
      <c r="BT416" s="5"/>
      <c r="BU416" s="5"/>
      <c r="BV416" s="2"/>
      <c r="BW416" s="1" t="s">
        <v>19</v>
      </c>
      <c r="BX416" s="5"/>
      <c r="BY416" s="5"/>
      <c r="BZ416" s="5"/>
      <c r="CA416" s="68">
        <f ca="1">INDIRECT("[" &amp; $B$7 &amp; "]" &amp; $B$9 &amp; "!Z" &amp; $B413)</f>
        <v>72</v>
      </c>
      <c r="CB416" s="69" t="s">
        <v>5</v>
      </c>
      <c r="CC416" s="70"/>
    </row>
    <row r="417" spans="2:81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26">
        <f ca="1">INDIRECT("[" &amp; $B$7 &amp; "]" &amp; $B$9 &amp; "!J" &amp; $B413) * 100</f>
        <v>3.284045323984</v>
      </c>
      <c r="Z417" t="s">
        <v>167</v>
      </c>
      <c r="AA417" s="10"/>
      <c r="AB417" s="11"/>
      <c r="AC417" s="59"/>
      <c r="AD417" s="66">
        <f ca="1">AD416*100/(AA413-CA416)</f>
        <v>58.817427385892117</v>
      </c>
      <c r="AE417" s="58" t="s">
        <v>1</v>
      </c>
      <c r="AF417" s="62"/>
      <c r="AG417" s="17"/>
      <c r="AH417" s="59"/>
      <c r="AI417" s="66">
        <f ca="1">AI416*100/(AA413-CA416)</f>
        <v>41.182572614107883</v>
      </c>
      <c r="AJ417" s="58" t="s">
        <v>1</v>
      </c>
      <c r="AK417" s="16"/>
      <c r="AL417" s="16"/>
      <c r="AM417" s="10"/>
      <c r="AQ417" s="10">
        <f ca="1">INDIRECT("[" &amp; $B$7 &amp; "]" &amp; $B$9 &amp; "!Q" &amp; $B413)</f>
        <v>850</v>
      </c>
      <c r="AR417" t="s">
        <v>5</v>
      </c>
      <c r="AT417" s="11"/>
      <c r="AU417" s="10">
        <f ca="1">INDIRECT("[" &amp; $B$7 &amp; "]" &amp; $B$9 &amp; "!R" &amp; $B413)</f>
        <v>509</v>
      </c>
      <c r="AV417" t="s">
        <v>5</v>
      </c>
      <c r="AX417" s="11"/>
      <c r="AY417" s="41">
        <f ca="1">INDIRECT("[" &amp; $B$7 &amp; "]" &amp; $B$9 &amp; "!S" &amp; $B413)</f>
        <v>0</v>
      </c>
      <c r="AZ417" s="49" t="s">
        <v>5</v>
      </c>
      <c r="BA417" s="49"/>
      <c r="BB417" s="47"/>
      <c r="BC417" s="60">
        <f ca="1">INDIRECT("[" &amp; $B$7 &amp; "]" &amp; $B$9 &amp; "!T" &amp; $B413)</f>
        <v>0</v>
      </c>
      <c r="BD417" s="49" t="s">
        <v>5</v>
      </c>
      <c r="BE417" s="49"/>
      <c r="BF417" s="61"/>
      <c r="BG417" s="10"/>
      <c r="BK417" s="10">
        <f ca="1">INDIRECT("[" &amp; $B$7 &amp; "]" &amp; $B$9 &amp; "!V" &amp; $B413)</f>
        <v>274</v>
      </c>
      <c r="BL417" t="s">
        <v>5</v>
      </c>
      <c r="BN417" s="11"/>
      <c r="BO417" s="10">
        <f ca="1">INDIRECT("[" &amp; $B$7 &amp; "]" &amp; $B$9 &amp; "!W" &amp; $B413)</f>
        <v>278</v>
      </c>
      <c r="BP417" t="s">
        <v>5</v>
      </c>
      <c r="BS417" s="10">
        <f ca="1">INDIRECT("[" &amp; $B$7 &amp; "]" &amp; $B$9 &amp; "!X" &amp; $B413)</f>
        <v>10</v>
      </c>
      <c r="BT417" t="s">
        <v>5</v>
      </c>
      <c r="BV417" s="11"/>
      <c r="BW417" s="10">
        <f ca="1">INDIRECT("[" &amp; $B$7 &amp; "]" &amp; $B$9 &amp; "!Y" &amp; $B413)</f>
        <v>7</v>
      </c>
      <c r="BX417" t="s">
        <v>5</v>
      </c>
      <c r="CA417" s="71">
        <f ca="1">CA416*100/AA413</f>
        <v>3.6</v>
      </c>
      <c r="CB417" s="72" t="s">
        <v>1</v>
      </c>
      <c r="CC417" s="70"/>
    </row>
    <row r="418" spans="2:81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6"/>
      <c r="AA418" s="3"/>
      <c r="AB418" s="4"/>
      <c r="AC418" s="63" t="s">
        <v>39</v>
      </c>
      <c r="AD418" s="67">
        <f ca="1">AD417-50</f>
        <v>8.8174273858921168</v>
      </c>
      <c r="AE418" s="64" t="s">
        <v>40</v>
      </c>
      <c r="AF418" s="64"/>
      <c r="AG418" s="65"/>
      <c r="AH418" s="63" t="s">
        <v>39</v>
      </c>
      <c r="AI418" s="67">
        <f ca="1">AI417-50</f>
        <v>-8.8174273858921168</v>
      </c>
      <c r="AJ418" s="64" t="s">
        <v>40</v>
      </c>
      <c r="AK418" s="64"/>
      <c r="AL418" s="64"/>
      <c r="AM418" s="3"/>
      <c r="AN418" s="6"/>
      <c r="AO418" s="6"/>
      <c r="AP418" s="6"/>
      <c r="AQ418" s="3"/>
      <c r="AR418" s="6"/>
      <c r="AS418" s="6"/>
      <c r="AT418" s="4"/>
      <c r="AU418" s="3"/>
      <c r="AV418" s="6"/>
      <c r="AW418" s="6"/>
      <c r="AX418" s="4"/>
      <c r="AY418" s="48"/>
      <c r="AZ418" s="46"/>
      <c r="BA418" s="46"/>
      <c r="BB418" s="54"/>
      <c r="BC418" s="53"/>
      <c r="BD418" s="46"/>
      <c r="BE418" s="46"/>
      <c r="BF418" s="56"/>
      <c r="BG418" s="3"/>
      <c r="BH418" s="6"/>
      <c r="BI418" s="6"/>
      <c r="BJ418" s="6"/>
      <c r="BK418" s="3"/>
      <c r="BL418" s="6"/>
      <c r="BM418" s="6"/>
      <c r="BN418" s="4"/>
      <c r="BO418" s="3"/>
      <c r="BP418" s="6"/>
      <c r="BQ418" s="6"/>
      <c r="BR418" s="6"/>
      <c r="BS418" s="3"/>
      <c r="BT418" s="6"/>
      <c r="BU418" s="6"/>
      <c r="BV418" s="4"/>
      <c r="BW418" s="3"/>
      <c r="BX418" s="6"/>
      <c r="BY418" s="6"/>
      <c r="BZ418" s="6"/>
      <c r="CA418" s="73"/>
      <c r="CB418" s="74"/>
      <c r="CC418" s="75"/>
    </row>
    <row r="420" spans="2:81" ht="15" customHeight="1" thickBot="1" x14ac:dyDescent="0.6"/>
    <row r="421" spans="2:81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7" t="s">
        <v>11</v>
      </c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9"/>
    </row>
    <row r="422" spans="2:81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168</v>
      </c>
      <c r="Z422" s="5"/>
      <c r="AA422" s="1" t="s">
        <v>12</v>
      </c>
      <c r="AB422" s="5"/>
      <c r="AC422" s="5"/>
      <c r="AD422" s="5" t="s">
        <v>37</v>
      </c>
      <c r="AE422" s="5"/>
      <c r="AF422" s="5"/>
      <c r="AG422" s="5"/>
      <c r="AH422" s="5"/>
      <c r="AI422" s="5" t="s">
        <v>38</v>
      </c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2"/>
    </row>
    <row r="423" spans="2:81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 * 100</f>
        <v>87</v>
      </c>
      <c r="G423" s="11" t="s">
        <v>0</v>
      </c>
      <c r="H423" s="10">
        <f ca="1">INDIRECT("[" &amp; $B$7 &amp; "]" &amp; $B$9 &amp; "!C" &amp; $B423) * 100</f>
        <v>10</v>
      </c>
      <c r="I423" t="s">
        <v>1</v>
      </c>
      <c r="J423" s="10" t="str">
        <f ca="1">IF(INDIRECT("[" &amp; $B$7 &amp; "]" &amp; $B$9 &amp; "!B" &amp; $B423)="alternating", "先後交互制", "先後固定制")</f>
        <v>先後交互制</v>
      </c>
      <c r="K423" s="11"/>
      <c r="L423" s="33">
        <f ca="1">INDIRECT("[" &amp; $B$7 &amp; "]" &amp; $B$9 &amp; "!F" &amp; $B423)</f>
        <v>1</v>
      </c>
      <c r="M423" s="26" t="s">
        <v>3</v>
      </c>
      <c r="N423" s="33">
        <f ca="1">INDIRECT("[" &amp; $B$7 &amp; "]" &amp; $B$9 &amp; "!E" &amp; $B423)</f>
        <v>3</v>
      </c>
      <c r="O423" s="26" t="s">
        <v>3</v>
      </c>
      <c r="P423" s="33">
        <f ca="1">INDIRECT("[" &amp; $B$7 &amp; "]" &amp; $B$9 &amp; "!D" &amp; $B423)</f>
        <v>3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1</v>
      </c>
      <c r="V423" t="s">
        <v>4</v>
      </c>
      <c r="W423" s="33">
        <f ca="1">INDIRECT("[" &amp; $B$7 &amp; "]" &amp; $B$9 &amp; "!H" &amp; $B423)</f>
        <v>6</v>
      </c>
      <c r="X423" s="27" t="s">
        <v>4</v>
      </c>
      <c r="Y423" s="10"/>
      <c r="AA423" s="10">
        <f ca="1">INDIRECT("[" &amp; $B$7 &amp; "]" &amp; $B$9 &amp; "!K" &amp; $B423)</f>
        <v>2000</v>
      </c>
      <c r="AB423" t="s">
        <v>5</v>
      </c>
      <c r="AD423">
        <f ca="1">INDIRECT("[" &amp; $B$7 &amp; "]" &amp; $B$9 &amp; "!L" &amp; $B423)</f>
        <v>1</v>
      </c>
      <c r="AE423" t="s">
        <v>4</v>
      </c>
      <c r="AI423">
        <f ca="1">INDIRECT("[" &amp; $B$7 &amp; "]" &amp; $B$9 &amp; "!M" &amp; $B423)</f>
        <v>6</v>
      </c>
      <c r="AJ423" t="s">
        <v>4</v>
      </c>
      <c r="CC423" s="11"/>
    </row>
    <row r="424" spans="2:81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 t="s">
        <v>165</v>
      </c>
      <c r="AA424" s="10"/>
      <c r="AM424" s="1" t="s">
        <v>21</v>
      </c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1" t="s">
        <v>35</v>
      </c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2"/>
    </row>
    <row r="425" spans="2:81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26">
        <f ca="1">INDIRECT("[" &amp; $B$7 &amp; "]" &amp; $B$9 &amp; "!I" &amp; $B423) * 100</f>
        <v>60.240218849873962</v>
      </c>
      <c r="Z425" t="s">
        <v>167</v>
      </c>
      <c r="AA425" s="10"/>
      <c r="AB425" s="11"/>
      <c r="AC425" s="12" t="s">
        <v>15</v>
      </c>
      <c r="AD425" s="13"/>
      <c r="AE425" s="13"/>
      <c r="AF425" s="13"/>
      <c r="AG425" s="14"/>
      <c r="AH425" s="12" t="s">
        <v>16</v>
      </c>
      <c r="AI425" s="13"/>
      <c r="AJ425" s="13"/>
      <c r="AK425" s="13"/>
      <c r="AL425" s="13"/>
      <c r="AM425" s="10">
        <f ca="1">INDIRECT("[" &amp; $B$7 &amp; "]" &amp; $B$9 &amp; "!P" &amp; $B423)</f>
        <v>1335</v>
      </c>
      <c r="AN425" t="s">
        <v>5</v>
      </c>
      <c r="AQ425" s="6" t="s">
        <v>17</v>
      </c>
      <c r="AR425" s="6"/>
      <c r="AS425" s="6"/>
      <c r="AT425" s="6"/>
      <c r="AU425" s="6"/>
      <c r="AV425" s="6"/>
      <c r="AW425" s="6"/>
      <c r="AX425" s="6"/>
      <c r="AY425" s="49" t="s">
        <v>20</v>
      </c>
      <c r="AZ425" s="47"/>
      <c r="BA425" s="47"/>
      <c r="BB425" s="47"/>
      <c r="BC425" s="47"/>
      <c r="BD425" s="47"/>
      <c r="BE425" s="47"/>
      <c r="BF425" s="47"/>
      <c r="BG425" s="10">
        <f ca="1">INDIRECT("[" &amp; $B$7 &amp; "]" &amp; $B$9 &amp; "!U" &amp; $B423)</f>
        <v>665</v>
      </c>
      <c r="BH425" t="s">
        <v>5</v>
      </c>
      <c r="BK425" s="6" t="s">
        <v>17</v>
      </c>
      <c r="BS425" t="s">
        <v>20</v>
      </c>
      <c r="CA425" s="76" t="s">
        <v>22</v>
      </c>
      <c r="CB425" s="77"/>
      <c r="CC425" s="78"/>
    </row>
    <row r="426" spans="2:81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 t="s">
        <v>166</v>
      </c>
      <c r="AA426" s="10"/>
      <c r="AB426" s="11"/>
      <c r="AC426" s="15"/>
      <c r="AD426" s="16">
        <f ca="1">INDIRECT("[" &amp; $B$7 &amp; "]" &amp; $B$9 &amp; "!N" &amp; $B423)</f>
        <v>1170</v>
      </c>
      <c r="AE426" s="16" t="s">
        <v>5</v>
      </c>
      <c r="AF426" s="16"/>
      <c r="AG426" s="17"/>
      <c r="AH426" s="15"/>
      <c r="AI426" s="16">
        <f ca="1">INDIRECT("[" &amp; $B$7 &amp; "]" &amp; $B$9 &amp; "!O" &amp; $B423)</f>
        <v>756</v>
      </c>
      <c r="AJ426" s="16" t="s">
        <v>5</v>
      </c>
      <c r="AK426" s="16"/>
      <c r="AL426" s="16"/>
      <c r="AM426" s="10">
        <f ca="1">AM425*100/$AA423</f>
        <v>66.75</v>
      </c>
      <c r="AN426" t="s">
        <v>36</v>
      </c>
      <c r="AQ426" s="1" t="s">
        <v>18</v>
      </c>
      <c r="AR426" s="5"/>
      <c r="AS426" s="5"/>
      <c r="AT426" s="2"/>
      <c r="AU426" s="1" t="s">
        <v>19</v>
      </c>
      <c r="AV426" s="5"/>
      <c r="AW426" s="5"/>
      <c r="AX426" s="2"/>
      <c r="AY426" s="51" t="s">
        <v>18</v>
      </c>
      <c r="AZ426" s="51"/>
      <c r="BA426" s="51"/>
      <c r="BB426" s="52"/>
      <c r="BC426" s="50" t="s">
        <v>19</v>
      </c>
      <c r="BD426" s="51"/>
      <c r="BE426" s="51"/>
      <c r="BF426" s="55"/>
      <c r="BG426" s="10">
        <f ca="1">BG425*100/$AA423</f>
        <v>33.25</v>
      </c>
      <c r="BH426" t="s">
        <v>36</v>
      </c>
      <c r="BK426" s="1" t="s">
        <v>18</v>
      </c>
      <c r="BL426" s="5"/>
      <c r="BM426" s="5"/>
      <c r="BN426" s="2"/>
      <c r="BO426" s="5" t="s">
        <v>19</v>
      </c>
      <c r="BP426" s="5"/>
      <c r="BQ426" s="5"/>
      <c r="BR426" s="5"/>
      <c r="BS426" s="1" t="s">
        <v>18</v>
      </c>
      <c r="BT426" s="5"/>
      <c r="BU426" s="5"/>
      <c r="BV426" s="2"/>
      <c r="BW426" s="1" t="s">
        <v>19</v>
      </c>
      <c r="BX426" s="5"/>
      <c r="BY426" s="5"/>
      <c r="BZ426" s="5"/>
      <c r="CA426" s="68">
        <f ca="1">INDIRECT("[" &amp; $B$7 &amp; "]" &amp; $B$9 &amp; "!Z" &amp; $B423)</f>
        <v>74</v>
      </c>
      <c r="CB426" s="69" t="s">
        <v>5</v>
      </c>
      <c r="CC426" s="70"/>
    </row>
    <row r="427" spans="2:81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26">
        <f ca="1">INDIRECT("[" &amp; $B$7 &amp; "]" &amp; $B$9 &amp; "!J" &amp; $B423) * 100</f>
        <v>3.4381811072889996</v>
      </c>
      <c r="Z427" t="s">
        <v>167</v>
      </c>
      <c r="AA427" s="10"/>
      <c r="AB427" s="11"/>
      <c r="AC427" s="59"/>
      <c r="AD427" s="66">
        <f ca="1">AD426*100/(AA423-CA426)</f>
        <v>60.747663551401871</v>
      </c>
      <c r="AE427" s="58" t="s">
        <v>1</v>
      </c>
      <c r="AF427" s="62"/>
      <c r="AG427" s="17"/>
      <c r="AH427" s="59"/>
      <c r="AI427" s="66">
        <f ca="1">AI426*100/(AA423-CA426)</f>
        <v>39.252336448598129</v>
      </c>
      <c r="AJ427" s="58" t="s">
        <v>1</v>
      </c>
      <c r="AK427" s="16"/>
      <c r="AL427" s="16"/>
      <c r="AM427" s="10"/>
      <c r="AQ427" s="10">
        <f ca="1">INDIRECT("[" &amp; $B$7 &amp; "]" &amp; $B$9 &amp; "!Q" &amp; $B423)</f>
        <v>883</v>
      </c>
      <c r="AR427" t="s">
        <v>5</v>
      </c>
      <c r="AT427" s="11"/>
      <c r="AU427" s="10">
        <f ca="1">INDIRECT("[" &amp; $B$7 &amp; "]" &amp; $B$9 &amp; "!R" &amp; $B423)</f>
        <v>452</v>
      </c>
      <c r="AV427" t="s">
        <v>5</v>
      </c>
      <c r="AX427" s="11"/>
      <c r="AY427" s="41">
        <f ca="1">INDIRECT("[" &amp; $B$7 &amp; "]" &amp; $B$9 &amp; "!S" &amp; $B423)</f>
        <v>0</v>
      </c>
      <c r="AZ427" s="49" t="s">
        <v>5</v>
      </c>
      <c r="BA427" s="49"/>
      <c r="BB427" s="47"/>
      <c r="BC427" s="60">
        <f ca="1">INDIRECT("[" &amp; $B$7 &amp; "]" &amp; $B$9 &amp; "!T" &amp; $B423)</f>
        <v>0</v>
      </c>
      <c r="BD427" s="49" t="s">
        <v>5</v>
      </c>
      <c r="BE427" s="49"/>
      <c r="BF427" s="61"/>
      <c r="BG427" s="10"/>
      <c r="BK427" s="10">
        <f ca="1">INDIRECT("[" &amp; $B$7 &amp; "]" &amp; $B$9 &amp; "!V" &amp; $B423)</f>
        <v>277</v>
      </c>
      <c r="BL427" t="s">
        <v>5</v>
      </c>
      <c r="BN427" s="11"/>
      <c r="BO427" s="10">
        <f ca="1">INDIRECT("[" &amp; $B$7 &amp; "]" &amp; $B$9 &amp; "!W" &amp; $B423)</f>
        <v>290</v>
      </c>
      <c r="BP427" t="s">
        <v>5</v>
      </c>
      <c r="BS427" s="10">
        <f ca="1">INDIRECT("[" &amp; $B$7 &amp; "]" &amp; $B$9 &amp; "!X" &amp; $B423)</f>
        <v>10</v>
      </c>
      <c r="BT427" t="s">
        <v>5</v>
      </c>
      <c r="BV427" s="11"/>
      <c r="BW427" s="10">
        <f ca="1">INDIRECT("[" &amp; $B$7 &amp; "]" &amp; $B$9 &amp; "!Y" &amp; $B423)</f>
        <v>14</v>
      </c>
      <c r="BX427" t="s">
        <v>5</v>
      </c>
      <c r="CA427" s="71">
        <f ca="1">CA426*100/AA423</f>
        <v>3.7</v>
      </c>
      <c r="CB427" s="72" t="s">
        <v>1</v>
      </c>
      <c r="CC427" s="70"/>
    </row>
    <row r="428" spans="2:81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6"/>
      <c r="AA428" s="3"/>
      <c r="AB428" s="4"/>
      <c r="AC428" s="63" t="s">
        <v>39</v>
      </c>
      <c r="AD428" s="67">
        <f ca="1">AD427-50</f>
        <v>10.747663551401871</v>
      </c>
      <c r="AE428" s="64" t="s">
        <v>40</v>
      </c>
      <c r="AF428" s="64"/>
      <c r="AG428" s="65"/>
      <c r="AH428" s="63" t="s">
        <v>39</v>
      </c>
      <c r="AI428" s="67">
        <f ca="1">AI427-50</f>
        <v>-10.747663551401871</v>
      </c>
      <c r="AJ428" s="64" t="s">
        <v>40</v>
      </c>
      <c r="AK428" s="64"/>
      <c r="AL428" s="64"/>
      <c r="AM428" s="3"/>
      <c r="AN428" s="6"/>
      <c r="AO428" s="6"/>
      <c r="AP428" s="6"/>
      <c r="AQ428" s="3"/>
      <c r="AR428" s="6"/>
      <c r="AS428" s="6"/>
      <c r="AT428" s="4"/>
      <c r="AU428" s="3"/>
      <c r="AV428" s="6"/>
      <c r="AW428" s="6"/>
      <c r="AX428" s="4"/>
      <c r="AY428" s="48"/>
      <c r="AZ428" s="46"/>
      <c r="BA428" s="46"/>
      <c r="BB428" s="54"/>
      <c r="BC428" s="53"/>
      <c r="BD428" s="46"/>
      <c r="BE428" s="46"/>
      <c r="BF428" s="56"/>
      <c r="BG428" s="3"/>
      <c r="BH428" s="6"/>
      <c r="BI428" s="6"/>
      <c r="BJ428" s="6"/>
      <c r="BK428" s="3"/>
      <c r="BL428" s="6"/>
      <c r="BM428" s="6"/>
      <c r="BN428" s="4"/>
      <c r="BO428" s="3"/>
      <c r="BP428" s="6"/>
      <c r="BQ428" s="6"/>
      <c r="BR428" s="6"/>
      <c r="BS428" s="3"/>
      <c r="BT428" s="6"/>
      <c r="BU428" s="6"/>
      <c r="BV428" s="4"/>
      <c r="BW428" s="3"/>
      <c r="BX428" s="6"/>
      <c r="BY428" s="6"/>
      <c r="BZ428" s="6"/>
      <c r="CA428" s="73"/>
      <c r="CB428" s="74"/>
      <c r="CC428" s="75"/>
    </row>
    <row r="430" spans="2:81" ht="15" customHeight="1" thickBot="1" x14ac:dyDescent="0.6"/>
    <row r="431" spans="2:81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7" t="s">
        <v>11</v>
      </c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9"/>
    </row>
    <row r="432" spans="2:81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168</v>
      </c>
      <c r="Z432" s="5"/>
      <c r="AA432" s="1" t="s">
        <v>12</v>
      </c>
      <c r="AB432" s="5"/>
      <c r="AC432" s="5"/>
      <c r="AD432" s="5" t="s">
        <v>37</v>
      </c>
      <c r="AE432" s="5"/>
      <c r="AF432" s="5"/>
      <c r="AG432" s="5"/>
      <c r="AH432" s="5"/>
      <c r="AI432" s="5" t="s">
        <v>38</v>
      </c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2"/>
    </row>
    <row r="433" spans="2:81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 * 100</f>
        <v>88</v>
      </c>
      <c r="G433" s="11" t="s">
        <v>0</v>
      </c>
      <c r="H433" s="10">
        <f ca="1">INDIRECT("[" &amp; $B$7 &amp; "]" &amp; $B$9 &amp; "!C" &amp; $B433) * 100</f>
        <v>10</v>
      </c>
      <c r="I433" t="s">
        <v>1</v>
      </c>
      <c r="J433" s="10" t="str">
        <f ca="1">IF(INDIRECT("[" &amp; $B$7 &amp; "]" &amp; $B$9 &amp; "!B" &amp; $B433)="alternating", "先後交互制", "先後固定制")</f>
        <v>先後交互制</v>
      </c>
      <c r="K433" s="11"/>
      <c r="L433" s="33">
        <f ca="1">INDIRECT("[" &amp; $B$7 &amp; "]" &amp; $B$9 &amp; "!F" &amp; $B433)</f>
        <v>1</v>
      </c>
      <c r="M433" s="26" t="s">
        <v>3</v>
      </c>
      <c r="N433" s="33">
        <f ca="1">INDIRECT("[" &amp; $B$7 &amp; "]" &amp; $B$9 &amp; "!E" &amp; $B433)</f>
        <v>3</v>
      </c>
      <c r="O433" s="26" t="s">
        <v>3</v>
      </c>
      <c r="P433" s="33">
        <f ca="1">INDIRECT("[" &amp; $B$7 &amp; "]" &amp; $B$9 &amp; "!D" &amp; $B433)</f>
        <v>3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1</v>
      </c>
      <c r="V433" t="s">
        <v>4</v>
      </c>
      <c r="W433" s="33">
        <f ca="1">INDIRECT("[" &amp; $B$7 &amp; "]" &amp; $B$9 &amp; "!H" &amp; $B433)</f>
        <v>6</v>
      </c>
      <c r="X433" s="27" t="s">
        <v>4</v>
      </c>
      <c r="Y433" s="10"/>
      <c r="AA433" s="10">
        <f ca="1">INDIRECT("[" &amp; $B$7 &amp; "]" &amp; $B$9 &amp; "!K" &amp; $B433)</f>
        <v>2000</v>
      </c>
      <c r="AB433" t="s">
        <v>5</v>
      </c>
      <c r="AD433">
        <f ca="1">INDIRECT("[" &amp; $B$7 &amp; "]" &amp; $B$9 &amp; "!L" &amp; $B433)</f>
        <v>1</v>
      </c>
      <c r="AE433" t="s">
        <v>4</v>
      </c>
      <c r="AI433">
        <f ca="1">INDIRECT("[" &amp; $B$7 &amp; "]" &amp; $B$9 &amp; "!M" &amp; $B433)</f>
        <v>6</v>
      </c>
      <c r="AJ433" t="s">
        <v>4</v>
      </c>
      <c r="CC433" s="11"/>
    </row>
    <row r="434" spans="2:81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 t="s">
        <v>165</v>
      </c>
      <c r="AA434" s="10"/>
      <c r="AM434" s="1" t="s">
        <v>21</v>
      </c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1" t="s">
        <v>35</v>
      </c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2"/>
    </row>
    <row r="435" spans="2:81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26">
        <f ca="1">INDIRECT("[" &amp; $B$7 &amp; "]" &amp; $B$9 &amp; "!I" &amp; $B433) * 100</f>
        <v>61.331393373576439</v>
      </c>
      <c r="Z435" t="s">
        <v>167</v>
      </c>
      <c r="AA435" s="10"/>
      <c r="AB435" s="11"/>
      <c r="AC435" s="12" t="s">
        <v>15</v>
      </c>
      <c r="AD435" s="13"/>
      <c r="AE435" s="13"/>
      <c r="AF435" s="13"/>
      <c r="AG435" s="14"/>
      <c r="AH435" s="12" t="s">
        <v>16</v>
      </c>
      <c r="AI435" s="13"/>
      <c r="AJ435" s="13"/>
      <c r="AK435" s="13"/>
      <c r="AL435" s="13"/>
      <c r="AM435" s="10">
        <f ca="1">INDIRECT("[" &amp; $B$7 &amp; "]" &amp; $B$9 &amp; "!P" &amp; $B433)</f>
        <v>1317</v>
      </c>
      <c r="AN435" t="s">
        <v>5</v>
      </c>
      <c r="AQ435" s="6" t="s">
        <v>17</v>
      </c>
      <c r="AR435" s="6"/>
      <c r="AS435" s="6"/>
      <c r="AT435" s="6"/>
      <c r="AU435" s="6"/>
      <c r="AV435" s="6"/>
      <c r="AW435" s="6"/>
      <c r="AX435" s="6"/>
      <c r="AY435" s="49" t="s">
        <v>20</v>
      </c>
      <c r="AZ435" s="47"/>
      <c r="BA435" s="47"/>
      <c r="BB435" s="47"/>
      <c r="BC435" s="47"/>
      <c r="BD435" s="47"/>
      <c r="BE435" s="47"/>
      <c r="BF435" s="47"/>
      <c r="BG435" s="10">
        <f ca="1">INDIRECT("[" &amp; $B$7 &amp; "]" &amp; $B$9 &amp; "!U" &amp; $B433)</f>
        <v>683</v>
      </c>
      <c r="BH435" t="s">
        <v>5</v>
      </c>
      <c r="BK435" s="6" t="s">
        <v>17</v>
      </c>
      <c r="BS435" t="s">
        <v>20</v>
      </c>
      <c r="CA435" s="76" t="s">
        <v>22</v>
      </c>
      <c r="CB435" s="77"/>
      <c r="CC435" s="78"/>
    </row>
    <row r="436" spans="2:81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 t="s">
        <v>166</v>
      </c>
      <c r="AA436" s="10"/>
      <c r="AB436" s="11"/>
      <c r="AC436" s="15"/>
      <c r="AD436" s="16">
        <f ca="1">INDIRECT("[" &amp; $B$7 &amp; "]" &amp; $B$9 &amp; "!N" &amp; $B433)</f>
        <v>1172</v>
      </c>
      <c r="AE436" s="16" t="s">
        <v>5</v>
      </c>
      <c r="AF436" s="16"/>
      <c r="AG436" s="17"/>
      <c r="AH436" s="15"/>
      <c r="AI436" s="16">
        <f ca="1">INDIRECT("[" &amp; $B$7 &amp; "]" &amp; $B$9 &amp; "!O" &amp; $B433)</f>
        <v>761</v>
      </c>
      <c r="AJ436" s="16" t="s">
        <v>5</v>
      </c>
      <c r="AK436" s="16"/>
      <c r="AL436" s="16"/>
      <c r="AM436" s="10">
        <f ca="1">AM435*100/$AA433</f>
        <v>65.849999999999994</v>
      </c>
      <c r="AN436" t="s">
        <v>36</v>
      </c>
      <c r="AQ436" s="1" t="s">
        <v>18</v>
      </c>
      <c r="AR436" s="5"/>
      <c r="AS436" s="5"/>
      <c r="AT436" s="2"/>
      <c r="AU436" s="1" t="s">
        <v>19</v>
      </c>
      <c r="AV436" s="5"/>
      <c r="AW436" s="5"/>
      <c r="AX436" s="2"/>
      <c r="AY436" s="51" t="s">
        <v>18</v>
      </c>
      <c r="AZ436" s="51"/>
      <c r="BA436" s="51"/>
      <c r="BB436" s="52"/>
      <c r="BC436" s="50" t="s">
        <v>19</v>
      </c>
      <c r="BD436" s="51"/>
      <c r="BE436" s="51"/>
      <c r="BF436" s="55"/>
      <c r="BG436" s="10">
        <f ca="1">BG435*100/$AA433</f>
        <v>34.15</v>
      </c>
      <c r="BH436" t="s">
        <v>36</v>
      </c>
      <c r="BK436" s="1" t="s">
        <v>18</v>
      </c>
      <c r="BL436" s="5"/>
      <c r="BM436" s="5"/>
      <c r="BN436" s="2"/>
      <c r="BO436" s="5" t="s">
        <v>19</v>
      </c>
      <c r="BP436" s="5"/>
      <c r="BQ436" s="5"/>
      <c r="BR436" s="5"/>
      <c r="BS436" s="1" t="s">
        <v>18</v>
      </c>
      <c r="BT436" s="5"/>
      <c r="BU436" s="5"/>
      <c r="BV436" s="2"/>
      <c r="BW436" s="1" t="s">
        <v>19</v>
      </c>
      <c r="BX436" s="5"/>
      <c r="BY436" s="5"/>
      <c r="BZ436" s="5"/>
      <c r="CA436" s="68">
        <f ca="1">INDIRECT("[" &amp; $B$7 &amp; "]" &amp; $B$9 &amp; "!Z" &amp; $B433)</f>
        <v>67</v>
      </c>
      <c r="CB436" s="69" t="s">
        <v>5</v>
      </c>
      <c r="CC436" s="70"/>
    </row>
    <row r="437" spans="2:81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26">
        <f ca="1">INDIRECT("[" &amp; $B$7 &amp; "]" &amp; $B$9 &amp; "!J" &amp; $B433) * 100</f>
        <v>3.5976948912640001</v>
      </c>
      <c r="Z437" t="s">
        <v>167</v>
      </c>
      <c r="AA437" s="10"/>
      <c r="AB437" s="11"/>
      <c r="AC437" s="59"/>
      <c r="AD437" s="66">
        <f ca="1">AD436*100/(AA433-CA436)</f>
        <v>60.631143300569065</v>
      </c>
      <c r="AE437" s="58" t="s">
        <v>1</v>
      </c>
      <c r="AF437" s="62"/>
      <c r="AG437" s="17"/>
      <c r="AH437" s="59"/>
      <c r="AI437" s="66">
        <f ca="1">AI436*100/(AA433-CA436)</f>
        <v>39.368856699430935</v>
      </c>
      <c r="AJ437" s="58" t="s">
        <v>1</v>
      </c>
      <c r="AK437" s="16"/>
      <c r="AL437" s="16"/>
      <c r="AM437" s="10"/>
      <c r="AQ437" s="10">
        <f ca="1">INDIRECT("[" &amp; $B$7 &amp; "]" &amp; $B$9 &amp; "!Q" &amp; $B433)</f>
        <v>889</v>
      </c>
      <c r="AR437" t="s">
        <v>5</v>
      </c>
      <c r="AT437" s="11"/>
      <c r="AU437" s="10">
        <f ca="1">INDIRECT("[" &amp; $B$7 &amp; "]" &amp; $B$9 &amp; "!R" &amp; $B433)</f>
        <v>428</v>
      </c>
      <c r="AV437" t="s">
        <v>5</v>
      </c>
      <c r="AX437" s="11"/>
      <c r="AY437" s="41">
        <f ca="1">INDIRECT("[" &amp; $B$7 &amp; "]" &amp; $B$9 &amp; "!S" &amp; $B433)</f>
        <v>0</v>
      </c>
      <c r="AZ437" s="49" t="s">
        <v>5</v>
      </c>
      <c r="BA437" s="49"/>
      <c r="BB437" s="47"/>
      <c r="BC437" s="60">
        <f ca="1">INDIRECT("[" &amp; $B$7 &amp; "]" &amp; $B$9 &amp; "!T" &amp; $B433)</f>
        <v>0</v>
      </c>
      <c r="BD437" s="49" t="s">
        <v>5</v>
      </c>
      <c r="BE437" s="49"/>
      <c r="BF437" s="61"/>
      <c r="BG437" s="10"/>
      <c r="BK437" s="10">
        <f ca="1">INDIRECT("[" &amp; $B$7 &amp; "]" &amp; $B$9 &amp; "!V" &amp; $B433)</f>
        <v>276</v>
      </c>
      <c r="BL437" t="s">
        <v>5</v>
      </c>
      <c r="BN437" s="11"/>
      <c r="BO437" s="10">
        <f ca="1">INDIRECT("[" &amp; $B$7 &amp; "]" &amp; $B$9 &amp; "!W" &amp; $B433)</f>
        <v>325</v>
      </c>
      <c r="BP437" t="s">
        <v>5</v>
      </c>
      <c r="BS437" s="10">
        <f ca="1">INDIRECT("[" &amp; $B$7 &amp; "]" &amp; $B$9 &amp; "!X" &amp; $B433)</f>
        <v>7</v>
      </c>
      <c r="BT437" t="s">
        <v>5</v>
      </c>
      <c r="BV437" s="11"/>
      <c r="BW437" s="10">
        <f ca="1">INDIRECT("[" &amp; $B$7 &amp; "]" &amp; $B$9 &amp; "!Y" &amp; $B433)</f>
        <v>8</v>
      </c>
      <c r="BX437" t="s">
        <v>5</v>
      </c>
      <c r="CA437" s="71">
        <f ca="1">CA436*100/AA433</f>
        <v>3.35</v>
      </c>
      <c r="CB437" s="72" t="s">
        <v>1</v>
      </c>
      <c r="CC437" s="70"/>
    </row>
    <row r="438" spans="2:81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6"/>
      <c r="AA438" s="3"/>
      <c r="AB438" s="4"/>
      <c r="AC438" s="63" t="s">
        <v>39</v>
      </c>
      <c r="AD438" s="67">
        <f ca="1">AD437-50</f>
        <v>10.631143300569065</v>
      </c>
      <c r="AE438" s="64" t="s">
        <v>40</v>
      </c>
      <c r="AF438" s="64"/>
      <c r="AG438" s="65"/>
      <c r="AH438" s="63" t="s">
        <v>39</v>
      </c>
      <c r="AI438" s="67">
        <f ca="1">AI437-50</f>
        <v>-10.631143300569065</v>
      </c>
      <c r="AJ438" s="64" t="s">
        <v>40</v>
      </c>
      <c r="AK438" s="64"/>
      <c r="AL438" s="64"/>
      <c r="AM438" s="3"/>
      <c r="AN438" s="6"/>
      <c r="AO438" s="6"/>
      <c r="AP438" s="6"/>
      <c r="AQ438" s="3"/>
      <c r="AR438" s="6"/>
      <c r="AS438" s="6"/>
      <c r="AT438" s="4"/>
      <c r="AU438" s="3"/>
      <c r="AV438" s="6"/>
      <c r="AW438" s="6"/>
      <c r="AX438" s="4"/>
      <c r="AY438" s="48"/>
      <c r="AZ438" s="46"/>
      <c r="BA438" s="46"/>
      <c r="BB438" s="54"/>
      <c r="BC438" s="53"/>
      <c r="BD438" s="46"/>
      <c r="BE438" s="46"/>
      <c r="BF438" s="56"/>
      <c r="BG438" s="3"/>
      <c r="BH438" s="6"/>
      <c r="BI438" s="6"/>
      <c r="BJ438" s="6"/>
      <c r="BK438" s="3"/>
      <c r="BL438" s="6"/>
      <c r="BM438" s="6"/>
      <c r="BN438" s="4"/>
      <c r="BO438" s="3"/>
      <c r="BP438" s="6"/>
      <c r="BQ438" s="6"/>
      <c r="BR438" s="6"/>
      <c r="BS438" s="3"/>
      <c r="BT438" s="6"/>
      <c r="BU438" s="6"/>
      <c r="BV438" s="4"/>
      <c r="BW438" s="3"/>
      <c r="BX438" s="6"/>
      <c r="BY438" s="6"/>
      <c r="BZ438" s="6"/>
      <c r="CA438" s="73"/>
      <c r="CB438" s="74"/>
      <c r="CC438" s="75"/>
    </row>
    <row r="440" spans="2:81" ht="15" customHeight="1" thickBot="1" x14ac:dyDescent="0.6"/>
    <row r="441" spans="2:81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7" t="s">
        <v>11</v>
      </c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9"/>
    </row>
    <row r="442" spans="2:81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168</v>
      </c>
      <c r="Z442" s="5"/>
      <c r="AA442" s="1" t="s">
        <v>12</v>
      </c>
      <c r="AB442" s="5"/>
      <c r="AC442" s="5"/>
      <c r="AD442" s="5" t="s">
        <v>37</v>
      </c>
      <c r="AE442" s="5"/>
      <c r="AF442" s="5"/>
      <c r="AG442" s="5"/>
      <c r="AH442" s="5"/>
      <c r="AI442" s="5" t="s">
        <v>38</v>
      </c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2"/>
    </row>
    <row r="443" spans="2:81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 * 100</f>
        <v>89</v>
      </c>
      <c r="G443" s="11" t="s">
        <v>0</v>
      </c>
      <c r="H443" s="10">
        <f ca="1">INDIRECT("[" &amp; $B$7 &amp; "]" &amp; $B$9 &amp; "!C" &amp; $B443) * 100</f>
        <v>10</v>
      </c>
      <c r="I443" t="s">
        <v>1</v>
      </c>
      <c r="J443" s="10" t="str">
        <f ca="1">IF(INDIRECT("[" &amp; $B$7 &amp; "]" &amp; $B$9 &amp; "!B" &amp; $B443)="alternating", "先後交互制", "先後固定制")</f>
        <v>先後交互制</v>
      </c>
      <c r="K443" s="11"/>
      <c r="L443" s="33">
        <f ca="1">INDIRECT("[" &amp; $B$7 &amp; "]" &amp; $B$9 &amp; "!F" &amp; $B443)</f>
        <v>1</v>
      </c>
      <c r="M443" s="26" t="s">
        <v>3</v>
      </c>
      <c r="N443" s="33">
        <f ca="1">INDIRECT("[" &amp; $B$7 &amp; "]" &amp; $B$9 &amp; "!E" &amp; $B443)</f>
        <v>3</v>
      </c>
      <c r="O443" s="26" t="s">
        <v>3</v>
      </c>
      <c r="P443" s="33">
        <f ca="1">INDIRECT("[" &amp; $B$7 &amp; "]" &amp; $B$9 &amp; "!D" &amp; $B443)</f>
        <v>3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1</v>
      </c>
      <c r="V443" t="s">
        <v>4</v>
      </c>
      <c r="W443" s="33">
        <f ca="1">INDIRECT("[" &amp; $B$7 &amp; "]" &amp; $B$9 &amp; "!H" &amp; $B443)</f>
        <v>6</v>
      </c>
      <c r="X443" s="27" t="s">
        <v>4</v>
      </c>
      <c r="Y443" s="10"/>
      <c r="AA443" s="10">
        <f ca="1">INDIRECT("[" &amp; $B$7 &amp; "]" &amp; $B$9 &amp; "!K" &amp; $B443)</f>
        <v>2000</v>
      </c>
      <c r="AB443" t="s">
        <v>5</v>
      </c>
      <c r="AD443">
        <f ca="1">INDIRECT("[" &amp; $B$7 &amp; "]" &amp; $B$9 &amp; "!L" &amp; $B443)</f>
        <v>1</v>
      </c>
      <c r="AE443" t="s">
        <v>4</v>
      </c>
      <c r="AI443">
        <f ca="1">INDIRECT("[" &amp; $B$7 &amp; "]" &amp; $B$9 &amp; "!M" &amp; $B443)</f>
        <v>6</v>
      </c>
      <c r="AJ443" t="s">
        <v>4</v>
      </c>
      <c r="CC443" s="11"/>
    </row>
    <row r="444" spans="2:81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 t="s">
        <v>165</v>
      </c>
      <c r="AA444" s="10"/>
      <c r="AM444" s="1" t="s">
        <v>21</v>
      </c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1" t="s">
        <v>35</v>
      </c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2"/>
    </row>
    <row r="445" spans="2:81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26">
        <f ca="1">INDIRECT("[" &amp; $B$7 &amp; "]" &amp; $B$9 &amp; "!I" &amp; $B443) * 100</f>
        <v>62.463968533225625</v>
      </c>
      <c r="Z445" t="s">
        <v>167</v>
      </c>
      <c r="AA445" s="10"/>
      <c r="AB445" s="11"/>
      <c r="AC445" s="12" t="s">
        <v>15</v>
      </c>
      <c r="AD445" s="13"/>
      <c r="AE445" s="13"/>
      <c r="AF445" s="13"/>
      <c r="AG445" s="14"/>
      <c r="AH445" s="12" t="s">
        <v>16</v>
      </c>
      <c r="AI445" s="13"/>
      <c r="AJ445" s="13"/>
      <c r="AK445" s="13"/>
      <c r="AL445" s="13"/>
      <c r="AM445" s="10">
        <f ca="1">INDIRECT("[" &amp; $B$7 &amp; "]" &amp; $B$9 &amp; "!P" &amp; $B443)</f>
        <v>1354</v>
      </c>
      <c r="AN445" t="s">
        <v>5</v>
      </c>
      <c r="AQ445" s="6" t="s">
        <v>17</v>
      </c>
      <c r="AR445" s="6"/>
      <c r="AS445" s="6"/>
      <c r="AT445" s="6"/>
      <c r="AU445" s="6"/>
      <c r="AV445" s="6"/>
      <c r="AW445" s="6"/>
      <c r="AX445" s="6"/>
      <c r="AY445" s="49" t="s">
        <v>20</v>
      </c>
      <c r="AZ445" s="47"/>
      <c r="BA445" s="47"/>
      <c r="BB445" s="47"/>
      <c r="BC445" s="47"/>
      <c r="BD445" s="47"/>
      <c r="BE445" s="47"/>
      <c r="BF445" s="47"/>
      <c r="BG445" s="10">
        <f ca="1">INDIRECT("[" &amp; $B$7 &amp; "]" &amp; $B$9 &amp; "!U" &amp; $B443)</f>
        <v>646</v>
      </c>
      <c r="BH445" t="s">
        <v>5</v>
      </c>
      <c r="BK445" s="6" t="s">
        <v>17</v>
      </c>
      <c r="BS445" t="s">
        <v>20</v>
      </c>
      <c r="CA445" s="76" t="s">
        <v>22</v>
      </c>
      <c r="CB445" s="77"/>
      <c r="CC445" s="78"/>
    </row>
    <row r="446" spans="2:81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 t="s">
        <v>166</v>
      </c>
      <c r="AA446" s="10"/>
      <c r="AB446" s="11"/>
      <c r="AC446" s="15"/>
      <c r="AD446" s="16">
        <f ca="1">INDIRECT("[" &amp; $B$7 &amp; "]" &amp; $B$9 &amp; "!N" &amp; $B443)</f>
        <v>1201</v>
      </c>
      <c r="AE446" s="16" t="s">
        <v>5</v>
      </c>
      <c r="AF446" s="16"/>
      <c r="AG446" s="17"/>
      <c r="AH446" s="15"/>
      <c r="AI446" s="16">
        <f ca="1">INDIRECT("[" &amp; $B$7 &amp; "]" &amp; $B$9 &amp; "!O" &amp; $B443)</f>
        <v>724</v>
      </c>
      <c r="AJ446" s="16" t="s">
        <v>5</v>
      </c>
      <c r="AK446" s="16"/>
      <c r="AL446" s="16"/>
      <c r="AM446" s="10">
        <f ca="1">AM445*100/$AA443</f>
        <v>67.7</v>
      </c>
      <c r="AN446" t="s">
        <v>36</v>
      </c>
      <c r="AQ446" s="1" t="s">
        <v>18</v>
      </c>
      <c r="AR446" s="5"/>
      <c r="AS446" s="5"/>
      <c r="AT446" s="2"/>
      <c r="AU446" s="1" t="s">
        <v>19</v>
      </c>
      <c r="AV446" s="5"/>
      <c r="AW446" s="5"/>
      <c r="AX446" s="2"/>
      <c r="AY446" s="51" t="s">
        <v>18</v>
      </c>
      <c r="AZ446" s="51"/>
      <c r="BA446" s="51"/>
      <c r="BB446" s="52"/>
      <c r="BC446" s="50" t="s">
        <v>19</v>
      </c>
      <c r="BD446" s="51"/>
      <c r="BE446" s="51"/>
      <c r="BF446" s="55"/>
      <c r="BG446" s="10">
        <f ca="1">BG445*100/$AA443</f>
        <v>32.299999999999997</v>
      </c>
      <c r="BH446" t="s">
        <v>36</v>
      </c>
      <c r="BK446" s="1" t="s">
        <v>18</v>
      </c>
      <c r="BL446" s="5"/>
      <c r="BM446" s="5"/>
      <c r="BN446" s="2"/>
      <c r="BO446" s="5" t="s">
        <v>19</v>
      </c>
      <c r="BP446" s="5"/>
      <c r="BQ446" s="5"/>
      <c r="BR446" s="5"/>
      <c r="BS446" s="1" t="s">
        <v>18</v>
      </c>
      <c r="BT446" s="5"/>
      <c r="BU446" s="5"/>
      <c r="BV446" s="2"/>
      <c r="BW446" s="1" t="s">
        <v>19</v>
      </c>
      <c r="BX446" s="5"/>
      <c r="BY446" s="5"/>
      <c r="BZ446" s="5"/>
      <c r="CA446" s="68">
        <f ca="1">INDIRECT("[" &amp; $B$7 &amp; "]" &amp; $B$9 &amp; "!Z" &amp; $B443)</f>
        <v>75</v>
      </c>
      <c r="CB446" s="69" t="s">
        <v>5</v>
      </c>
      <c r="CC446" s="70"/>
    </row>
    <row r="447" spans="2:81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26">
        <f ca="1">INDIRECT("[" &amp; $B$7 &amp; "]" &amp; $B$9 &amp; "!J" &amp; $B443) * 100</f>
        <v>3.7627106788090003</v>
      </c>
      <c r="Z447" t="s">
        <v>167</v>
      </c>
      <c r="AA447" s="10"/>
      <c r="AB447" s="11"/>
      <c r="AC447" s="59"/>
      <c r="AD447" s="66">
        <f ca="1">AD446*100/(AA443-CA446)</f>
        <v>62.38961038961039</v>
      </c>
      <c r="AE447" s="58" t="s">
        <v>1</v>
      </c>
      <c r="AF447" s="62"/>
      <c r="AG447" s="17"/>
      <c r="AH447" s="59"/>
      <c r="AI447" s="66">
        <f ca="1">AI446*100/(AA443-CA446)</f>
        <v>37.61038961038961</v>
      </c>
      <c r="AJ447" s="58" t="s">
        <v>1</v>
      </c>
      <c r="AK447" s="16"/>
      <c r="AL447" s="16"/>
      <c r="AM447" s="10"/>
      <c r="AQ447" s="10">
        <f ca="1">INDIRECT("[" &amp; $B$7 &amp; "]" &amp; $B$9 &amp; "!Q" &amp; $B443)</f>
        <v>931</v>
      </c>
      <c r="AR447" t="s">
        <v>5</v>
      </c>
      <c r="AT447" s="11"/>
      <c r="AU447" s="10">
        <f ca="1">INDIRECT("[" &amp; $B$7 &amp; "]" &amp; $B$9 &amp; "!R" &amp; $B443)</f>
        <v>423</v>
      </c>
      <c r="AV447" t="s">
        <v>5</v>
      </c>
      <c r="AX447" s="11"/>
      <c r="AY447" s="41">
        <f ca="1">INDIRECT("[" &amp; $B$7 &amp; "]" &amp; $B$9 &amp; "!S" &amp; $B443)</f>
        <v>0</v>
      </c>
      <c r="AZ447" s="49" t="s">
        <v>5</v>
      </c>
      <c r="BA447" s="49"/>
      <c r="BB447" s="47"/>
      <c r="BC447" s="60">
        <f ca="1">INDIRECT("[" &amp; $B$7 &amp; "]" &amp; $B$9 &amp; "!T" &amp; $B443)</f>
        <v>0</v>
      </c>
      <c r="BD447" s="49" t="s">
        <v>5</v>
      </c>
      <c r="BE447" s="49"/>
      <c r="BF447" s="61"/>
      <c r="BG447" s="10"/>
      <c r="BK447" s="10">
        <f ca="1">INDIRECT("[" &amp; $B$7 &amp; "]" &amp; $B$9 &amp; "!V" &amp; $B443)</f>
        <v>261</v>
      </c>
      <c r="BL447" t="s">
        <v>5</v>
      </c>
      <c r="BN447" s="11"/>
      <c r="BO447" s="10">
        <f ca="1">INDIRECT("[" &amp; $B$7 &amp; "]" &amp; $B$9 &amp; "!W" &amp; $B443)</f>
        <v>295</v>
      </c>
      <c r="BP447" t="s">
        <v>5</v>
      </c>
      <c r="BS447" s="10">
        <f ca="1">INDIRECT("[" &amp; $B$7 &amp; "]" &amp; $B$9 &amp; "!X" &amp; $B443)</f>
        <v>9</v>
      </c>
      <c r="BT447" t="s">
        <v>5</v>
      </c>
      <c r="BV447" s="11"/>
      <c r="BW447" s="10">
        <f ca="1">INDIRECT("[" &amp; $B$7 &amp; "]" &amp; $B$9 &amp; "!Y" &amp; $B443)</f>
        <v>6</v>
      </c>
      <c r="BX447" t="s">
        <v>5</v>
      </c>
      <c r="CA447" s="71">
        <f ca="1">CA446*100/AA443</f>
        <v>3.75</v>
      </c>
      <c r="CB447" s="72" t="s">
        <v>1</v>
      </c>
      <c r="CC447" s="70"/>
    </row>
    <row r="448" spans="2:81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6"/>
      <c r="AA448" s="3"/>
      <c r="AB448" s="4"/>
      <c r="AC448" s="63" t="s">
        <v>39</v>
      </c>
      <c r="AD448" s="67">
        <f ca="1">AD447-50</f>
        <v>12.38961038961039</v>
      </c>
      <c r="AE448" s="64" t="s">
        <v>40</v>
      </c>
      <c r="AF448" s="64"/>
      <c r="AG448" s="65"/>
      <c r="AH448" s="63" t="s">
        <v>39</v>
      </c>
      <c r="AI448" s="67">
        <f ca="1">AI447-50</f>
        <v>-12.38961038961039</v>
      </c>
      <c r="AJ448" s="64" t="s">
        <v>40</v>
      </c>
      <c r="AK448" s="64"/>
      <c r="AL448" s="64"/>
      <c r="AM448" s="3"/>
      <c r="AN448" s="6"/>
      <c r="AO448" s="6"/>
      <c r="AP448" s="6"/>
      <c r="AQ448" s="3"/>
      <c r="AR448" s="6"/>
      <c r="AS448" s="6"/>
      <c r="AT448" s="4"/>
      <c r="AU448" s="3"/>
      <c r="AV448" s="6"/>
      <c r="AW448" s="6"/>
      <c r="AX448" s="4"/>
      <c r="AY448" s="48"/>
      <c r="AZ448" s="46"/>
      <c r="BA448" s="46"/>
      <c r="BB448" s="54"/>
      <c r="BC448" s="53"/>
      <c r="BD448" s="46"/>
      <c r="BE448" s="46"/>
      <c r="BF448" s="56"/>
      <c r="BG448" s="3"/>
      <c r="BH448" s="6"/>
      <c r="BI448" s="6"/>
      <c r="BJ448" s="6"/>
      <c r="BK448" s="3"/>
      <c r="BL448" s="6"/>
      <c r="BM448" s="6"/>
      <c r="BN448" s="4"/>
      <c r="BO448" s="3"/>
      <c r="BP448" s="6"/>
      <c r="BQ448" s="6"/>
      <c r="BR448" s="6"/>
      <c r="BS448" s="3"/>
      <c r="BT448" s="6"/>
      <c r="BU448" s="6"/>
      <c r="BV448" s="4"/>
      <c r="BW448" s="3"/>
      <c r="BX448" s="6"/>
      <c r="BY448" s="6"/>
      <c r="BZ448" s="6"/>
      <c r="CA448" s="73"/>
      <c r="CB448" s="74"/>
      <c r="CC448" s="75"/>
    </row>
    <row r="450" spans="2:81" ht="15" customHeight="1" thickBot="1" x14ac:dyDescent="0.6"/>
    <row r="451" spans="2:81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7" t="s">
        <v>11</v>
      </c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9"/>
    </row>
    <row r="452" spans="2:81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168</v>
      </c>
      <c r="Z452" s="5"/>
      <c r="AA452" s="1" t="s">
        <v>12</v>
      </c>
      <c r="AB452" s="5"/>
      <c r="AC452" s="5"/>
      <c r="AD452" s="5" t="s">
        <v>37</v>
      </c>
      <c r="AE452" s="5"/>
      <c r="AF452" s="5"/>
      <c r="AG452" s="5"/>
      <c r="AH452" s="5"/>
      <c r="AI452" s="5" t="s">
        <v>38</v>
      </c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2"/>
    </row>
    <row r="453" spans="2:81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 * 100</f>
        <v>90</v>
      </c>
      <c r="G453" s="11" t="s">
        <v>0</v>
      </c>
      <c r="H453" s="10">
        <f ca="1">INDIRECT("[" &amp; $B$7 &amp; "]" &amp; $B$9 &amp; "!C" &amp; $B453) * 100</f>
        <v>10</v>
      </c>
      <c r="I453" t="s">
        <v>1</v>
      </c>
      <c r="J453" s="10" t="str">
        <f ca="1">IF(INDIRECT("[" &amp; $B$7 &amp; "]" &amp; $B$9 &amp; "!B" &amp; $B453)="alternating", "先後交互制", "先後固定制")</f>
        <v>先後交互制</v>
      </c>
      <c r="K453" s="11"/>
      <c r="L453" s="33">
        <f ca="1">INDIRECT("[" &amp; $B$7 &amp; "]" &amp; $B$9 &amp; "!F" &amp; $B453)</f>
        <v>1</v>
      </c>
      <c r="M453" s="26" t="s">
        <v>3</v>
      </c>
      <c r="N453" s="33">
        <f ca="1">INDIRECT("[" &amp; $B$7 &amp; "]" &amp; $B$9 &amp; "!E" &amp; $B453)</f>
        <v>3</v>
      </c>
      <c r="O453" s="26" t="s">
        <v>3</v>
      </c>
      <c r="P453" s="33">
        <f ca="1">INDIRECT("[" &amp; $B$7 &amp; "]" &amp; $B$9 &amp; "!D"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1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/>
      <c r="AA453" s="10">
        <f ca="1">INDIRECT("[" &amp; $B$7 &amp; "]" &amp; $B$9 &amp; "!K" &amp; $B453)</f>
        <v>2000</v>
      </c>
      <c r="AB453" t="s">
        <v>5</v>
      </c>
      <c r="AD453">
        <f ca="1">INDIRECT("[" &amp; $B$7 &amp; "]" &amp; $B$9 &amp; "!L" &amp; $B453)</f>
        <v>1</v>
      </c>
      <c r="AE453" t="s">
        <v>4</v>
      </c>
      <c r="AI453">
        <f ca="1">INDIRECT("[" &amp; $B$7 &amp; "]" &amp; $B$9 &amp; "!M" &amp; $B453)</f>
        <v>6</v>
      </c>
      <c r="AJ453" t="s">
        <v>4</v>
      </c>
      <c r="CC453" s="11"/>
    </row>
    <row r="454" spans="2:81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 t="s">
        <v>165</v>
      </c>
      <c r="AA454" s="10"/>
      <c r="AM454" s="1" t="s">
        <v>21</v>
      </c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1" t="s">
        <v>35</v>
      </c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2"/>
    </row>
    <row r="455" spans="2:81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26">
        <f ca="1">INDIRECT("[" &amp; $B$7 &amp; "]" &amp; $B$9 &amp; "!I" &amp; $B453) * 100</f>
        <v>63.639872174777679</v>
      </c>
      <c r="Z455" t="s">
        <v>167</v>
      </c>
      <c r="AA455" s="10"/>
      <c r="AB455" s="11"/>
      <c r="AC455" s="12" t="s">
        <v>15</v>
      </c>
      <c r="AD455" s="13"/>
      <c r="AE455" s="13"/>
      <c r="AF455" s="13"/>
      <c r="AG455" s="14"/>
      <c r="AH455" s="12" t="s">
        <v>16</v>
      </c>
      <c r="AI455" s="13"/>
      <c r="AJ455" s="13"/>
      <c r="AK455" s="13"/>
      <c r="AL455" s="13"/>
      <c r="AM455" s="10">
        <f ca="1">INDIRECT("[" &amp; $B$7 &amp; "]" &amp; $B$9 &amp; "!P" &amp; $B453)</f>
        <v>1332</v>
      </c>
      <c r="AN455" t="s">
        <v>5</v>
      </c>
      <c r="AQ455" s="6" t="s">
        <v>17</v>
      </c>
      <c r="AR455" s="6"/>
      <c r="AS455" s="6"/>
      <c r="AT455" s="6"/>
      <c r="AU455" s="6"/>
      <c r="AV455" s="6"/>
      <c r="AW455" s="6"/>
      <c r="AX455" s="6"/>
      <c r="AY455" s="49" t="s">
        <v>20</v>
      </c>
      <c r="AZ455" s="47"/>
      <c r="BA455" s="47"/>
      <c r="BB455" s="47"/>
      <c r="BC455" s="47"/>
      <c r="BD455" s="47"/>
      <c r="BE455" s="47"/>
      <c r="BF455" s="47"/>
      <c r="BG455" s="10">
        <f ca="1">INDIRECT("[" &amp; $B$7 &amp; "]" &amp; $B$9 &amp; "!U" &amp; $B453)</f>
        <v>668</v>
      </c>
      <c r="BH455" t="s">
        <v>5</v>
      </c>
      <c r="BK455" s="6" t="s">
        <v>17</v>
      </c>
      <c r="BS455" t="s">
        <v>20</v>
      </c>
      <c r="CA455" s="76" t="s">
        <v>22</v>
      </c>
      <c r="CB455" s="77"/>
      <c r="CC455" s="78"/>
    </row>
    <row r="456" spans="2:81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 t="s">
        <v>166</v>
      </c>
      <c r="AA456" s="10"/>
      <c r="AB456" s="11"/>
      <c r="AC456" s="15"/>
      <c r="AD456" s="16">
        <f ca="1">INDIRECT("[" &amp; $B$7 &amp; "]" &amp; $B$9 &amp; "!N" &amp; $B453)</f>
        <v>1199</v>
      </c>
      <c r="AE456" s="16" t="s">
        <v>5</v>
      </c>
      <c r="AF456" s="16"/>
      <c r="AG456" s="17"/>
      <c r="AH456" s="15"/>
      <c r="AI456" s="16">
        <f ca="1">INDIRECT("[" &amp; $B$7 &amp; "]" &amp; $B$9 &amp; "!O" &amp; $B453)</f>
        <v>702</v>
      </c>
      <c r="AJ456" s="16" t="s">
        <v>5</v>
      </c>
      <c r="AK456" s="16"/>
      <c r="AL456" s="16"/>
      <c r="AM456" s="10">
        <f ca="1">AM455*100/$AA453</f>
        <v>66.599999999999994</v>
      </c>
      <c r="AN456" t="s">
        <v>36</v>
      </c>
      <c r="AQ456" s="1" t="s">
        <v>18</v>
      </c>
      <c r="AR456" s="5"/>
      <c r="AS456" s="5"/>
      <c r="AT456" s="2"/>
      <c r="AU456" s="1" t="s">
        <v>19</v>
      </c>
      <c r="AV456" s="5"/>
      <c r="AW456" s="5"/>
      <c r="AX456" s="2"/>
      <c r="AY456" s="51" t="s">
        <v>18</v>
      </c>
      <c r="AZ456" s="51"/>
      <c r="BA456" s="51"/>
      <c r="BB456" s="52"/>
      <c r="BC456" s="50" t="s">
        <v>19</v>
      </c>
      <c r="BD456" s="51"/>
      <c r="BE456" s="51"/>
      <c r="BF456" s="55"/>
      <c r="BG456" s="10">
        <f ca="1">BG455*100/$AA453</f>
        <v>33.4</v>
      </c>
      <c r="BH456" t="s">
        <v>36</v>
      </c>
      <c r="BK456" s="1" t="s">
        <v>18</v>
      </c>
      <c r="BL456" s="5"/>
      <c r="BM456" s="5"/>
      <c r="BN456" s="2"/>
      <c r="BO456" s="5" t="s">
        <v>19</v>
      </c>
      <c r="BP456" s="5"/>
      <c r="BQ456" s="5"/>
      <c r="BR456" s="5"/>
      <c r="BS456" s="1" t="s">
        <v>18</v>
      </c>
      <c r="BT456" s="5"/>
      <c r="BU456" s="5"/>
      <c r="BV456" s="2"/>
      <c r="BW456" s="1" t="s">
        <v>19</v>
      </c>
      <c r="BX456" s="5"/>
      <c r="BY456" s="5"/>
      <c r="BZ456" s="5"/>
      <c r="CA456" s="68">
        <f ca="1">INDIRECT("[" &amp; $B$7 &amp; "]" &amp; $B$9 &amp; "!Z" &amp; $B453)</f>
        <v>99</v>
      </c>
      <c r="CB456" s="69" t="s">
        <v>5</v>
      </c>
      <c r="CC456" s="70"/>
    </row>
    <row r="457" spans="2:81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26">
        <f ca="1">INDIRECT("[" &amp; $B$7 &amp; "]" &amp; $B$9 &amp; "!J" &amp; $B453) * 100</f>
        <v>3.9333538899999998</v>
      </c>
      <c r="Z457" t="s">
        <v>167</v>
      </c>
      <c r="AA457" s="10"/>
      <c r="AB457" s="11"/>
      <c r="AC457" s="59"/>
      <c r="AD457" s="66">
        <f ca="1">AD456*100/(AA453-CA456)</f>
        <v>63.072067332982641</v>
      </c>
      <c r="AE457" s="58" t="s">
        <v>1</v>
      </c>
      <c r="AF457" s="62"/>
      <c r="AG457" s="17"/>
      <c r="AH457" s="59"/>
      <c r="AI457" s="66">
        <f ca="1">AI456*100/(AA453-CA456)</f>
        <v>36.927932667017359</v>
      </c>
      <c r="AJ457" s="58" t="s">
        <v>1</v>
      </c>
      <c r="AK457" s="16"/>
      <c r="AL457" s="16"/>
      <c r="AM457" s="10"/>
      <c r="AQ457" s="10">
        <f ca="1">INDIRECT("[" &amp; $B$7 &amp; "]" &amp; $B$9 &amp; "!Q" &amp; $B453)</f>
        <v>923</v>
      </c>
      <c r="AR457" t="s">
        <v>5</v>
      </c>
      <c r="AT457" s="11"/>
      <c r="AU457" s="10">
        <f ca="1">INDIRECT("[" &amp; $B$7 &amp; "]" &amp; $B$9 &amp; "!R" &amp; $B453)</f>
        <v>409</v>
      </c>
      <c r="AV457" t="s">
        <v>5</v>
      </c>
      <c r="AX457" s="11"/>
      <c r="AY457" s="41">
        <f ca="1">INDIRECT("[" &amp; $B$7 &amp; "]" &amp; $B$9 &amp; "!S" &amp; $B453)</f>
        <v>0</v>
      </c>
      <c r="AZ457" s="49" t="s">
        <v>5</v>
      </c>
      <c r="BA457" s="49"/>
      <c r="BB457" s="47"/>
      <c r="BC457" s="60">
        <f ca="1">INDIRECT("[" &amp; $B$7 &amp; "]" &amp; $B$9 &amp; "!T" &amp; $B453)</f>
        <v>0</v>
      </c>
      <c r="BD457" s="49" t="s">
        <v>5</v>
      </c>
      <c r="BE457" s="49"/>
      <c r="BF457" s="61"/>
      <c r="BG457" s="10"/>
      <c r="BK457" s="10">
        <f ca="1">INDIRECT("[" &amp; $B$7 &amp; "]" &amp; $B$9 &amp; "!V" &amp; $B453)</f>
        <v>267</v>
      </c>
      <c r="BL457" t="s">
        <v>5</v>
      </c>
      <c r="BN457" s="11"/>
      <c r="BO457" s="10">
        <f ca="1">INDIRECT("[" &amp; $B$7 &amp; "]" &amp; $B$9 &amp; "!W" &amp; $B453)</f>
        <v>285</v>
      </c>
      <c r="BP457" t="s">
        <v>5</v>
      </c>
      <c r="BS457" s="10">
        <f ca="1">INDIRECT("[" &amp; $B$7 &amp; "]" &amp; $B$9 &amp; "!X" &amp; $B453)</f>
        <v>9</v>
      </c>
      <c r="BT457" t="s">
        <v>5</v>
      </c>
      <c r="BV457" s="11"/>
      <c r="BW457" s="10">
        <f ca="1">INDIRECT("[" &amp; $B$7 &amp; "]" &amp; $B$9 &amp; "!Y" &amp; $B453)</f>
        <v>8</v>
      </c>
      <c r="BX457" t="s">
        <v>5</v>
      </c>
      <c r="CA457" s="71">
        <f ca="1">CA456*100/AA453</f>
        <v>4.95</v>
      </c>
      <c r="CB457" s="72" t="s">
        <v>1</v>
      </c>
      <c r="CC457" s="70"/>
    </row>
    <row r="458" spans="2:81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6"/>
      <c r="AA458" s="3"/>
      <c r="AB458" s="4"/>
      <c r="AC458" s="63" t="s">
        <v>39</v>
      </c>
      <c r="AD458" s="67">
        <f ca="1">AD457-50</f>
        <v>13.072067332982641</v>
      </c>
      <c r="AE458" s="64" t="s">
        <v>40</v>
      </c>
      <c r="AF458" s="64"/>
      <c r="AG458" s="65"/>
      <c r="AH458" s="63" t="s">
        <v>39</v>
      </c>
      <c r="AI458" s="67">
        <f ca="1">AI457-50</f>
        <v>-13.072067332982641</v>
      </c>
      <c r="AJ458" s="64" t="s">
        <v>40</v>
      </c>
      <c r="AK458" s="64"/>
      <c r="AL458" s="64"/>
      <c r="AM458" s="3"/>
      <c r="AN458" s="6"/>
      <c r="AO458" s="6"/>
      <c r="AP458" s="6"/>
      <c r="AQ458" s="3"/>
      <c r="AR458" s="6"/>
      <c r="AS458" s="6"/>
      <c r="AT458" s="4"/>
      <c r="AU458" s="3"/>
      <c r="AV458" s="6"/>
      <c r="AW458" s="6"/>
      <c r="AX458" s="4"/>
      <c r="AY458" s="48"/>
      <c r="AZ458" s="46"/>
      <c r="BA458" s="46"/>
      <c r="BB458" s="54"/>
      <c r="BC458" s="53"/>
      <c r="BD458" s="46"/>
      <c r="BE458" s="46"/>
      <c r="BF458" s="56"/>
      <c r="BG458" s="3"/>
      <c r="BH458" s="6"/>
      <c r="BI458" s="6"/>
      <c r="BJ458" s="6"/>
      <c r="BK458" s="3"/>
      <c r="BL458" s="6"/>
      <c r="BM458" s="6"/>
      <c r="BN458" s="4"/>
      <c r="BO458" s="3"/>
      <c r="BP458" s="6"/>
      <c r="BQ458" s="6"/>
      <c r="BR458" s="6"/>
      <c r="BS458" s="3"/>
      <c r="BT458" s="6"/>
      <c r="BU458" s="6"/>
      <c r="BV458" s="4"/>
      <c r="BW458" s="3"/>
      <c r="BX458" s="6"/>
      <c r="BY458" s="6"/>
      <c r="BZ458" s="6"/>
      <c r="CA458" s="73"/>
      <c r="CB458" s="74"/>
      <c r="CC458" s="75"/>
    </row>
    <row r="460" spans="2:81" ht="15" customHeight="1" thickBot="1" x14ac:dyDescent="0.6"/>
    <row r="461" spans="2:81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7" t="s">
        <v>11</v>
      </c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9"/>
    </row>
    <row r="462" spans="2:81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168</v>
      </c>
      <c r="Z462" s="5"/>
      <c r="AA462" s="1" t="s">
        <v>12</v>
      </c>
      <c r="AB462" s="5"/>
      <c r="AC462" s="5"/>
      <c r="AD462" s="5" t="s">
        <v>37</v>
      </c>
      <c r="AE462" s="5"/>
      <c r="AF462" s="5"/>
      <c r="AG462" s="5"/>
      <c r="AH462" s="5"/>
      <c r="AI462" s="5" t="s">
        <v>38</v>
      </c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2"/>
    </row>
    <row r="463" spans="2:81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 * 100</f>
        <v>91</v>
      </c>
      <c r="G463" s="11" t="s">
        <v>0</v>
      </c>
      <c r="H463" s="10">
        <f ca="1">INDIRECT("[" &amp; $B$7 &amp; "]" &amp; $B$9 &amp; "!C" &amp; $B463) * 100</f>
        <v>10</v>
      </c>
      <c r="I463" t="s">
        <v>1</v>
      </c>
      <c r="J463" s="10" t="str">
        <f ca="1">IF(INDIRECT("[" &amp; $B$7 &amp; "]" &amp; $B$9 &amp; "!B" &amp; $B463)="alternating", "先後交互制", "先後固定制")</f>
        <v>先後交互制</v>
      </c>
      <c r="K463" s="11"/>
      <c r="L463" s="33">
        <f ca="1">INDIRECT("[" &amp; $B$7 &amp; "]" &amp; $B$9 &amp; "!F" &amp; $B463)</f>
        <v>1</v>
      </c>
      <c r="M463" s="26" t="s">
        <v>3</v>
      </c>
      <c r="N463" s="33">
        <f ca="1">INDIRECT("[" &amp; $B$7 &amp; "]" &amp; $B$9 &amp; "!E" &amp; $B463)</f>
        <v>3</v>
      </c>
      <c r="O463" s="26" t="s">
        <v>3</v>
      </c>
      <c r="P463" s="33">
        <f ca="1">INDIRECT("[" &amp; $B$7 &amp; "]" &amp; $B$9 &amp; "!D"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1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/>
      <c r="AA463" s="10">
        <f ca="1">INDIRECT("[" &amp; $B$7 &amp; "]" &amp; $B$9 &amp; "!K" &amp; $B463)</f>
        <v>2000</v>
      </c>
      <c r="AB463" t="s">
        <v>5</v>
      </c>
      <c r="AD463">
        <f ca="1">INDIRECT("[" &amp; $B$7 &amp; "]" &amp; $B$9 &amp; "!L" &amp; $B463)</f>
        <v>1</v>
      </c>
      <c r="AE463" t="s">
        <v>4</v>
      </c>
      <c r="AI463">
        <f ca="1">INDIRECT("[" &amp; $B$7 &amp; "]" &amp; $B$9 &amp; "!M" &amp; $B463)</f>
        <v>6</v>
      </c>
      <c r="AJ463" t="s">
        <v>4</v>
      </c>
      <c r="CC463" s="11"/>
    </row>
    <row r="464" spans="2:81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 t="s">
        <v>165</v>
      </c>
      <c r="AA464" s="10"/>
      <c r="AM464" s="1" t="s">
        <v>21</v>
      </c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1" t="s">
        <v>35</v>
      </c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2"/>
    </row>
    <row r="465" spans="2:81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26">
        <f ca="1">INDIRECT("[" &amp; $B$7 &amp; "]" &amp; $B$9 &amp; "!I" &amp; $B463) * 100</f>
        <v>64.861103755773783</v>
      </c>
      <c r="Z465" t="s">
        <v>167</v>
      </c>
      <c r="AA465" s="10"/>
      <c r="AB465" s="11"/>
      <c r="AC465" s="12" t="s">
        <v>15</v>
      </c>
      <c r="AD465" s="13"/>
      <c r="AE465" s="13"/>
      <c r="AF465" s="13"/>
      <c r="AG465" s="14"/>
      <c r="AH465" s="12" t="s">
        <v>16</v>
      </c>
      <c r="AI465" s="13"/>
      <c r="AJ465" s="13"/>
      <c r="AK465" s="13"/>
      <c r="AL465" s="13"/>
      <c r="AM465" s="10">
        <f ca="1">INDIRECT("[" &amp; $B$7 &amp; "]" &amp; $B$9 &amp; "!P" &amp; $B463)</f>
        <v>1308</v>
      </c>
      <c r="AN465" t="s">
        <v>5</v>
      </c>
      <c r="AQ465" s="6" t="s">
        <v>17</v>
      </c>
      <c r="AR465" s="6"/>
      <c r="AS465" s="6"/>
      <c r="AT465" s="6"/>
      <c r="AU465" s="6"/>
      <c r="AV465" s="6"/>
      <c r="AW465" s="6"/>
      <c r="AX465" s="6"/>
      <c r="AY465" s="49" t="s">
        <v>20</v>
      </c>
      <c r="AZ465" s="47"/>
      <c r="BA465" s="47"/>
      <c r="BB465" s="47"/>
      <c r="BC465" s="47"/>
      <c r="BD465" s="47"/>
      <c r="BE465" s="47"/>
      <c r="BF465" s="47"/>
      <c r="BG465" s="10">
        <f ca="1">INDIRECT("[" &amp; $B$7 &amp; "]" &amp; $B$9 &amp; "!U" &amp; $B463)</f>
        <v>692</v>
      </c>
      <c r="BH465" t="s">
        <v>5</v>
      </c>
      <c r="BK465" s="6" t="s">
        <v>17</v>
      </c>
      <c r="BS465" t="s">
        <v>20</v>
      </c>
      <c r="CA465" s="76" t="s">
        <v>22</v>
      </c>
      <c r="CB465" s="77"/>
      <c r="CC465" s="78"/>
    </row>
    <row r="466" spans="2:81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 t="s">
        <v>166</v>
      </c>
      <c r="AA466" s="10"/>
      <c r="AB466" s="11"/>
      <c r="AC466" s="15"/>
      <c r="AD466" s="16">
        <f ca="1">INDIRECT("[" &amp; $B$7 &amp; "]" &amp; $B$9 &amp; "!N" &amp; $B463)</f>
        <v>1226</v>
      </c>
      <c r="AE466" s="16" t="s">
        <v>5</v>
      </c>
      <c r="AF466" s="16"/>
      <c r="AG466" s="17"/>
      <c r="AH466" s="15"/>
      <c r="AI466" s="16">
        <f ca="1">INDIRECT("[" &amp; $B$7 &amp; "]" &amp; $B$9 &amp; "!O" &amp; $B463)</f>
        <v>680</v>
      </c>
      <c r="AJ466" s="16" t="s">
        <v>5</v>
      </c>
      <c r="AK466" s="16"/>
      <c r="AL466" s="16"/>
      <c r="AM466" s="10">
        <f ca="1">AM465*100/$AA463</f>
        <v>65.400000000000006</v>
      </c>
      <c r="AN466" t="s">
        <v>36</v>
      </c>
      <c r="AQ466" s="1" t="s">
        <v>18</v>
      </c>
      <c r="AR466" s="5"/>
      <c r="AS466" s="5"/>
      <c r="AT466" s="2"/>
      <c r="AU466" s="1" t="s">
        <v>19</v>
      </c>
      <c r="AV466" s="5"/>
      <c r="AW466" s="5"/>
      <c r="AX466" s="2"/>
      <c r="AY466" s="51" t="s">
        <v>18</v>
      </c>
      <c r="AZ466" s="51"/>
      <c r="BA466" s="51"/>
      <c r="BB466" s="52"/>
      <c r="BC466" s="50" t="s">
        <v>19</v>
      </c>
      <c r="BD466" s="51"/>
      <c r="BE466" s="51"/>
      <c r="BF466" s="55"/>
      <c r="BG466" s="10">
        <f ca="1">BG465*100/$AA463</f>
        <v>34.6</v>
      </c>
      <c r="BH466" t="s">
        <v>36</v>
      </c>
      <c r="BK466" s="1" t="s">
        <v>18</v>
      </c>
      <c r="BL466" s="5"/>
      <c r="BM466" s="5"/>
      <c r="BN466" s="2"/>
      <c r="BO466" s="5" t="s">
        <v>19</v>
      </c>
      <c r="BP466" s="5"/>
      <c r="BQ466" s="5"/>
      <c r="BR466" s="5"/>
      <c r="BS466" s="1" t="s">
        <v>18</v>
      </c>
      <c r="BT466" s="5"/>
      <c r="BU466" s="5"/>
      <c r="BV466" s="2"/>
      <c r="BW466" s="1" t="s">
        <v>19</v>
      </c>
      <c r="BX466" s="5"/>
      <c r="BY466" s="5"/>
      <c r="BZ466" s="5"/>
      <c r="CA466" s="68">
        <f ca="1">INDIRECT("[" &amp; $B$7 &amp; "]" &amp; $B$9 &amp; "!Z" &amp; $B463)</f>
        <v>94</v>
      </c>
      <c r="CB466" s="69" t="s">
        <v>5</v>
      </c>
      <c r="CC466" s="70"/>
    </row>
    <row r="467" spans="2:81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26">
        <f ca="1">INDIRECT("[" &amp; $B$7 &amp; "]" &amp; $B$9 &amp; "!J" &amp; $B463) * 100</f>
        <v>4.1097513620889998</v>
      </c>
      <c r="Z467" t="s">
        <v>167</v>
      </c>
      <c r="AA467" s="10"/>
      <c r="AB467" s="11"/>
      <c r="AC467" s="59"/>
      <c r="AD467" s="66">
        <f ca="1">AD466*100/(AA463-CA466)</f>
        <v>64.323189926547741</v>
      </c>
      <c r="AE467" s="58" t="s">
        <v>1</v>
      </c>
      <c r="AF467" s="62"/>
      <c r="AG467" s="17"/>
      <c r="AH467" s="59"/>
      <c r="AI467" s="66">
        <f ca="1">AI466*100/(AA463-CA466)</f>
        <v>35.676810073452259</v>
      </c>
      <c r="AJ467" s="58" t="s">
        <v>1</v>
      </c>
      <c r="AK467" s="16"/>
      <c r="AL467" s="16"/>
      <c r="AM467" s="10"/>
      <c r="AQ467" s="10">
        <f ca="1">INDIRECT("[" &amp; $B$7 &amp; "]" &amp; $B$9 &amp; "!Q" &amp; $B463)</f>
        <v>954</v>
      </c>
      <c r="AR467" t="s">
        <v>5</v>
      </c>
      <c r="AT467" s="11"/>
      <c r="AU467" s="10">
        <f ca="1">INDIRECT("[" &amp; $B$7 &amp; "]" &amp; $B$9 &amp; "!R" &amp; $B463)</f>
        <v>354</v>
      </c>
      <c r="AV467" t="s">
        <v>5</v>
      </c>
      <c r="AX467" s="11"/>
      <c r="AY467" s="41">
        <f ca="1">INDIRECT("[" &amp; $B$7 &amp; "]" &amp; $B$9 &amp; "!S" &amp; $B463)</f>
        <v>0</v>
      </c>
      <c r="AZ467" s="49" t="s">
        <v>5</v>
      </c>
      <c r="BA467" s="49"/>
      <c r="BB467" s="47"/>
      <c r="BC467" s="60">
        <f ca="1">INDIRECT("[" &amp; $B$7 &amp; "]" &amp; $B$9 &amp; "!T" &amp; $B463)</f>
        <v>0</v>
      </c>
      <c r="BD467" s="49" t="s">
        <v>5</v>
      </c>
      <c r="BE467" s="49"/>
      <c r="BF467" s="61"/>
      <c r="BG467" s="10"/>
      <c r="BK467" s="10">
        <f ca="1">INDIRECT("[" &amp; $B$7 &amp; "]" &amp; $B$9 &amp; "!V" &amp; $B463)</f>
        <v>263</v>
      </c>
      <c r="BL467" t="s">
        <v>5</v>
      </c>
      <c r="BN467" s="11"/>
      <c r="BO467" s="10">
        <f ca="1">INDIRECT("[" &amp; $B$7 &amp; "]" &amp; $B$9 &amp; "!W" &amp; $B463)</f>
        <v>319</v>
      </c>
      <c r="BP467" t="s">
        <v>5</v>
      </c>
      <c r="BS467" s="10">
        <f ca="1">INDIRECT("[" &amp; $B$7 &amp; "]" &amp; $B$9 &amp; "!X" &amp; $B463)</f>
        <v>9</v>
      </c>
      <c r="BT467" t="s">
        <v>5</v>
      </c>
      <c r="BV467" s="11"/>
      <c r="BW467" s="10">
        <f ca="1">INDIRECT("[" &amp; $B$7 &amp; "]" &amp; $B$9 &amp; "!Y" &amp; $B463)</f>
        <v>7</v>
      </c>
      <c r="BX467" t="s">
        <v>5</v>
      </c>
      <c r="CA467" s="71">
        <f ca="1">CA466*100/AA463</f>
        <v>4.7</v>
      </c>
      <c r="CB467" s="72" t="s">
        <v>1</v>
      </c>
      <c r="CC467" s="70"/>
    </row>
    <row r="468" spans="2:81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6"/>
      <c r="AA468" s="3"/>
      <c r="AB468" s="4"/>
      <c r="AC468" s="63" t="s">
        <v>39</v>
      </c>
      <c r="AD468" s="67">
        <f ca="1">AD467-50</f>
        <v>14.323189926547741</v>
      </c>
      <c r="AE468" s="64" t="s">
        <v>40</v>
      </c>
      <c r="AF468" s="64"/>
      <c r="AG468" s="65"/>
      <c r="AH468" s="63" t="s">
        <v>39</v>
      </c>
      <c r="AI468" s="67">
        <f ca="1">AI467-50</f>
        <v>-14.323189926547741</v>
      </c>
      <c r="AJ468" s="64" t="s">
        <v>40</v>
      </c>
      <c r="AK468" s="64"/>
      <c r="AL468" s="64"/>
      <c r="AM468" s="3"/>
      <c r="AN468" s="6"/>
      <c r="AO468" s="6"/>
      <c r="AP468" s="6"/>
      <c r="AQ468" s="3"/>
      <c r="AR468" s="6"/>
      <c r="AS468" s="6"/>
      <c r="AT468" s="4"/>
      <c r="AU468" s="3"/>
      <c r="AV468" s="6"/>
      <c r="AW468" s="6"/>
      <c r="AX468" s="4"/>
      <c r="AY468" s="48"/>
      <c r="AZ468" s="46"/>
      <c r="BA468" s="46"/>
      <c r="BB468" s="54"/>
      <c r="BC468" s="53"/>
      <c r="BD468" s="46"/>
      <c r="BE468" s="46"/>
      <c r="BF468" s="56"/>
      <c r="BG468" s="3"/>
      <c r="BH468" s="6"/>
      <c r="BI468" s="6"/>
      <c r="BJ468" s="6"/>
      <c r="BK468" s="3"/>
      <c r="BL468" s="6"/>
      <c r="BM468" s="6"/>
      <c r="BN468" s="4"/>
      <c r="BO468" s="3"/>
      <c r="BP468" s="6"/>
      <c r="BQ468" s="6"/>
      <c r="BR468" s="6"/>
      <c r="BS468" s="3"/>
      <c r="BT468" s="6"/>
      <c r="BU468" s="6"/>
      <c r="BV468" s="4"/>
      <c r="BW468" s="3"/>
      <c r="BX468" s="6"/>
      <c r="BY468" s="6"/>
      <c r="BZ468" s="6"/>
      <c r="CA468" s="73"/>
      <c r="CB468" s="74"/>
      <c r="CC468" s="75"/>
    </row>
    <row r="470" spans="2:81" ht="15" customHeight="1" thickBot="1" x14ac:dyDescent="0.6"/>
    <row r="471" spans="2:81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7" t="s">
        <v>11</v>
      </c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9"/>
    </row>
    <row r="472" spans="2:81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168</v>
      </c>
      <c r="Z472" s="5"/>
      <c r="AA472" s="1" t="s">
        <v>12</v>
      </c>
      <c r="AB472" s="5"/>
      <c r="AC472" s="5"/>
      <c r="AD472" s="5" t="s">
        <v>37</v>
      </c>
      <c r="AE472" s="5"/>
      <c r="AF472" s="5"/>
      <c r="AG472" s="5"/>
      <c r="AH472" s="5"/>
      <c r="AI472" s="5" t="s">
        <v>38</v>
      </c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2"/>
    </row>
    <row r="473" spans="2:81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 * 100</f>
        <v>92</v>
      </c>
      <c r="G473" s="11" t="s">
        <v>0</v>
      </c>
      <c r="H473" s="10">
        <f ca="1">INDIRECT("[" &amp; $B$7 &amp; "]" &amp; $B$9 &amp; "!C" &amp; $B473) * 100</f>
        <v>10</v>
      </c>
      <c r="I473" t="s">
        <v>1</v>
      </c>
      <c r="J473" s="10" t="str">
        <f ca="1">IF(INDIRECT("[" &amp; $B$7 &amp; "]" &amp; $B$9 &amp; "!B" &amp; $B473)="alternating", "先後交互制", "先後固定制")</f>
        <v>先後交互制</v>
      </c>
      <c r="K473" s="11"/>
      <c r="L473" s="33">
        <f ca="1">INDIRECT("[" &amp; $B$7 &amp; "]" &amp; $B$9 &amp; "!F" &amp; $B473)</f>
        <v>1</v>
      </c>
      <c r="M473" s="26" t="s">
        <v>3</v>
      </c>
      <c r="N473" s="33">
        <f ca="1">INDIRECT("[" &amp; $B$7 &amp; "]" &amp; $B$9 &amp; "!E" &amp; $B473)</f>
        <v>3</v>
      </c>
      <c r="O473" s="26" t="s">
        <v>3</v>
      </c>
      <c r="P473" s="33">
        <f ca="1">INDIRECT("[" &amp; $B$7 &amp; "]" &amp; $B$9 &amp; "!D"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1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/>
      <c r="AA473" s="10">
        <f ca="1">INDIRECT("[" &amp; $B$7 &amp; "]" &amp; $B$9 &amp; "!K" &amp; $B473)</f>
        <v>2000</v>
      </c>
      <c r="AB473" t="s">
        <v>5</v>
      </c>
      <c r="AD473">
        <f ca="1">INDIRECT("[" &amp; $B$7 &amp; "]" &amp; $B$9 &amp; "!L" &amp; $B473)</f>
        <v>1</v>
      </c>
      <c r="AE473" t="s">
        <v>4</v>
      </c>
      <c r="AI473">
        <f ca="1">INDIRECT("[" &amp; $B$7 &amp; "]" &amp; $B$9 &amp; "!M" &amp; $B473)</f>
        <v>6</v>
      </c>
      <c r="AJ473" t="s">
        <v>4</v>
      </c>
      <c r="CC473" s="11"/>
    </row>
    <row r="474" spans="2:81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 t="s">
        <v>165</v>
      </c>
      <c r="AA474" s="10"/>
      <c r="AM474" s="1" t="s">
        <v>21</v>
      </c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1" t="s">
        <v>35</v>
      </c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2"/>
    </row>
    <row r="475" spans="2:81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26">
        <f ca="1">INDIRECT("[" &amp; $B$7 &amp; "]" &amp; $B$9 &amp; "!I" &amp; $B473) * 100</f>
        <v>66.129737366028309</v>
      </c>
      <c r="Z475" t="s">
        <v>167</v>
      </c>
      <c r="AA475" s="10"/>
      <c r="AB475" s="11"/>
      <c r="AC475" s="12" t="s">
        <v>15</v>
      </c>
      <c r="AD475" s="13"/>
      <c r="AE475" s="13"/>
      <c r="AF475" s="13"/>
      <c r="AG475" s="14"/>
      <c r="AH475" s="12" t="s">
        <v>16</v>
      </c>
      <c r="AI475" s="13"/>
      <c r="AJ475" s="13"/>
      <c r="AK475" s="13"/>
      <c r="AL475" s="13"/>
      <c r="AM475" s="10">
        <f ca="1">INDIRECT("[" &amp; $B$7 &amp; "]" &amp; $B$9 &amp; "!P" &amp; $B473)</f>
        <v>1258</v>
      </c>
      <c r="AN475" t="s">
        <v>5</v>
      </c>
      <c r="AQ475" s="6" t="s">
        <v>17</v>
      </c>
      <c r="AR475" s="6"/>
      <c r="AS475" s="6"/>
      <c r="AT475" s="6"/>
      <c r="AU475" s="6"/>
      <c r="AV475" s="6"/>
      <c r="AW475" s="6"/>
      <c r="AX475" s="6"/>
      <c r="AY475" s="49" t="s">
        <v>20</v>
      </c>
      <c r="AZ475" s="47"/>
      <c r="BA475" s="47"/>
      <c r="BB475" s="47"/>
      <c r="BC475" s="47"/>
      <c r="BD475" s="47"/>
      <c r="BE475" s="47"/>
      <c r="BF475" s="47"/>
      <c r="BG475" s="10">
        <f ca="1">INDIRECT("[" &amp; $B$7 &amp; "]" &amp; $B$9 &amp; "!U" &amp; $B473)</f>
        <v>742</v>
      </c>
      <c r="BH475" t="s">
        <v>5</v>
      </c>
      <c r="BK475" s="6" t="s">
        <v>17</v>
      </c>
      <c r="BS475" t="s">
        <v>20</v>
      </c>
      <c r="CA475" s="76" t="s">
        <v>22</v>
      </c>
      <c r="CB475" s="77"/>
      <c r="CC475" s="78"/>
    </row>
    <row r="476" spans="2:81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 t="s">
        <v>166</v>
      </c>
      <c r="AA476" s="10"/>
      <c r="AB476" s="11"/>
      <c r="AC476" s="15"/>
      <c r="AD476" s="16">
        <f ca="1">INDIRECT("[" &amp; $B$7 &amp; "]" &amp; $B$9 &amp; "!N" &amp; $B473)</f>
        <v>1265</v>
      </c>
      <c r="AE476" s="16" t="s">
        <v>5</v>
      </c>
      <c r="AF476" s="16"/>
      <c r="AG476" s="17"/>
      <c r="AH476" s="15"/>
      <c r="AI476" s="16">
        <f ca="1">INDIRECT("[" &amp; $B$7 &amp; "]" &amp; $B$9 &amp; "!O" &amp; $B473)</f>
        <v>649</v>
      </c>
      <c r="AJ476" s="16" t="s">
        <v>5</v>
      </c>
      <c r="AK476" s="16"/>
      <c r="AL476" s="16"/>
      <c r="AM476" s="10">
        <f ca="1">AM475*100/$AA473</f>
        <v>62.9</v>
      </c>
      <c r="AN476" t="s">
        <v>36</v>
      </c>
      <c r="AQ476" s="1" t="s">
        <v>18</v>
      </c>
      <c r="AR476" s="5"/>
      <c r="AS476" s="5"/>
      <c r="AT476" s="2"/>
      <c r="AU476" s="1" t="s">
        <v>19</v>
      </c>
      <c r="AV476" s="5"/>
      <c r="AW476" s="5"/>
      <c r="AX476" s="2"/>
      <c r="AY476" s="51" t="s">
        <v>18</v>
      </c>
      <c r="AZ476" s="51"/>
      <c r="BA476" s="51"/>
      <c r="BB476" s="52"/>
      <c r="BC476" s="50" t="s">
        <v>19</v>
      </c>
      <c r="BD476" s="51"/>
      <c r="BE476" s="51"/>
      <c r="BF476" s="55"/>
      <c r="BG476" s="10">
        <f ca="1">BG475*100/$AA473</f>
        <v>37.1</v>
      </c>
      <c r="BH476" t="s">
        <v>36</v>
      </c>
      <c r="BK476" s="1" t="s">
        <v>18</v>
      </c>
      <c r="BL476" s="5"/>
      <c r="BM476" s="5"/>
      <c r="BN476" s="2"/>
      <c r="BO476" s="5" t="s">
        <v>19</v>
      </c>
      <c r="BP476" s="5"/>
      <c r="BQ476" s="5"/>
      <c r="BR476" s="5"/>
      <c r="BS476" s="1" t="s">
        <v>18</v>
      </c>
      <c r="BT476" s="5"/>
      <c r="BU476" s="5"/>
      <c r="BV476" s="2"/>
      <c r="BW476" s="1" t="s">
        <v>19</v>
      </c>
      <c r="BX476" s="5"/>
      <c r="BY476" s="5"/>
      <c r="BZ476" s="5"/>
      <c r="CA476" s="68">
        <f ca="1">INDIRECT("[" &amp; $B$7 &amp; "]" &amp; $B$9 &amp; "!Z" &amp; $B473)</f>
        <v>86</v>
      </c>
      <c r="CB476" s="69" t="s">
        <v>5</v>
      </c>
      <c r="CC476" s="70"/>
    </row>
    <row r="477" spans="2:81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26">
        <f ca="1">INDIRECT("[" &amp; $B$7 &amp; "]" &amp; $B$9 &amp; "!J" &amp; $B473) * 100</f>
        <v>4.2920313495039997</v>
      </c>
      <c r="Z477" t="s">
        <v>167</v>
      </c>
      <c r="AA477" s="10"/>
      <c r="AB477" s="11"/>
      <c r="AC477" s="59"/>
      <c r="AD477" s="66">
        <f ca="1">AD476*100/(AA473-CA476)</f>
        <v>66.091954022988503</v>
      </c>
      <c r="AE477" s="58" t="s">
        <v>1</v>
      </c>
      <c r="AF477" s="62"/>
      <c r="AG477" s="17"/>
      <c r="AH477" s="59"/>
      <c r="AI477" s="66">
        <f ca="1">AI476*100/(AA473-CA476)</f>
        <v>33.908045977011497</v>
      </c>
      <c r="AJ477" s="58" t="s">
        <v>1</v>
      </c>
      <c r="AK477" s="16"/>
      <c r="AL477" s="16"/>
      <c r="AM477" s="10"/>
      <c r="AQ477" s="10">
        <f ca="1">INDIRECT("[" &amp; $B$7 &amp; "]" &amp; $B$9 &amp; "!Q" &amp; $B473)</f>
        <v>971</v>
      </c>
      <c r="AR477" t="s">
        <v>5</v>
      </c>
      <c r="AT477" s="11"/>
      <c r="AU477" s="10">
        <f ca="1">INDIRECT("[" &amp; $B$7 &amp; "]" &amp; $B$9 &amp; "!R" &amp; $B473)</f>
        <v>287</v>
      </c>
      <c r="AV477" t="s">
        <v>5</v>
      </c>
      <c r="AX477" s="11"/>
      <c r="AY477" s="41">
        <f ca="1">INDIRECT("[" &amp; $B$7 &amp; "]" &amp; $B$9 &amp; "!S" &amp; $B473)</f>
        <v>0</v>
      </c>
      <c r="AZ477" s="49" t="s">
        <v>5</v>
      </c>
      <c r="BA477" s="49"/>
      <c r="BB477" s="47"/>
      <c r="BC477" s="60">
        <f ca="1">INDIRECT("[" &amp; $B$7 &amp; "]" &amp; $B$9 &amp; "!T" &amp; $B473)</f>
        <v>0</v>
      </c>
      <c r="BD477" s="49" t="s">
        <v>5</v>
      </c>
      <c r="BE477" s="49"/>
      <c r="BF477" s="61"/>
      <c r="BG477" s="10"/>
      <c r="BK477" s="10">
        <f ca="1">INDIRECT("[" &amp; $B$7 &amp; "]" &amp; $B$9 &amp; "!V" &amp; $B473)</f>
        <v>285</v>
      </c>
      <c r="BL477" t="s">
        <v>5</v>
      </c>
      <c r="BN477" s="11"/>
      <c r="BO477" s="10">
        <f ca="1">INDIRECT("[" &amp; $B$7 &amp; "]" &amp; $B$9 &amp; "!W" &amp; $B473)</f>
        <v>353</v>
      </c>
      <c r="BP477" t="s">
        <v>5</v>
      </c>
      <c r="BS477" s="10">
        <f ca="1">INDIRECT("[" &amp; $B$7 &amp; "]" &amp; $B$9 &amp; "!X" &amp; $B473)</f>
        <v>9</v>
      </c>
      <c r="BT477" t="s">
        <v>5</v>
      </c>
      <c r="BV477" s="11"/>
      <c r="BW477" s="10">
        <f ca="1">INDIRECT("[" &amp; $B$7 &amp; "]" &amp; $B$9 &amp; "!Y" &amp; $B473)</f>
        <v>9</v>
      </c>
      <c r="BX477" t="s">
        <v>5</v>
      </c>
      <c r="CA477" s="71">
        <f ca="1">CA476*100/AA473</f>
        <v>4.3</v>
      </c>
      <c r="CB477" s="72" t="s">
        <v>1</v>
      </c>
      <c r="CC477" s="70"/>
    </row>
    <row r="478" spans="2:81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6"/>
      <c r="AA478" s="3"/>
      <c r="AB478" s="4"/>
      <c r="AC478" s="63" t="s">
        <v>39</v>
      </c>
      <c r="AD478" s="67">
        <f ca="1">AD477-50</f>
        <v>16.091954022988503</v>
      </c>
      <c r="AE478" s="64" t="s">
        <v>40</v>
      </c>
      <c r="AF478" s="64"/>
      <c r="AG478" s="65"/>
      <c r="AH478" s="63" t="s">
        <v>39</v>
      </c>
      <c r="AI478" s="67">
        <f ca="1">AI477-50</f>
        <v>-16.091954022988503</v>
      </c>
      <c r="AJ478" s="64" t="s">
        <v>40</v>
      </c>
      <c r="AK478" s="64"/>
      <c r="AL478" s="64"/>
      <c r="AM478" s="3"/>
      <c r="AN478" s="6"/>
      <c r="AO478" s="6"/>
      <c r="AP478" s="6"/>
      <c r="AQ478" s="3"/>
      <c r="AR478" s="6"/>
      <c r="AS478" s="6"/>
      <c r="AT478" s="4"/>
      <c r="AU478" s="3"/>
      <c r="AV478" s="6"/>
      <c r="AW478" s="6"/>
      <c r="AX478" s="4"/>
      <c r="AY478" s="48"/>
      <c r="AZ478" s="46"/>
      <c r="BA478" s="46"/>
      <c r="BB478" s="54"/>
      <c r="BC478" s="53"/>
      <c r="BD478" s="46"/>
      <c r="BE478" s="46"/>
      <c r="BF478" s="56"/>
      <c r="BG478" s="3"/>
      <c r="BH478" s="6"/>
      <c r="BI478" s="6"/>
      <c r="BJ478" s="6"/>
      <c r="BK478" s="3"/>
      <c r="BL478" s="6"/>
      <c r="BM478" s="6"/>
      <c r="BN478" s="4"/>
      <c r="BO478" s="3"/>
      <c r="BP478" s="6"/>
      <c r="BQ478" s="6"/>
      <c r="BR478" s="6"/>
      <c r="BS478" s="3"/>
      <c r="BT478" s="6"/>
      <c r="BU478" s="6"/>
      <c r="BV478" s="4"/>
      <c r="BW478" s="3"/>
      <c r="BX478" s="6"/>
      <c r="BY478" s="6"/>
      <c r="BZ478" s="6"/>
      <c r="CA478" s="73"/>
      <c r="CB478" s="74"/>
      <c r="CC478" s="75"/>
    </row>
    <row r="480" spans="2:81" ht="15" customHeight="1" thickBot="1" x14ac:dyDescent="0.6"/>
    <row r="481" spans="2:81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7" t="s">
        <v>11</v>
      </c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9"/>
    </row>
    <row r="482" spans="2:81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168</v>
      </c>
      <c r="Z482" s="5"/>
      <c r="AA482" s="1" t="s">
        <v>12</v>
      </c>
      <c r="AB482" s="5"/>
      <c r="AC482" s="5"/>
      <c r="AD482" s="5" t="s">
        <v>37</v>
      </c>
      <c r="AE482" s="5"/>
      <c r="AF482" s="5"/>
      <c r="AG482" s="5"/>
      <c r="AH482" s="5"/>
      <c r="AI482" s="5" t="s">
        <v>38</v>
      </c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2"/>
    </row>
    <row r="483" spans="2:81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 * 100</f>
        <v>93</v>
      </c>
      <c r="G483" s="11" t="s">
        <v>0</v>
      </c>
      <c r="H483" s="10">
        <f ca="1">INDIRECT("[" &amp; $B$7 &amp; "]" &amp; $B$9 &amp; "!C" &amp; $B483) * 100</f>
        <v>10</v>
      </c>
      <c r="I483" t="s">
        <v>1</v>
      </c>
      <c r="J483" s="10" t="str">
        <f ca="1">IF(INDIRECT("[" &amp; $B$7 &amp; "]" &amp; $B$9 &amp; "!B" &amp; $B483)="alternating", "先後交互制", "先後固定制")</f>
        <v>先後交互制</v>
      </c>
      <c r="K483" s="11"/>
      <c r="L483" s="33">
        <f ca="1">INDIRECT("[" &amp; $B$7 &amp; "]" &amp; $B$9 &amp; "!F" &amp; $B483)</f>
        <v>1</v>
      </c>
      <c r="M483" s="26" t="s">
        <v>3</v>
      </c>
      <c r="N483" s="33">
        <f ca="1">INDIRECT("[" &amp; $B$7 &amp; "]" &amp; $B$9 &amp; "!E" &amp; $B483)</f>
        <v>3</v>
      </c>
      <c r="O483" s="26" t="s">
        <v>3</v>
      </c>
      <c r="P483" s="33">
        <f ca="1">INDIRECT("[" &amp; $B$7 &amp; "]" &amp; $B$9 &amp; "!D" &amp; $B483)</f>
        <v>3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1</v>
      </c>
      <c r="V483" t="s">
        <v>4</v>
      </c>
      <c r="W483" s="33">
        <f ca="1">INDIRECT("[" &amp; $B$7 &amp; "]" &amp; $B$9 &amp; "!H" &amp; $B483)</f>
        <v>6</v>
      </c>
      <c r="X483" s="27" t="s">
        <v>4</v>
      </c>
      <c r="Y483" s="10"/>
      <c r="AA483" s="10">
        <f ca="1">INDIRECT("[" &amp; $B$7 &amp; "]" &amp; $B$9 &amp; "!K" &amp; $B483)</f>
        <v>2000</v>
      </c>
      <c r="AB483" t="s">
        <v>5</v>
      </c>
      <c r="AD483">
        <f ca="1">INDIRECT("[" &amp; $B$7 &amp; "]" &amp; $B$9 &amp; "!L" &amp; $B483)</f>
        <v>1</v>
      </c>
      <c r="AE483" t="s">
        <v>4</v>
      </c>
      <c r="AI483">
        <f ca="1">INDIRECT("[" &amp; $B$7 &amp; "]" &amp; $B$9 &amp; "!M" &amp; $B483)</f>
        <v>6</v>
      </c>
      <c r="AJ483" t="s">
        <v>4</v>
      </c>
      <c r="CC483" s="11"/>
    </row>
    <row r="484" spans="2:81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 t="s">
        <v>165</v>
      </c>
      <c r="AA484" s="10"/>
      <c r="AM484" s="1" t="s">
        <v>21</v>
      </c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1" t="s">
        <v>35</v>
      </c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2"/>
    </row>
    <row r="485" spans="2:81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26">
        <f ca="1">INDIRECT("[" &amp; $B$7 &amp; "]" &amp; $B$9 &amp; "!I" &amp; $B483) * 100</f>
        <v>67.447924913209434</v>
      </c>
      <c r="Z485" t="s">
        <v>167</v>
      </c>
      <c r="AA485" s="10"/>
      <c r="AB485" s="11"/>
      <c r="AC485" s="12" t="s">
        <v>15</v>
      </c>
      <c r="AD485" s="13"/>
      <c r="AE485" s="13"/>
      <c r="AF485" s="13"/>
      <c r="AG485" s="14"/>
      <c r="AH485" s="12" t="s">
        <v>16</v>
      </c>
      <c r="AI485" s="13"/>
      <c r="AJ485" s="13"/>
      <c r="AK485" s="13"/>
      <c r="AL485" s="13"/>
      <c r="AM485" s="10">
        <f ca="1">INDIRECT("[" &amp; $B$7 &amp; "]" &amp; $B$9 &amp; "!P" &amp; $B483)</f>
        <v>1296</v>
      </c>
      <c r="AN485" t="s">
        <v>5</v>
      </c>
      <c r="AQ485" s="6" t="s">
        <v>17</v>
      </c>
      <c r="AR485" s="6"/>
      <c r="AS485" s="6"/>
      <c r="AT485" s="6"/>
      <c r="AU485" s="6"/>
      <c r="AV485" s="6"/>
      <c r="AW485" s="6"/>
      <c r="AX485" s="6"/>
      <c r="AY485" s="49" t="s">
        <v>20</v>
      </c>
      <c r="AZ485" s="47"/>
      <c r="BA485" s="47"/>
      <c r="BB485" s="47"/>
      <c r="BC485" s="47"/>
      <c r="BD485" s="47"/>
      <c r="BE485" s="47"/>
      <c r="BF485" s="47"/>
      <c r="BG485" s="10">
        <f ca="1">INDIRECT("[" &amp; $B$7 &amp; "]" &amp; $B$9 &amp; "!U" &amp; $B483)</f>
        <v>704</v>
      </c>
      <c r="BH485" t="s">
        <v>5</v>
      </c>
      <c r="BK485" s="6" t="s">
        <v>17</v>
      </c>
      <c r="BS485" t="s">
        <v>20</v>
      </c>
      <c r="CA485" s="76" t="s">
        <v>22</v>
      </c>
      <c r="CB485" s="77"/>
      <c r="CC485" s="78"/>
    </row>
    <row r="486" spans="2:81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 t="s">
        <v>166</v>
      </c>
      <c r="AA486" s="10"/>
      <c r="AB486" s="11"/>
      <c r="AC486" s="15"/>
      <c r="AD486" s="16">
        <f ca="1">INDIRECT("[" &amp; $B$7 &amp; "]" &amp; $B$9 &amp; "!N" &amp; $B483)</f>
        <v>1298</v>
      </c>
      <c r="AE486" s="16" t="s">
        <v>5</v>
      </c>
      <c r="AF486" s="16"/>
      <c r="AG486" s="17"/>
      <c r="AH486" s="15"/>
      <c r="AI486" s="16">
        <f ca="1">INDIRECT("[" &amp; $B$7 &amp; "]" &amp; $B$9 &amp; "!O" &amp; $B483)</f>
        <v>614</v>
      </c>
      <c r="AJ486" s="16" t="s">
        <v>5</v>
      </c>
      <c r="AK486" s="16"/>
      <c r="AL486" s="16"/>
      <c r="AM486" s="10">
        <f ca="1">AM485*100/$AA483</f>
        <v>64.8</v>
      </c>
      <c r="AN486" t="s">
        <v>36</v>
      </c>
      <c r="AQ486" s="1" t="s">
        <v>18</v>
      </c>
      <c r="AR486" s="5"/>
      <c r="AS486" s="5"/>
      <c r="AT486" s="2"/>
      <c r="AU486" s="1" t="s">
        <v>19</v>
      </c>
      <c r="AV486" s="5"/>
      <c r="AW486" s="5"/>
      <c r="AX486" s="2"/>
      <c r="AY486" s="51" t="s">
        <v>18</v>
      </c>
      <c r="AZ486" s="51"/>
      <c r="BA486" s="51"/>
      <c r="BB486" s="52"/>
      <c r="BC486" s="50" t="s">
        <v>19</v>
      </c>
      <c r="BD486" s="51"/>
      <c r="BE486" s="51"/>
      <c r="BF486" s="55"/>
      <c r="BG486" s="10">
        <f ca="1">BG485*100/$AA483</f>
        <v>35.200000000000003</v>
      </c>
      <c r="BH486" t="s">
        <v>36</v>
      </c>
      <c r="BK486" s="1" t="s">
        <v>18</v>
      </c>
      <c r="BL486" s="5"/>
      <c r="BM486" s="5"/>
      <c r="BN486" s="2"/>
      <c r="BO486" s="5" t="s">
        <v>19</v>
      </c>
      <c r="BP486" s="5"/>
      <c r="BQ486" s="5"/>
      <c r="BR486" s="5"/>
      <c r="BS486" s="1" t="s">
        <v>18</v>
      </c>
      <c r="BT486" s="5"/>
      <c r="BU486" s="5"/>
      <c r="BV486" s="2"/>
      <c r="BW486" s="1" t="s">
        <v>19</v>
      </c>
      <c r="BX486" s="5"/>
      <c r="BY486" s="5"/>
      <c r="BZ486" s="5"/>
      <c r="CA486" s="68">
        <f ca="1">INDIRECT("[" &amp; $B$7 &amp; "]" &amp; $B$9 &amp; "!Z" &amp; $B483)</f>
        <v>88</v>
      </c>
      <c r="CB486" s="69" t="s">
        <v>5</v>
      </c>
      <c r="CC486" s="70"/>
    </row>
    <row r="487" spans="2:81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26">
        <f ca="1">INDIRECT("[" &amp; $B$7 &amp; "]" &amp; $B$9 &amp; "!J" &amp; $B483) * 100</f>
        <v>4.480323523849</v>
      </c>
      <c r="Z487" t="s">
        <v>167</v>
      </c>
      <c r="AA487" s="10"/>
      <c r="AB487" s="11"/>
      <c r="AC487" s="59"/>
      <c r="AD487" s="66">
        <f ca="1">AD486*100/(AA483-CA486)</f>
        <v>67.887029288702934</v>
      </c>
      <c r="AE487" s="58" t="s">
        <v>1</v>
      </c>
      <c r="AF487" s="62"/>
      <c r="AG487" s="17"/>
      <c r="AH487" s="59"/>
      <c r="AI487" s="66">
        <f ca="1">AI486*100/(AA483-CA486)</f>
        <v>32.112970711297073</v>
      </c>
      <c r="AJ487" s="58" t="s">
        <v>1</v>
      </c>
      <c r="AK487" s="16"/>
      <c r="AL487" s="16"/>
      <c r="AM487" s="10"/>
      <c r="AQ487" s="10">
        <f ca="1">INDIRECT("[" &amp; $B$7 &amp; "]" &amp; $B$9 &amp; "!Q" &amp; $B483)</f>
        <v>1025</v>
      </c>
      <c r="AR487" t="s">
        <v>5</v>
      </c>
      <c r="AT487" s="11"/>
      <c r="AU487" s="10">
        <f ca="1">INDIRECT("[" &amp; $B$7 &amp; "]" &amp; $B$9 &amp; "!R" &amp; $B483)</f>
        <v>271</v>
      </c>
      <c r="AV487" t="s">
        <v>5</v>
      </c>
      <c r="AX487" s="11"/>
      <c r="AY487" s="41">
        <f ca="1">INDIRECT("[" &amp; $B$7 &amp; "]" &amp; $B$9 &amp; "!S" &amp; $B483)</f>
        <v>0</v>
      </c>
      <c r="AZ487" s="49" t="s">
        <v>5</v>
      </c>
      <c r="BA487" s="49"/>
      <c r="BB487" s="47"/>
      <c r="BC487" s="60">
        <f ca="1">INDIRECT("[" &amp; $B$7 &amp; "]" &amp; $B$9 &amp; "!T" &amp; $B483)</f>
        <v>0</v>
      </c>
      <c r="BD487" s="49" t="s">
        <v>5</v>
      </c>
      <c r="BE487" s="49"/>
      <c r="BF487" s="61"/>
      <c r="BG487" s="10"/>
      <c r="BK487" s="10">
        <f ca="1">INDIRECT("[" &amp; $B$7 &amp; "]" &amp; $B$9 &amp; "!V" &amp; $B483)</f>
        <v>263</v>
      </c>
      <c r="BL487" t="s">
        <v>5</v>
      </c>
      <c r="BN487" s="11"/>
      <c r="BO487" s="10">
        <f ca="1">INDIRECT("[" &amp; $B$7 &amp; "]" &amp; $B$9 &amp; "!W" &amp; $B483)</f>
        <v>339</v>
      </c>
      <c r="BP487" t="s">
        <v>5</v>
      </c>
      <c r="BS487" s="10">
        <f ca="1">INDIRECT("[" &amp; $B$7 &amp; "]" &amp; $B$9 &amp; "!X" &amp; $B483)</f>
        <v>10</v>
      </c>
      <c r="BT487" t="s">
        <v>5</v>
      </c>
      <c r="BV487" s="11"/>
      <c r="BW487" s="10">
        <f ca="1">INDIRECT("[" &amp; $B$7 &amp; "]" &amp; $B$9 &amp; "!Y" &amp; $B483)</f>
        <v>4</v>
      </c>
      <c r="BX487" t="s">
        <v>5</v>
      </c>
      <c r="CA487" s="71">
        <f ca="1">CA486*100/AA483</f>
        <v>4.4000000000000004</v>
      </c>
      <c r="CB487" s="72" t="s">
        <v>1</v>
      </c>
      <c r="CC487" s="70"/>
    </row>
    <row r="488" spans="2:81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6"/>
      <c r="AA488" s="3"/>
      <c r="AB488" s="4"/>
      <c r="AC488" s="63" t="s">
        <v>39</v>
      </c>
      <c r="AD488" s="67">
        <f ca="1">AD487-50</f>
        <v>17.887029288702934</v>
      </c>
      <c r="AE488" s="64" t="s">
        <v>40</v>
      </c>
      <c r="AF488" s="64"/>
      <c r="AG488" s="65"/>
      <c r="AH488" s="63" t="s">
        <v>39</v>
      </c>
      <c r="AI488" s="67">
        <f ca="1">AI487-50</f>
        <v>-17.887029288702927</v>
      </c>
      <c r="AJ488" s="64" t="s">
        <v>40</v>
      </c>
      <c r="AK488" s="64"/>
      <c r="AL488" s="64"/>
      <c r="AM488" s="3"/>
      <c r="AN488" s="6"/>
      <c r="AO488" s="6"/>
      <c r="AP488" s="6"/>
      <c r="AQ488" s="3"/>
      <c r="AR488" s="6"/>
      <c r="AS488" s="6"/>
      <c r="AT488" s="4"/>
      <c r="AU488" s="3"/>
      <c r="AV488" s="6"/>
      <c r="AW488" s="6"/>
      <c r="AX488" s="4"/>
      <c r="AY488" s="48"/>
      <c r="AZ488" s="46"/>
      <c r="BA488" s="46"/>
      <c r="BB488" s="54"/>
      <c r="BC488" s="53"/>
      <c r="BD488" s="46"/>
      <c r="BE488" s="46"/>
      <c r="BF488" s="56"/>
      <c r="BG488" s="3"/>
      <c r="BH488" s="6"/>
      <c r="BI488" s="6"/>
      <c r="BJ488" s="6"/>
      <c r="BK488" s="3"/>
      <c r="BL488" s="6"/>
      <c r="BM488" s="6"/>
      <c r="BN488" s="4"/>
      <c r="BO488" s="3"/>
      <c r="BP488" s="6"/>
      <c r="BQ488" s="6"/>
      <c r="BR488" s="6"/>
      <c r="BS488" s="3"/>
      <c r="BT488" s="6"/>
      <c r="BU488" s="6"/>
      <c r="BV488" s="4"/>
      <c r="BW488" s="3"/>
      <c r="BX488" s="6"/>
      <c r="BY488" s="6"/>
      <c r="BZ488" s="6"/>
      <c r="CA488" s="73"/>
      <c r="CB488" s="74"/>
      <c r="CC488" s="75"/>
    </row>
    <row r="490" spans="2:81" ht="15" customHeight="1" thickBot="1" x14ac:dyDescent="0.6"/>
    <row r="491" spans="2:81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7" t="s">
        <v>11</v>
      </c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9"/>
    </row>
    <row r="492" spans="2:81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168</v>
      </c>
      <c r="Z492" s="5"/>
      <c r="AA492" s="1" t="s">
        <v>12</v>
      </c>
      <c r="AB492" s="5"/>
      <c r="AC492" s="5"/>
      <c r="AD492" s="5" t="s">
        <v>37</v>
      </c>
      <c r="AE492" s="5"/>
      <c r="AF492" s="5"/>
      <c r="AG492" s="5"/>
      <c r="AH492" s="5"/>
      <c r="AI492" s="5" t="s">
        <v>38</v>
      </c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2"/>
    </row>
    <row r="493" spans="2:81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 * 100</f>
        <v>94</v>
      </c>
      <c r="G493" s="11" t="s">
        <v>0</v>
      </c>
      <c r="H493" s="10">
        <f ca="1">INDIRECT("[" &amp; $B$7 &amp; "]" &amp; $B$9 &amp; "!C" &amp; $B493) * 100</f>
        <v>10</v>
      </c>
      <c r="I493" t="s">
        <v>1</v>
      </c>
      <c r="J493" s="10" t="str">
        <f ca="1">IF(INDIRECT("[" &amp; $B$7 &amp; "]" &amp; $B$9 &amp; "!B" &amp; $B493)="alternating", "先後交互制", "先後固定制")</f>
        <v>先後交互制</v>
      </c>
      <c r="K493" s="11"/>
      <c r="L493" s="33">
        <f ca="1">INDIRECT("[" &amp; $B$7 &amp; "]" &amp; $B$9 &amp; "!F" &amp; $B493)</f>
        <v>1</v>
      </c>
      <c r="M493" s="26" t="s">
        <v>3</v>
      </c>
      <c r="N493" s="33">
        <f ca="1">INDIRECT("[" &amp; $B$7 &amp; "]" &amp; $B$9 &amp; "!E" &amp; $B493)</f>
        <v>3</v>
      </c>
      <c r="O493" s="26" t="s">
        <v>3</v>
      </c>
      <c r="P493" s="33">
        <f ca="1">INDIRECT("[" &amp; $B$7 &amp; "]" &amp; $B$9 &amp; "!D" &amp; $B493)</f>
        <v>3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6</v>
      </c>
      <c r="X493" s="27" t="s">
        <v>4</v>
      </c>
      <c r="Y493" s="10"/>
      <c r="AA493" s="10">
        <f ca="1">INDIRECT("[" &amp; $B$7 &amp; "]" &amp; $B$9 &amp; "!K" &amp; $B493)</f>
        <v>2000</v>
      </c>
      <c r="AB493" t="s">
        <v>5</v>
      </c>
      <c r="AD493">
        <f ca="1">INDIRECT("[" &amp; $B$7 &amp; "]" &amp; $B$9 &amp; "!L" &amp; $B493)</f>
        <v>1</v>
      </c>
      <c r="AE493" t="s">
        <v>4</v>
      </c>
      <c r="AI493">
        <f ca="1">INDIRECT("[" &amp; $B$7 &amp; "]" &amp; $B$9 &amp; "!M" &amp; $B493)</f>
        <v>6</v>
      </c>
      <c r="AJ493" t="s">
        <v>4</v>
      </c>
      <c r="CC493" s="11"/>
    </row>
    <row r="494" spans="2:81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 t="s">
        <v>165</v>
      </c>
      <c r="AA494" s="10"/>
      <c r="AM494" s="1" t="s">
        <v>21</v>
      </c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1" t="s">
        <v>35</v>
      </c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2"/>
    </row>
    <row r="495" spans="2:81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26">
        <f ca="1">INDIRECT("[" &amp; $B$7 &amp; "]" &amp; $B$9 &amp; "!I" &amp; $B493) * 100</f>
        <v>68.817899484206549</v>
      </c>
      <c r="Z495" t="s">
        <v>167</v>
      </c>
      <c r="AA495" s="10"/>
      <c r="AB495" s="11"/>
      <c r="AC495" s="12" t="s">
        <v>15</v>
      </c>
      <c r="AD495" s="13"/>
      <c r="AE495" s="13"/>
      <c r="AF495" s="13"/>
      <c r="AG495" s="14"/>
      <c r="AH495" s="12" t="s">
        <v>16</v>
      </c>
      <c r="AI495" s="13"/>
      <c r="AJ495" s="13"/>
      <c r="AK495" s="13"/>
      <c r="AL495" s="13"/>
      <c r="AM495" s="10">
        <f ca="1">INDIRECT("[" &amp; $B$7 &amp; "]" &amp; $B$9 &amp; "!P" &amp; $B493)</f>
        <v>1271</v>
      </c>
      <c r="AN495" t="s">
        <v>5</v>
      </c>
      <c r="AQ495" s="6" t="s">
        <v>17</v>
      </c>
      <c r="AR495" s="6"/>
      <c r="AS495" s="6"/>
      <c r="AT495" s="6"/>
      <c r="AU495" s="6"/>
      <c r="AV495" s="6"/>
      <c r="AW495" s="6"/>
      <c r="AX495" s="6"/>
      <c r="AY495" s="49" t="s">
        <v>20</v>
      </c>
      <c r="AZ495" s="47"/>
      <c r="BA495" s="47"/>
      <c r="BB495" s="47"/>
      <c r="BC495" s="47"/>
      <c r="BD495" s="47"/>
      <c r="BE495" s="47"/>
      <c r="BF495" s="47"/>
      <c r="BG495" s="10">
        <f ca="1">INDIRECT("[" &amp; $B$7 &amp; "]" &amp; $B$9 &amp; "!U" &amp; $B493)</f>
        <v>729</v>
      </c>
      <c r="BH495" t="s">
        <v>5</v>
      </c>
      <c r="BK495" s="6" t="s">
        <v>17</v>
      </c>
      <c r="BS495" t="s">
        <v>20</v>
      </c>
      <c r="CA495" s="76" t="s">
        <v>22</v>
      </c>
      <c r="CB495" s="77"/>
      <c r="CC495" s="78"/>
    </row>
    <row r="496" spans="2:81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 t="s">
        <v>166</v>
      </c>
      <c r="AA496" s="10"/>
      <c r="AB496" s="11"/>
      <c r="AC496" s="15"/>
      <c r="AD496" s="16">
        <f ca="1">INDIRECT("[" &amp; $B$7 &amp; "]" &amp; $B$9 &amp; "!N" &amp; $B493)</f>
        <v>1320</v>
      </c>
      <c r="AE496" s="16" t="s">
        <v>5</v>
      </c>
      <c r="AF496" s="16"/>
      <c r="AG496" s="17"/>
      <c r="AH496" s="15"/>
      <c r="AI496" s="16">
        <f ca="1">INDIRECT("[" &amp; $B$7 &amp; "]" &amp; $B$9 &amp; "!O" &amp; $B493)</f>
        <v>586</v>
      </c>
      <c r="AJ496" s="16" t="s">
        <v>5</v>
      </c>
      <c r="AK496" s="16"/>
      <c r="AL496" s="16"/>
      <c r="AM496" s="10">
        <f ca="1">AM495*100/$AA493</f>
        <v>63.55</v>
      </c>
      <c r="AN496" t="s">
        <v>36</v>
      </c>
      <c r="AQ496" s="1" t="s">
        <v>18</v>
      </c>
      <c r="AR496" s="5"/>
      <c r="AS496" s="5"/>
      <c r="AT496" s="2"/>
      <c r="AU496" s="1" t="s">
        <v>19</v>
      </c>
      <c r="AV496" s="5"/>
      <c r="AW496" s="5"/>
      <c r="AX496" s="2"/>
      <c r="AY496" s="51" t="s">
        <v>18</v>
      </c>
      <c r="AZ496" s="51"/>
      <c r="BA496" s="51"/>
      <c r="BB496" s="52"/>
      <c r="BC496" s="50" t="s">
        <v>19</v>
      </c>
      <c r="BD496" s="51"/>
      <c r="BE496" s="51"/>
      <c r="BF496" s="55"/>
      <c r="BG496" s="10">
        <f ca="1">BG495*100/$AA493</f>
        <v>36.450000000000003</v>
      </c>
      <c r="BH496" t="s">
        <v>36</v>
      </c>
      <c r="BK496" s="1" t="s">
        <v>18</v>
      </c>
      <c r="BL496" s="5"/>
      <c r="BM496" s="5"/>
      <c r="BN496" s="2"/>
      <c r="BO496" s="5" t="s">
        <v>19</v>
      </c>
      <c r="BP496" s="5"/>
      <c r="BQ496" s="5"/>
      <c r="BR496" s="5"/>
      <c r="BS496" s="1" t="s">
        <v>18</v>
      </c>
      <c r="BT496" s="5"/>
      <c r="BU496" s="5"/>
      <c r="BV496" s="2"/>
      <c r="BW496" s="1" t="s">
        <v>19</v>
      </c>
      <c r="BX496" s="5"/>
      <c r="BY496" s="5"/>
      <c r="BZ496" s="5"/>
      <c r="CA496" s="68">
        <f ca="1">INDIRECT("[" &amp; $B$7 &amp; "]" &amp; $B$9 &amp; "!Z" &amp; $B493)</f>
        <v>94</v>
      </c>
      <c r="CB496" s="69" t="s">
        <v>5</v>
      </c>
      <c r="CC496" s="70"/>
    </row>
    <row r="497" spans="2:81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26">
        <f ca="1">INDIRECT("[" &amp; $B$7 &amp; "]" &amp; $B$9 &amp; "!J" &amp; $B493) * 100</f>
        <v>4.6747589739039999</v>
      </c>
      <c r="Z497" t="s">
        <v>167</v>
      </c>
      <c r="AA497" s="10"/>
      <c r="AB497" s="11"/>
      <c r="AC497" s="59"/>
      <c r="AD497" s="66">
        <f ca="1">AD496*100/(AA493-CA496)</f>
        <v>69.254984260230856</v>
      </c>
      <c r="AE497" s="58" t="s">
        <v>1</v>
      </c>
      <c r="AF497" s="62"/>
      <c r="AG497" s="17"/>
      <c r="AH497" s="59"/>
      <c r="AI497" s="66">
        <f ca="1">AI496*100/(AA493-CA496)</f>
        <v>30.745015739769151</v>
      </c>
      <c r="AJ497" s="58" t="s">
        <v>1</v>
      </c>
      <c r="AK497" s="16"/>
      <c r="AL497" s="16"/>
      <c r="AM497" s="10"/>
      <c r="AQ497" s="10">
        <f ca="1">INDIRECT("[" &amp; $B$7 &amp; "]" &amp; $B$9 &amp; "!Q" &amp; $B493)</f>
        <v>1045</v>
      </c>
      <c r="AR497" t="s">
        <v>5</v>
      </c>
      <c r="AT497" s="11"/>
      <c r="AU497" s="10">
        <f ca="1">INDIRECT("[" &amp; $B$7 &amp; "]" &amp; $B$9 &amp; "!R" &amp; $B493)</f>
        <v>226</v>
      </c>
      <c r="AV497" t="s">
        <v>5</v>
      </c>
      <c r="AX497" s="11"/>
      <c r="AY497" s="41">
        <f ca="1">INDIRECT("[" &amp; $B$7 &amp; "]" &amp; $B$9 &amp; "!S" &amp; $B493)</f>
        <v>0</v>
      </c>
      <c r="AZ497" s="49" t="s">
        <v>5</v>
      </c>
      <c r="BA497" s="49"/>
      <c r="BB497" s="47"/>
      <c r="BC497" s="60">
        <f ca="1">INDIRECT("[" &amp; $B$7 &amp; "]" &amp; $B$9 &amp; "!T" &amp; $B493)</f>
        <v>0</v>
      </c>
      <c r="BD497" s="49" t="s">
        <v>5</v>
      </c>
      <c r="BE497" s="49"/>
      <c r="BF497" s="61"/>
      <c r="BG497" s="10"/>
      <c r="BK497" s="10">
        <f ca="1">INDIRECT("[" &amp; $B$7 &amp; "]" &amp; $B$9 &amp; "!V" &amp; $B493)</f>
        <v>265</v>
      </c>
      <c r="BL497" t="s">
        <v>5</v>
      </c>
      <c r="BN497" s="11"/>
      <c r="BO497" s="10">
        <f ca="1">INDIRECT("[" &amp; $B$7 &amp; "]" &amp; $B$9 &amp; "!W" &amp; $B493)</f>
        <v>347</v>
      </c>
      <c r="BP497" t="s">
        <v>5</v>
      </c>
      <c r="BS497" s="10">
        <f ca="1">INDIRECT("[" &amp; $B$7 &amp; "]" &amp; $B$9 &amp; "!X" &amp; $B493)</f>
        <v>10</v>
      </c>
      <c r="BT497" t="s">
        <v>5</v>
      </c>
      <c r="BV497" s="11"/>
      <c r="BW497" s="10">
        <f ca="1">INDIRECT("[" &amp; $B$7 &amp; "]" &amp; $B$9 &amp; "!Y" &amp; $B493)</f>
        <v>13</v>
      </c>
      <c r="BX497" t="s">
        <v>5</v>
      </c>
      <c r="CA497" s="71">
        <f ca="1">CA496*100/AA493</f>
        <v>4.7</v>
      </c>
      <c r="CB497" s="72" t="s">
        <v>1</v>
      </c>
      <c r="CC497" s="70"/>
    </row>
    <row r="498" spans="2:81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6"/>
      <c r="AA498" s="3"/>
      <c r="AB498" s="4"/>
      <c r="AC498" s="63" t="s">
        <v>39</v>
      </c>
      <c r="AD498" s="67">
        <f ca="1">AD497-50</f>
        <v>19.254984260230856</v>
      </c>
      <c r="AE498" s="64" t="s">
        <v>40</v>
      </c>
      <c r="AF498" s="64"/>
      <c r="AG498" s="65"/>
      <c r="AH498" s="63" t="s">
        <v>39</v>
      </c>
      <c r="AI498" s="67">
        <f ca="1">AI497-50</f>
        <v>-19.254984260230849</v>
      </c>
      <c r="AJ498" s="64" t="s">
        <v>40</v>
      </c>
      <c r="AK498" s="64"/>
      <c r="AL498" s="64"/>
      <c r="AM498" s="3"/>
      <c r="AN498" s="6"/>
      <c r="AO498" s="6"/>
      <c r="AP498" s="6"/>
      <c r="AQ498" s="3"/>
      <c r="AR498" s="6"/>
      <c r="AS498" s="6"/>
      <c r="AT498" s="4"/>
      <c r="AU498" s="3"/>
      <c r="AV498" s="6"/>
      <c r="AW498" s="6"/>
      <c r="AX498" s="4"/>
      <c r="AY498" s="48"/>
      <c r="AZ498" s="46"/>
      <c r="BA498" s="46"/>
      <c r="BB498" s="54"/>
      <c r="BC498" s="53"/>
      <c r="BD498" s="46"/>
      <c r="BE498" s="46"/>
      <c r="BF498" s="56"/>
      <c r="BG498" s="3"/>
      <c r="BH498" s="6"/>
      <c r="BI498" s="6"/>
      <c r="BJ498" s="6"/>
      <c r="BK498" s="3"/>
      <c r="BL498" s="6"/>
      <c r="BM498" s="6"/>
      <c r="BN498" s="4"/>
      <c r="BO498" s="3"/>
      <c r="BP498" s="6"/>
      <c r="BQ498" s="6"/>
      <c r="BR498" s="6"/>
      <c r="BS498" s="3"/>
      <c r="BT498" s="6"/>
      <c r="BU498" s="6"/>
      <c r="BV498" s="4"/>
      <c r="BW498" s="3"/>
      <c r="BX498" s="6"/>
      <c r="BY498" s="6"/>
      <c r="BZ498" s="6"/>
      <c r="CA498" s="73"/>
      <c r="CB498" s="74"/>
      <c r="CC498" s="75"/>
    </row>
    <row r="500" spans="2:81" ht="15" customHeight="1" thickBot="1" x14ac:dyDescent="0.6"/>
    <row r="501" spans="2:81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7" t="s">
        <v>11</v>
      </c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9"/>
    </row>
    <row r="502" spans="2:81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168</v>
      </c>
      <c r="Z502" s="5"/>
      <c r="AA502" s="1" t="s">
        <v>12</v>
      </c>
      <c r="AB502" s="5"/>
      <c r="AC502" s="5"/>
      <c r="AD502" s="5" t="s">
        <v>37</v>
      </c>
      <c r="AE502" s="5"/>
      <c r="AF502" s="5"/>
      <c r="AG502" s="5"/>
      <c r="AH502" s="5"/>
      <c r="AI502" s="5" t="s">
        <v>38</v>
      </c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2"/>
    </row>
    <row r="503" spans="2:81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 * 100</f>
        <v>95</v>
      </c>
      <c r="G503" s="11" t="s">
        <v>0</v>
      </c>
      <c r="H503" s="10">
        <f ca="1">INDIRECT("[" &amp; $B$7 &amp; "]" &amp; $B$9 &amp; "!C" &amp; $B503) * 100</f>
        <v>10</v>
      </c>
      <c r="I503" t="s">
        <v>1</v>
      </c>
      <c r="J503" s="10" t="str">
        <f ca="1">IF(INDIRECT("[" &amp; $B$7 &amp; "]" &amp; $B$9 &amp; "!B" &amp; $B503)="alternating", "先後交互制", "先後固定制")</f>
        <v>先後交互制</v>
      </c>
      <c r="K503" s="11"/>
      <c r="L503" s="33">
        <f ca="1">INDIRECT("[" &amp; $B$7 &amp; "]" &amp; $B$9 &amp; "!F" &amp; $B503)</f>
        <v>1</v>
      </c>
      <c r="M503" s="26" t="s">
        <v>3</v>
      </c>
      <c r="N503" s="33">
        <f ca="1">INDIRECT("[" &amp; $B$7 &amp; "]" &amp; $B$9 &amp; "!E" &amp; $B503)</f>
        <v>3</v>
      </c>
      <c r="O503" s="26" t="s">
        <v>3</v>
      </c>
      <c r="P503" s="33">
        <f ca="1">INDIRECT("[" &amp; $B$7 &amp; "]" &amp; $B$9 &amp; "!D" &amp; $B503)</f>
        <v>3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6</v>
      </c>
      <c r="X503" s="27" t="s">
        <v>4</v>
      </c>
      <c r="Y503" s="10"/>
      <c r="AA503" s="10">
        <f ca="1">INDIRECT("[" &amp; $B$7 &amp; "]" &amp; $B$9 &amp; "!K" &amp; $B503)</f>
        <v>2000</v>
      </c>
      <c r="AB503" t="s">
        <v>5</v>
      </c>
      <c r="AD503">
        <f ca="1">INDIRECT("[" &amp; $B$7 &amp; "]" &amp; $B$9 &amp; "!L" &amp; $B503)</f>
        <v>1</v>
      </c>
      <c r="AE503" t="s">
        <v>4</v>
      </c>
      <c r="AI503">
        <f ca="1">INDIRECT("[" &amp; $B$7 &amp; "]" &amp; $B$9 &amp; "!M" &amp; $B503)</f>
        <v>6</v>
      </c>
      <c r="AJ503" t="s">
        <v>4</v>
      </c>
      <c r="CC503" s="11"/>
    </row>
    <row r="504" spans="2:81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 t="s">
        <v>165</v>
      </c>
      <c r="AA504" s="10"/>
      <c r="AM504" s="1" t="s">
        <v>21</v>
      </c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1" t="s">
        <v>35</v>
      </c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2"/>
    </row>
    <row r="505" spans="2:81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26">
        <f ca="1">INDIRECT("[" &amp; $B$7 &amp; "]" &amp; $B$9 &amp; "!I" &amp; $B503) * 100</f>
        <v>70.241978893973325</v>
      </c>
      <c r="Z505" t="s">
        <v>167</v>
      </c>
      <c r="AA505" s="10"/>
      <c r="AB505" s="11"/>
      <c r="AC505" s="12" t="s">
        <v>15</v>
      </c>
      <c r="AD505" s="13"/>
      <c r="AE505" s="13"/>
      <c r="AF505" s="13"/>
      <c r="AG505" s="14"/>
      <c r="AH505" s="12" t="s">
        <v>16</v>
      </c>
      <c r="AI505" s="13"/>
      <c r="AJ505" s="13"/>
      <c r="AK505" s="13"/>
      <c r="AL505" s="13"/>
      <c r="AM505" s="10">
        <f ca="1">INDIRECT("[" &amp; $B$7 &amp; "]" &amp; $B$9 &amp; "!P" &amp; $B503)</f>
        <v>1236</v>
      </c>
      <c r="AN505" t="s">
        <v>5</v>
      </c>
      <c r="AQ505" s="6" t="s">
        <v>17</v>
      </c>
      <c r="AR505" s="6"/>
      <c r="AS505" s="6"/>
      <c r="AT505" s="6"/>
      <c r="AU505" s="6"/>
      <c r="AV505" s="6"/>
      <c r="AW505" s="6"/>
      <c r="AX505" s="6"/>
      <c r="AY505" s="49" t="s">
        <v>20</v>
      </c>
      <c r="AZ505" s="47"/>
      <c r="BA505" s="47"/>
      <c r="BB505" s="47"/>
      <c r="BC505" s="47"/>
      <c r="BD505" s="47"/>
      <c r="BE505" s="47"/>
      <c r="BF505" s="47"/>
      <c r="BG505" s="10">
        <f ca="1">INDIRECT("[" &amp; $B$7 &amp; "]" &amp; $B$9 &amp; "!U" &amp; $B503)</f>
        <v>764</v>
      </c>
      <c r="BH505" t="s">
        <v>5</v>
      </c>
      <c r="BK505" s="6" t="s">
        <v>17</v>
      </c>
      <c r="BS505" t="s">
        <v>20</v>
      </c>
      <c r="CA505" s="76" t="s">
        <v>22</v>
      </c>
      <c r="CB505" s="77"/>
      <c r="CC505" s="78"/>
    </row>
    <row r="506" spans="2:81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 t="s">
        <v>166</v>
      </c>
      <c r="AA506" s="10"/>
      <c r="AB506" s="11"/>
      <c r="AC506" s="15"/>
      <c r="AD506" s="16">
        <f ca="1">INDIRECT("[" &amp; $B$7 &amp; "]" &amp; $B$9 &amp; "!N" &amp; $B503)</f>
        <v>1361</v>
      </c>
      <c r="AE506" s="16" t="s">
        <v>5</v>
      </c>
      <c r="AF506" s="16"/>
      <c r="AG506" s="17"/>
      <c r="AH506" s="15"/>
      <c r="AI506" s="16">
        <f ca="1">INDIRECT("[" &amp; $B$7 &amp; "]" &amp; $B$9 &amp; "!O" &amp; $B503)</f>
        <v>559</v>
      </c>
      <c r="AJ506" s="16" t="s">
        <v>5</v>
      </c>
      <c r="AK506" s="16"/>
      <c r="AL506" s="16"/>
      <c r="AM506" s="10">
        <f ca="1">AM505*100/$AA503</f>
        <v>61.8</v>
      </c>
      <c r="AN506" t="s">
        <v>36</v>
      </c>
      <c r="AQ506" s="1" t="s">
        <v>18</v>
      </c>
      <c r="AR506" s="5"/>
      <c r="AS506" s="5"/>
      <c r="AT506" s="2"/>
      <c r="AU506" s="1" t="s">
        <v>19</v>
      </c>
      <c r="AV506" s="5"/>
      <c r="AW506" s="5"/>
      <c r="AX506" s="2"/>
      <c r="AY506" s="51" t="s">
        <v>18</v>
      </c>
      <c r="AZ506" s="51"/>
      <c r="BA506" s="51"/>
      <c r="BB506" s="52"/>
      <c r="BC506" s="50" t="s">
        <v>19</v>
      </c>
      <c r="BD506" s="51"/>
      <c r="BE506" s="51"/>
      <c r="BF506" s="55"/>
      <c r="BG506" s="10">
        <f ca="1">BG505*100/$AA503</f>
        <v>38.200000000000003</v>
      </c>
      <c r="BH506" t="s">
        <v>36</v>
      </c>
      <c r="BK506" s="1" t="s">
        <v>18</v>
      </c>
      <c r="BL506" s="5"/>
      <c r="BM506" s="5"/>
      <c r="BN506" s="2"/>
      <c r="BO506" s="5" t="s">
        <v>19</v>
      </c>
      <c r="BP506" s="5"/>
      <c r="BQ506" s="5"/>
      <c r="BR506" s="5"/>
      <c r="BS506" s="1" t="s">
        <v>18</v>
      </c>
      <c r="BT506" s="5"/>
      <c r="BU506" s="5"/>
      <c r="BV506" s="2"/>
      <c r="BW506" s="1" t="s">
        <v>19</v>
      </c>
      <c r="BX506" s="5"/>
      <c r="BY506" s="5"/>
      <c r="BZ506" s="5"/>
      <c r="CA506" s="68">
        <f ca="1">INDIRECT("[" &amp; $B$7 &amp; "]" &amp; $B$9 &amp; "!Z" &amp; $B503)</f>
        <v>80</v>
      </c>
      <c r="CB506" s="69" t="s">
        <v>5</v>
      </c>
      <c r="CC506" s="70"/>
    </row>
    <row r="507" spans="2:81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26">
        <f ca="1">INDIRECT("[" &amp; $B$7 &amp; "]" &amp; $B$9 &amp; "!J" &amp; $B503) * 100</f>
        <v>4.8754702056249899</v>
      </c>
      <c r="Z507" t="s">
        <v>167</v>
      </c>
      <c r="AA507" s="10"/>
      <c r="AB507" s="11"/>
      <c r="AC507" s="59"/>
      <c r="AD507" s="66">
        <f ca="1">AD506*100/(AA503-CA506)</f>
        <v>70.885416666666671</v>
      </c>
      <c r="AE507" s="58" t="s">
        <v>1</v>
      </c>
      <c r="AF507" s="62"/>
      <c r="AG507" s="17"/>
      <c r="AH507" s="59"/>
      <c r="AI507" s="66">
        <f ca="1">AI506*100/(AA503-CA506)</f>
        <v>29.114583333333332</v>
      </c>
      <c r="AJ507" s="58" t="s">
        <v>1</v>
      </c>
      <c r="AK507" s="16"/>
      <c r="AL507" s="16"/>
      <c r="AM507" s="10"/>
      <c r="AQ507" s="10">
        <f ca="1">INDIRECT("[" &amp; $B$7 &amp; "]" &amp; $B$9 &amp; "!Q" &amp; $B503)</f>
        <v>1043</v>
      </c>
      <c r="AR507" t="s">
        <v>5</v>
      </c>
      <c r="AT507" s="11"/>
      <c r="AU507" s="10">
        <f ca="1">INDIRECT("[" &amp; $B$7 &amp; "]" &amp; $B$9 &amp; "!R" &amp; $B503)</f>
        <v>193</v>
      </c>
      <c r="AV507" t="s">
        <v>5</v>
      </c>
      <c r="AX507" s="11"/>
      <c r="AY507" s="41">
        <f ca="1">INDIRECT("[" &amp; $B$7 &amp; "]" &amp; $B$9 &amp; "!S" &amp; $B503)</f>
        <v>0</v>
      </c>
      <c r="AZ507" s="49" t="s">
        <v>5</v>
      </c>
      <c r="BA507" s="49"/>
      <c r="BB507" s="47"/>
      <c r="BC507" s="60">
        <f ca="1">INDIRECT("[" &amp; $B$7 &amp; "]" &amp; $B$9 &amp; "!T" &amp; $B503)</f>
        <v>0</v>
      </c>
      <c r="BD507" s="49" t="s">
        <v>5</v>
      </c>
      <c r="BE507" s="49"/>
      <c r="BF507" s="61"/>
      <c r="BG507" s="10"/>
      <c r="BK507" s="10">
        <f ca="1">INDIRECT("[" &amp; $B$7 &amp; "]" &amp; $B$9 &amp; "!V" &amp; $B503)</f>
        <v>307</v>
      </c>
      <c r="BL507" t="s">
        <v>5</v>
      </c>
      <c r="BN507" s="11"/>
      <c r="BO507" s="10">
        <f ca="1">INDIRECT("[" &amp; $B$7 &amp; "]" &amp; $B$9 &amp; "!W" &amp; $B503)</f>
        <v>358</v>
      </c>
      <c r="BP507" t="s">
        <v>5</v>
      </c>
      <c r="BS507" s="10">
        <f ca="1">INDIRECT("[" &amp; $B$7 &amp; "]" &amp; $B$9 &amp; "!X" &amp; $B503)</f>
        <v>11</v>
      </c>
      <c r="BT507" t="s">
        <v>5</v>
      </c>
      <c r="BV507" s="11"/>
      <c r="BW507" s="10">
        <f ca="1">INDIRECT("[" &amp; $B$7 &amp; "]" &amp; $B$9 &amp; "!Y" &amp; $B503)</f>
        <v>8</v>
      </c>
      <c r="BX507" t="s">
        <v>5</v>
      </c>
      <c r="CA507" s="71">
        <f ca="1">CA506*100/AA503</f>
        <v>4</v>
      </c>
      <c r="CB507" s="72" t="s">
        <v>1</v>
      </c>
      <c r="CC507" s="70"/>
    </row>
    <row r="508" spans="2:81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6"/>
      <c r="AA508" s="3"/>
      <c r="AB508" s="4"/>
      <c r="AC508" s="63" t="s">
        <v>39</v>
      </c>
      <c r="AD508" s="67">
        <f ca="1">AD507-50</f>
        <v>20.885416666666671</v>
      </c>
      <c r="AE508" s="64" t="s">
        <v>40</v>
      </c>
      <c r="AF508" s="64"/>
      <c r="AG508" s="65"/>
      <c r="AH508" s="63" t="s">
        <v>39</v>
      </c>
      <c r="AI508" s="67">
        <f ca="1">AI507-50</f>
        <v>-20.885416666666668</v>
      </c>
      <c r="AJ508" s="64" t="s">
        <v>40</v>
      </c>
      <c r="AK508" s="64"/>
      <c r="AL508" s="64"/>
      <c r="AM508" s="3"/>
      <c r="AN508" s="6"/>
      <c r="AO508" s="6"/>
      <c r="AP508" s="6"/>
      <c r="AQ508" s="3"/>
      <c r="AR508" s="6"/>
      <c r="AS508" s="6"/>
      <c r="AT508" s="4"/>
      <c r="AU508" s="3"/>
      <c r="AV508" s="6"/>
      <c r="AW508" s="6"/>
      <c r="AX508" s="4"/>
      <c r="AY508" s="48"/>
      <c r="AZ508" s="46"/>
      <c r="BA508" s="46"/>
      <c r="BB508" s="54"/>
      <c r="BC508" s="53"/>
      <c r="BD508" s="46"/>
      <c r="BE508" s="46"/>
      <c r="BF508" s="56"/>
      <c r="BG508" s="3"/>
      <c r="BH508" s="6"/>
      <c r="BI508" s="6"/>
      <c r="BJ508" s="6"/>
      <c r="BK508" s="3"/>
      <c r="BL508" s="6"/>
      <c r="BM508" s="6"/>
      <c r="BN508" s="4"/>
      <c r="BO508" s="3"/>
      <c r="BP508" s="6"/>
      <c r="BQ508" s="6"/>
      <c r="BR508" s="6"/>
      <c r="BS508" s="3"/>
      <c r="BT508" s="6"/>
      <c r="BU508" s="6"/>
      <c r="BV508" s="4"/>
      <c r="BW508" s="3"/>
      <c r="BX508" s="6"/>
      <c r="BY508" s="6"/>
      <c r="BZ508" s="6"/>
      <c r="CA508" s="73"/>
      <c r="CB508" s="74"/>
      <c r="CC508" s="75"/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2024-10-11T12:50:52Z</dcterms:modified>
</cp:coreProperties>
</file>