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EAF45A3-15A1-4C7C-B744-B9301EF969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316,316А" sheetId="48" r:id="rId1"/>
    <sheet name="226+" sheetId="45" r:id="rId2"/>
    <sheet name="226А+" sheetId="14" r:id="rId3"/>
    <sheet name="136И+" sheetId="38" r:id="rId4"/>
    <sheet name="046И+" sheetId="42" r:id="rId5"/>
  </sheets>
  <definedNames>
    <definedName name="_xlnm.Print_Area" localSheetId="4">'046И+'!$B$2:$O$24</definedName>
    <definedName name="_xlnm.Print_Area" localSheetId="3">'136И+'!$B$1:$O$29</definedName>
    <definedName name="_xlnm.Print_Area" localSheetId="1">'226+'!$B$1:$O$29</definedName>
    <definedName name="_xlnm.Print_Area" localSheetId="2">'226А+'!$B$1:$O$29</definedName>
    <definedName name="_xlnm.Print_Area" localSheetId="0">'316,316А'!$B$62:$O$80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8" l="1"/>
  <c r="J2" i="48"/>
  <c r="M5" i="48"/>
  <c r="N5" i="48"/>
  <c r="O5" i="48"/>
  <c r="Q5" i="48"/>
  <c r="M6" i="48"/>
  <c r="N6" i="48"/>
  <c r="O6" i="48"/>
  <c r="Q6" i="48"/>
  <c r="M7" i="48"/>
  <c r="N7" i="48"/>
  <c r="O7" i="48"/>
  <c r="Q7" i="48"/>
  <c r="M8" i="48"/>
  <c r="N8" i="48"/>
  <c r="O8" i="48"/>
  <c r="Q8" i="48"/>
  <c r="M9" i="48"/>
  <c r="N9" i="48"/>
  <c r="O9" i="48"/>
  <c r="Q9" i="48"/>
  <c r="M10" i="48"/>
  <c r="N10" i="48"/>
  <c r="O10" i="48"/>
  <c r="Q10" i="48"/>
  <c r="M11" i="48"/>
  <c r="N11" i="48"/>
  <c r="O11" i="48"/>
  <c r="Q11" i="48"/>
  <c r="M12" i="48"/>
  <c r="N12" i="48"/>
  <c r="O12" i="48"/>
  <c r="Q12" i="48"/>
  <c r="M13" i="48"/>
  <c r="N13" i="48"/>
  <c r="O13" i="48"/>
  <c r="Q13" i="48"/>
  <c r="M14" i="48"/>
  <c r="N14" i="48"/>
  <c r="O14" i="48"/>
  <c r="Q14" i="48"/>
  <c r="M15" i="48"/>
  <c r="N15" i="48"/>
  <c r="O15" i="48"/>
  <c r="Q15" i="48"/>
  <c r="M16" i="48"/>
  <c r="N16" i="48"/>
  <c r="O16" i="48"/>
  <c r="Q16" i="48"/>
  <c r="M17" i="48"/>
  <c r="N17" i="48"/>
  <c r="O17" i="48"/>
  <c r="Q17" i="48"/>
  <c r="M18" i="48"/>
  <c r="N18" i="48"/>
  <c r="O18" i="48"/>
  <c r="Q18" i="48"/>
  <c r="M19" i="48"/>
  <c r="N19" i="48"/>
  <c r="O19" i="48"/>
  <c r="Q19" i="48"/>
  <c r="I20" i="48"/>
  <c r="J20" i="48"/>
  <c r="K20" i="48"/>
  <c r="L20" i="48"/>
  <c r="M20" i="48"/>
  <c r="N20" i="48"/>
  <c r="O20" i="48"/>
  <c r="Q20" i="48"/>
  <c r="S20" i="48"/>
  <c r="T20" i="48"/>
  <c r="U20" i="48"/>
  <c r="V20" i="48"/>
  <c r="M25" i="48"/>
  <c r="N25" i="48"/>
  <c r="O25" i="48"/>
  <c r="Q25" i="48"/>
  <c r="M26" i="48"/>
  <c r="N26" i="48"/>
  <c r="O26" i="48"/>
  <c r="Q26" i="48"/>
  <c r="M27" i="48"/>
  <c r="N27" i="48"/>
  <c r="O27" i="48"/>
  <c r="Q27" i="48"/>
  <c r="M28" i="48"/>
  <c r="N28" i="48"/>
  <c r="O28" i="48"/>
  <c r="Q28" i="48"/>
  <c r="M29" i="48"/>
  <c r="N29" i="48"/>
  <c r="O29" i="48"/>
  <c r="Q29" i="48"/>
  <c r="M30" i="48"/>
  <c r="N30" i="48"/>
  <c r="O30" i="48"/>
  <c r="Q30" i="48"/>
  <c r="M31" i="48"/>
  <c r="N31" i="48"/>
  <c r="O31" i="48"/>
  <c r="Q31" i="48"/>
  <c r="M32" i="48"/>
  <c r="N32" i="48"/>
  <c r="O32" i="48"/>
  <c r="Q32" i="48"/>
  <c r="M33" i="48"/>
  <c r="N33" i="48"/>
  <c r="O33" i="48"/>
  <c r="Q33" i="48"/>
  <c r="M34" i="48"/>
  <c r="N34" i="48"/>
  <c r="O34" i="48"/>
  <c r="Q34" i="48"/>
  <c r="M35" i="48"/>
  <c r="N35" i="48"/>
  <c r="O35" i="48"/>
  <c r="Q35" i="48"/>
  <c r="M36" i="48"/>
  <c r="N36" i="48"/>
  <c r="O36" i="48"/>
  <c r="Q36" i="48"/>
  <c r="M37" i="48"/>
  <c r="N37" i="48"/>
  <c r="O37" i="48"/>
  <c r="Q37" i="48"/>
  <c r="M38" i="48"/>
  <c r="N38" i="48"/>
  <c r="O38" i="48"/>
  <c r="Q38" i="48"/>
  <c r="M39" i="48"/>
  <c r="N39" i="48"/>
  <c r="O39" i="48"/>
  <c r="Q39" i="48"/>
  <c r="I40" i="48"/>
  <c r="J40" i="48"/>
  <c r="K40" i="48"/>
  <c r="L40" i="48"/>
  <c r="M40" i="48"/>
  <c r="N40" i="48"/>
  <c r="O40" i="48"/>
  <c r="Q40" i="48"/>
  <c r="S40" i="48"/>
  <c r="T40" i="48"/>
  <c r="U40" i="48"/>
  <c r="V40" i="48"/>
  <c r="N18" i="38" l="1"/>
  <c r="O18" i="38"/>
  <c r="P18" i="38"/>
  <c r="Q18" i="38"/>
  <c r="V80" i="48" l="1"/>
  <c r="U80" i="48"/>
  <c r="T80" i="48"/>
  <c r="S80" i="48"/>
  <c r="Q79" i="48"/>
  <c r="Q78" i="48"/>
  <c r="Q77" i="48"/>
  <c r="Q76" i="48"/>
  <c r="Q75" i="48"/>
  <c r="Q74" i="48"/>
  <c r="Q73" i="48"/>
  <c r="Q72" i="48"/>
  <c r="Q71" i="48"/>
  <c r="Q70" i="48"/>
  <c r="Q69" i="48"/>
  <c r="Q68" i="48"/>
  <c r="Q67" i="48"/>
  <c r="Q66" i="48"/>
  <c r="Q80" i="48" s="1"/>
  <c r="Q65" i="48"/>
  <c r="V60" i="48"/>
  <c r="U60" i="48"/>
  <c r="T60" i="48"/>
  <c r="S60" i="48"/>
  <c r="Q59" i="48"/>
  <c r="Q58" i="48"/>
  <c r="Q57" i="48"/>
  <c r="Q56" i="48"/>
  <c r="Q55" i="48"/>
  <c r="Q54" i="48"/>
  <c r="Q53" i="48"/>
  <c r="Q52" i="48"/>
  <c r="Q51" i="48"/>
  <c r="Q50" i="48"/>
  <c r="Q49" i="48"/>
  <c r="Q48" i="48"/>
  <c r="Q47" i="48"/>
  <c r="Q46" i="48"/>
  <c r="Q45" i="48"/>
  <c r="Q60" i="48" l="1"/>
  <c r="T11" i="14"/>
  <c r="L80" i="48" l="1"/>
  <c r="K80" i="48"/>
  <c r="J80" i="48"/>
  <c r="I80" i="48"/>
  <c r="O79" i="48"/>
  <c r="N79" i="48"/>
  <c r="M79" i="48"/>
  <c r="O78" i="48"/>
  <c r="N78" i="48"/>
  <c r="M78" i="48"/>
  <c r="O77" i="48"/>
  <c r="N77" i="48"/>
  <c r="M77" i="48"/>
  <c r="O76" i="48"/>
  <c r="N76" i="48"/>
  <c r="M76" i="48"/>
  <c r="O75" i="48"/>
  <c r="N75" i="48"/>
  <c r="M75" i="48"/>
  <c r="O74" i="48"/>
  <c r="N74" i="48"/>
  <c r="M74" i="48"/>
  <c r="O73" i="48"/>
  <c r="N73" i="48"/>
  <c r="M73" i="48"/>
  <c r="O72" i="48"/>
  <c r="N72" i="48"/>
  <c r="M72" i="48"/>
  <c r="O71" i="48"/>
  <c r="N71" i="48"/>
  <c r="M71" i="48"/>
  <c r="O70" i="48"/>
  <c r="N70" i="48"/>
  <c r="M70" i="48"/>
  <c r="O69" i="48"/>
  <c r="N69" i="48"/>
  <c r="M69" i="48"/>
  <c r="O68" i="48"/>
  <c r="N68" i="48"/>
  <c r="M68" i="48"/>
  <c r="O67" i="48"/>
  <c r="N67" i="48"/>
  <c r="M67" i="48"/>
  <c r="O66" i="48"/>
  <c r="N66" i="48"/>
  <c r="M66" i="48"/>
  <c r="O65" i="48"/>
  <c r="N65" i="48"/>
  <c r="M65" i="48"/>
  <c r="L60" i="48"/>
  <c r="K60" i="48"/>
  <c r="J60" i="48"/>
  <c r="I60" i="48"/>
  <c r="O59" i="48"/>
  <c r="N59" i="48"/>
  <c r="M59" i="48"/>
  <c r="O58" i="48"/>
  <c r="N58" i="48"/>
  <c r="M58" i="48"/>
  <c r="O57" i="48"/>
  <c r="N57" i="48"/>
  <c r="M57" i="48"/>
  <c r="O56" i="48"/>
  <c r="N56" i="48"/>
  <c r="M56" i="48"/>
  <c r="O55" i="48"/>
  <c r="N55" i="48"/>
  <c r="M55" i="48"/>
  <c r="O54" i="48"/>
  <c r="N54" i="48"/>
  <c r="M54" i="48"/>
  <c r="O53" i="48"/>
  <c r="N53" i="48"/>
  <c r="M53" i="48"/>
  <c r="O52" i="48"/>
  <c r="N52" i="48"/>
  <c r="M52" i="48"/>
  <c r="O51" i="48"/>
  <c r="N51" i="48"/>
  <c r="M51" i="48"/>
  <c r="O50" i="48"/>
  <c r="N50" i="48"/>
  <c r="M50" i="48"/>
  <c r="O49" i="48"/>
  <c r="N49" i="48"/>
  <c r="M49" i="48"/>
  <c r="O48" i="48"/>
  <c r="N48" i="48"/>
  <c r="M48" i="48"/>
  <c r="O47" i="48"/>
  <c r="N47" i="48"/>
  <c r="M47" i="48"/>
  <c r="O46" i="48"/>
  <c r="N46" i="48"/>
  <c r="M46" i="48"/>
  <c r="O45" i="48"/>
  <c r="N45" i="48"/>
  <c r="M45" i="48"/>
  <c r="M60" i="48" l="1"/>
  <c r="O60" i="48"/>
  <c r="N60" i="48"/>
  <c r="M80" i="48"/>
  <c r="O80" i="48"/>
  <c r="N80" i="48"/>
  <c r="T25" i="45" l="1"/>
  <c r="W25" i="45"/>
  <c r="V25" i="45"/>
  <c r="U25" i="45"/>
  <c r="V20" i="38"/>
  <c r="U20" i="38"/>
  <c r="T20" i="38"/>
  <c r="W20" i="38"/>
  <c r="U17" i="42"/>
  <c r="V17" i="42"/>
  <c r="W17" i="42"/>
  <c r="T17" i="42"/>
  <c r="Q19" i="38" l="1"/>
  <c r="P19" i="38"/>
  <c r="Q12" i="42" l="1"/>
  <c r="P12" i="42"/>
  <c r="P7" i="42" l="1"/>
  <c r="P8" i="42"/>
  <c r="P9" i="42"/>
  <c r="P10" i="42"/>
  <c r="P11" i="42"/>
  <c r="P13" i="42"/>
  <c r="P14" i="42"/>
  <c r="P15" i="42"/>
  <c r="P16" i="42"/>
  <c r="P6" i="42"/>
  <c r="P5" i="42"/>
  <c r="P5" i="38" l="1"/>
  <c r="R5" i="38"/>
  <c r="Q5" i="38"/>
  <c r="P8" i="38" l="1"/>
  <c r="P9" i="38"/>
  <c r="P10" i="38"/>
  <c r="P11" i="38"/>
  <c r="P12" i="38"/>
  <c r="P13" i="38"/>
  <c r="P14" i="38"/>
  <c r="P15" i="38"/>
  <c r="P16" i="38"/>
  <c r="P17" i="38"/>
  <c r="P6" i="38"/>
  <c r="J20" i="38"/>
  <c r="K20" i="38"/>
  <c r="L20" i="38"/>
  <c r="M20" i="38"/>
  <c r="N5" i="38"/>
  <c r="O5" i="38"/>
  <c r="M28" i="14" l="1"/>
  <c r="L28" i="14"/>
  <c r="M25" i="14"/>
  <c r="L25" i="14"/>
  <c r="K25" i="14"/>
  <c r="J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N25" i="14" s="1"/>
  <c r="O25" i="14" l="1"/>
  <c r="P25" i="14"/>
  <c r="P17" i="42" l="1"/>
  <c r="P6" i="45" l="1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5" i="45"/>
  <c r="P25" i="45" l="1"/>
  <c r="F7" i="38"/>
  <c r="P7" i="38" s="1"/>
  <c r="P20" i="38" s="1"/>
  <c r="O5" i="42" l="1"/>
  <c r="N5" i="45" l="1"/>
  <c r="O5" i="45"/>
  <c r="N6" i="45"/>
  <c r="O6" i="45"/>
  <c r="N10" i="45"/>
  <c r="O10" i="45"/>
  <c r="N11" i="45"/>
  <c r="O11" i="45"/>
  <c r="N12" i="45"/>
  <c r="O12" i="45"/>
  <c r="N13" i="45"/>
  <c r="O13" i="45"/>
  <c r="N14" i="45"/>
  <c r="O14" i="45"/>
  <c r="N15" i="45"/>
  <c r="O15" i="45"/>
  <c r="N16" i="45"/>
  <c r="O16" i="45"/>
  <c r="N17" i="45"/>
  <c r="O17" i="45"/>
  <c r="N18" i="45"/>
  <c r="O18" i="45"/>
  <c r="N19" i="45"/>
  <c r="O19" i="45"/>
  <c r="N20" i="45"/>
  <c r="O20" i="45"/>
  <c r="N21" i="45"/>
  <c r="O21" i="45"/>
  <c r="N22" i="45"/>
  <c r="O22" i="45"/>
  <c r="N23" i="45"/>
  <c r="O23" i="45"/>
  <c r="N24" i="45"/>
  <c r="O24" i="45"/>
  <c r="M28" i="45"/>
  <c r="L28" i="45"/>
  <c r="M25" i="45"/>
  <c r="L25" i="45"/>
  <c r="K25" i="45"/>
  <c r="J25" i="45"/>
  <c r="R24" i="45"/>
  <c r="Q24" i="45"/>
  <c r="R23" i="45"/>
  <c r="Q23" i="45"/>
  <c r="R22" i="45"/>
  <c r="Q22" i="45"/>
  <c r="R21" i="45"/>
  <c r="Q21" i="45"/>
  <c r="R20" i="45"/>
  <c r="Q20" i="45"/>
  <c r="R19" i="45"/>
  <c r="Q19" i="45"/>
  <c r="R18" i="45"/>
  <c r="Q18" i="45"/>
  <c r="R17" i="45"/>
  <c r="Q17" i="45"/>
  <c r="R16" i="45"/>
  <c r="Q16" i="45"/>
  <c r="R15" i="45"/>
  <c r="Q15" i="45"/>
  <c r="R14" i="45"/>
  <c r="Q14" i="45"/>
  <c r="R13" i="45"/>
  <c r="Q13" i="45"/>
  <c r="R12" i="45"/>
  <c r="Q12" i="45"/>
  <c r="R11" i="45"/>
  <c r="Q11" i="45"/>
  <c r="R10" i="45"/>
  <c r="Q10" i="45"/>
  <c r="R9" i="45"/>
  <c r="Q9" i="45"/>
  <c r="O9" i="45"/>
  <c r="N9" i="45"/>
  <c r="R8" i="45"/>
  <c r="Q8" i="45"/>
  <c r="O8" i="45"/>
  <c r="N8" i="45"/>
  <c r="R7" i="45"/>
  <c r="Q7" i="45"/>
  <c r="O7" i="45"/>
  <c r="N7" i="45"/>
  <c r="R6" i="45"/>
  <c r="Q6" i="45"/>
  <c r="R5" i="45"/>
  <c r="R25" i="45" s="1"/>
  <c r="Q5" i="45"/>
  <c r="Q25" i="45" l="1"/>
  <c r="N25" i="45"/>
  <c r="O25" i="45"/>
  <c r="N13" i="38" l="1"/>
  <c r="O13" i="38"/>
  <c r="N14" i="38"/>
  <c r="O14" i="38"/>
  <c r="N15" i="38"/>
  <c r="O15" i="38"/>
  <c r="N16" i="38"/>
  <c r="O16" i="38"/>
  <c r="N17" i="38"/>
  <c r="O17" i="38"/>
  <c r="N8" i="38"/>
  <c r="O8" i="38"/>
  <c r="N9" i="38"/>
  <c r="O9" i="38"/>
  <c r="N10" i="38"/>
  <c r="O10" i="38"/>
  <c r="N7" i="42" l="1"/>
  <c r="O7" i="42"/>
  <c r="N8" i="42"/>
  <c r="O8" i="42"/>
  <c r="N9" i="42"/>
  <c r="O9" i="42"/>
  <c r="N12" i="42"/>
  <c r="O12" i="42"/>
  <c r="N13" i="42"/>
  <c r="O13" i="42"/>
  <c r="N14" i="42"/>
  <c r="O14" i="42"/>
  <c r="N15" i="42"/>
  <c r="O15" i="42"/>
  <c r="N16" i="42"/>
  <c r="O16" i="42"/>
  <c r="M22" i="42"/>
  <c r="L22" i="42"/>
  <c r="M17" i="42"/>
  <c r="L17" i="42"/>
  <c r="K17" i="42"/>
  <c r="J17" i="42"/>
  <c r="R16" i="42"/>
  <c r="Q16" i="42"/>
  <c r="R15" i="42"/>
  <c r="Q15" i="42"/>
  <c r="R14" i="42"/>
  <c r="Q14" i="42"/>
  <c r="R13" i="42"/>
  <c r="Q13" i="42"/>
  <c r="R12" i="42"/>
  <c r="R11" i="42"/>
  <c r="Q11" i="42"/>
  <c r="O11" i="42"/>
  <c r="N11" i="42"/>
  <c r="R10" i="42"/>
  <c r="Q10" i="42"/>
  <c r="O10" i="42"/>
  <c r="N10" i="42"/>
  <c r="R9" i="42"/>
  <c r="Q9" i="42"/>
  <c r="R8" i="42"/>
  <c r="Q8" i="42"/>
  <c r="R7" i="42"/>
  <c r="Q7" i="42"/>
  <c r="R6" i="42"/>
  <c r="Q6" i="42"/>
  <c r="O6" i="42"/>
  <c r="N6" i="42"/>
  <c r="R5" i="42"/>
  <c r="R17" i="42" s="1"/>
  <c r="Q5" i="42"/>
  <c r="N5" i="42"/>
  <c r="O17" i="42" l="1"/>
  <c r="N17" i="42"/>
  <c r="Q17" i="42"/>
  <c r="Q13" i="38" l="1"/>
  <c r="Q15" i="38"/>
  <c r="R13" i="38"/>
  <c r="R19" i="38"/>
  <c r="R17" i="38"/>
  <c r="Q17" i="38"/>
  <c r="R16" i="38"/>
  <c r="Q16" i="38"/>
  <c r="R15" i="38"/>
  <c r="R14" i="38"/>
  <c r="Q14" i="38"/>
  <c r="R12" i="38"/>
  <c r="Q12" i="38"/>
  <c r="R11" i="38"/>
  <c r="Q11" i="38"/>
  <c r="R10" i="38"/>
  <c r="Q10" i="38"/>
  <c r="R9" i="38"/>
  <c r="Q9" i="38"/>
  <c r="R8" i="38"/>
  <c r="Q8" i="38"/>
  <c r="R7" i="38"/>
  <c r="Q7" i="38"/>
  <c r="R6" i="38"/>
  <c r="Q6" i="38"/>
  <c r="Q23" i="14"/>
  <c r="R23" i="14"/>
  <c r="Q24" i="14"/>
  <c r="R24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20" i="38" l="1"/>
  <c r="Q20" i="38"/>
  <c r="Q25" i="14"/>
  <c r="R25" i="14"/>
  <c r="M27" i="38" l="1"/>
  <c r="L27" i="38"/>
  <c r="O19" i="38" l="1"/>
  <c r="N19" i="38"/>
  <c r="O12" i="38"/>
  <c r="N12" i="38"/>
  <c r="O11" i="38"/>
  <c r="N11" i="38"/>
  <c r="O7" i="38"/>
  <c r="N7" i="38"/>
  <c r="O6" i="38"/>
  <c r="O20" i="38" s="1"/>
  <c r="N6" i="38"/>
  <c r="N20" i="38" s="1"/>
</calcChain>
</file>

<file path=xl/sharedStrings.xml><?xml version="1.0" encoding="utf-8"?>
<sst xmlns="http://schemas.openxmlformats.org/spreadsheetml/2006/main" count="663" uniqueCount="178">
  <si>
    <t>№ п/п</t>
  </si>
  <si>
    <t>Предмет</t>
  </si>
  <si>
    <t>Преподавтель</t>
  </si>
  <si>
    <t>Физическая культура</t>
  </si>
  <si>
    <t>Безопасность жизнедеятельности</t>
  </si>
  <si>
    <t>Теория</t>
  </si>
  <si>
    <t>ЛПЗ I</t>
  </si>
  <si>
    <t>ЛПЗ II</t>
  </si>
  <si>
    <t>КП</t>
  </si>
  <si>
    <t>Атест.</t>
  </si>
  <si>
    <t>И/ДЗ</t>
  </si>
  <si>
    <t>З/ДЗ</t>
  </si>
  <si>
    <t>ДЗ</t>
  </si>
  <si>
    <t>И/И</t>
  </si>
  <si>
    <t>1 Сем</t>
  </si>
  <si>
    <t>2 Сем</t>
  </si>
  <si>
    <t>ИТОГО:</t>
  </si>
  <si>
    <t>1 сем</t>
  </si>
  <si>
    <t>2 сем</t>
  </si>
  <si>
    <t>И/Э</t>
  </si>
  <si>
    <t>Э</t>
  </si>
  <si>
    <t>И</t>
  </si>
  <si>
    <t>Основы философии</t>
  </si>
  <si>
    <t>История</t>
  </si>
  <si>
    <t>Основы социологии и политологии</t>
  </si>
  <si>
    <t>Математика</t>
  </si>
  <si>
    <t xml:space="preserve"> </t>
  </si>
  <si>
    <t>ИТОГО</t>
  </si>
  <si>
    <t>Операционные системы и среды</t>
  </si>
  <si>
    <t>Теория вероятностей и математическая статистика</t>
  </si>
  <si>
    <t>Психология общения</t>
  </si>
  <si>
    <t>Иностранный язык в профессиональной деятельности</t>
  </si>
  <si>
    <t>Национальная культура народов Татарстана</t>
  </si>
  <si>
    <t>Элементы высшей математики</t>
  </si>
  <si>
    <t>Конс.</t>
  </si>
  <si>
    <t>Экз.</t>
  </si>
  <si>
    <t>Архитектура аппаратных средств</t>
  </si>
  <si>
    <t>Информационные технологии</t>
  </si>
  <si>
    <t>Основы алгоритмизации и программирования</t>
  </si>
  <si>
    <t>Основы проектирования баз данных</t>
  </si>
  <si>
    <t>Компьютерные сети</t>
  </si>
  <si>
    <t>МДК 04.01 Внедрение и поддержка компьютерных сетей</t>
  </si>
  <si>
    <t>МДК 12.01 Аппаратное обеспечение ЭВМ</t>
  </si>
  <si>
    <t>МДК 12.02 Программное обеспечение ЭВМ</t>
  </si>
  <si>
    <t>Русский язык</t>
  </si>
  <si>
    <t>Литература</t>
  </si>
  <si>
    <t>Информатика</t>
  </si>
  <si>
    <t>Физика</t>
  </si>
  <si>
    <t>Правовое обеспечение профессиональной деятельности</t>
  </si>
  <si>
    <t>ДЗ/ДЗ</t>
  </si>
  <si>
    <t>Производственная практика ПП 04</t>
  </si>
  <si>
    <t>Преддипломная практика</t>
  </si>
  <si>
    <t>Производственная практика ПП 01</t>
  </si>
  <si>
    <t>Производственная практика ПП 02</t>
  </si>
  <si>
    <t>Учебная практика УП 04</t>
  </si>
  <si>
    <t>Стандартизация, сертификация и техническое документирование</t>
  </si>
  <si>
    <t>Численные методы</t>
  </si>
  <si>
    <t>МДК 01.01 Разработка программных модулей</t>
  </si>
  <si>
    <t>МДК 01.02 Поддержка и тестирование программных модулей</t>
  </si>
  <si>
    <t>МДК 01.04 Системное программирование</t>
  </si>
  <si>
    <t>МДК 02.02 Инструментальные средства разработки программного обеспечния</t>
  </si>
  <si>
    <t>МДК 04.02 Обеспечение качества функционирования компьютерных систем</t>
  </si>
  <si>
    <t>МДК 11.01 Технология разработки и защиты баз данных</t>
  </si>
  <si>
    <t>Нед. нагрузка</t>
  </si>
  <si>
    <t>Родной язык</t>
  </si>
  <si>
    <t>Экзамен ПМ 04</t>
  </si>
  <si>
    <t>Экзамен ПМ 01</t>
  </si>
  <si>
    <t>Экзамен ПМ 02</t>
  </si>
  <si>
    <t>Практика</t>
  </si>
  <si>
    <t>Экзамены</t>
  </si>
  <si>
    <t>Учебная практика УП 02</t>
  </si>
  <si>
    <t>Учебная практика УП 01</t>
  </si>
  <si>
    <t>МДК 01.03 Разработка мобильных приложений</t>
  </si>
  <si>
    <t>МДК 04.01 Внедрение и поддержка компьютерных систем</t>
  </si>
  <si>
    <t>Учебная практика УП 11</t>
  </si>
  <si>
    <t>Производственная практика ПП 11</t>
  </si>
  <si>
    <t>Экзамен ПМ 11</t>
  </si>
  <si>
    <t>Учебная практика УП 12</t>
  </si>
  <si>
    <t>Производственная практика ПП 12</t>
  </si>
  <si>
    <t>Экзамен ПМ 12</t>
  </si>
  <si>
    <t>Проверка</t>
  </si>
  <si>
    <t>Дискретная матемтика с элементами математической логики</t>
  </si>
  <si>
    <t>Петрова Мария Николаевна</t>
  </si>
  <si>
    <t>Шавалеева Илюся Мухаметовна</t>
  </si>
  <si>
    <t>Жакупова Мария Георгиевна</t>
  </si>
  <si>
    <t>046И группа "Информационные системы"</t>
  </si>
  <si>
    <t>Экономика отрасли</t>
  </si>
  <si>
    <t>Менеджмент в профессиональной деятельности</t>
  </si>
  <si>
    <t>Программное решение для бизнеса</t>
  </si>
  <si>
    <t>МДК 02.01 Технология разработки программного обеспечения</t>
  </si>
  <si>
    <t>МДК 02.03 Математическое моделирование</t>
  </si>
  <si>
    <t>МДК 02.04 Веб-разработка</t>
  </si>
  <si>
    <t>136И группа "Информационные системы"</t>
  </si>
  <si>
    <t xml:space="preserve">Физическая культура </t>
  </si>
  <si>
    <t>226А группа "Информационные системы"</t>
  </si>
  <si>
    <t>226 группа "Информационные системы"</t>
  </si>
  <si>
    <t>Балбошина В.В.</t>
  </si>
  <si>
    <t>36 с ПА</t>
  </si>
  <si>
    <t xml:space="preserve">Иностранный язык    </t>
  </si>
  <si>
    <t>Основы безопасности жизнедеятельности</t>
  </si>
  <si>
    <t>Обществознание</t>
  </si>
  <si>
    <t>География</t>
  </si>
  <si>
    <t>Химия</t>
  </si>
  <si>
    <t>Биология</t>
  </si>
  <si>
    <t>Индивидуальный проект</t>
  </si>
  <si>
    <t>ВСЕГО</t>
  </si>
  <si>
    <t>41 с ПА</t>
  </si>
  <si>
    <t>310 группа "Прикладная геодезия"</t>
  </si>
  <si>
    <t>Бердникова Д.И.</t>
  </si>
  <si>
    <t>Бубекова И.С.</t>
  </si>
  <si>
    <t>Кузнецова Е.Г.</t>
  </si>
  <si>
    <t>Будник О.Н.</t>
  </si>
  <si>
    <t>Преподаватель</t>
  </si>
  <si>
    <t>Толстошеев И.С.</t>
  </si>
  <si>
    <t>29 с ПА</t>
  </si>
  <si>
    <t>24 с ПА</t>
  </si>
  <si>
    <t>проверка</t>
  </si>
  <si>
    <t>312 группа "Аддитивные технологии"</t>
  </si>
  <si>
    <t>316 группа "Информационные  системы и программирование"</t>
  </si>
  <si>
    <t>Бердникова О.Н.</t>
  </si>
  <si>
    <t>Веряскина И.Ю.</t>
  </si>
  <si>
    <t>60+60</t>
  </si>
  <si>
    <t>Колесникова Н.В.</t>
  </si>
  <si>
    <t>Куркина Н.В.</t>
  </si>
  <si>
    <t>Лазарева С.В.</t>
  </si>
  <si>
    <t>Лазарева С.В./Бубекова И.С.</t>
  </si>
  <si>
    <t>Миногина Н.П.</t>
  </si>
  <si>
    <t>Морозова О.Ю.</t>
  </si>
  <si>
    <t>Садыкова А.А.</t>
  </si>
  <si>
    <t>Севрюкова И.Н.</t>
  </si>
  <si>
    <t>Фаузетдинова Е.Ю.</t>
  </si>
  <si>
    <t>Федотова Л.И.</t>
  </si>
  <si>
    <t>Чернова К.М.</t>
  </si>
  <si>
    <t>Шавалеева И.М.</t>
  </si>
  <si>
    <t>Шавалеева И.М./Бубекова И.С.</t>
  </si>
  <si>
    <t>Шайгарданов И.Ш.</t>
  </si>
  <si>
    <t>Юсупова М.Ю./Колесникова Н.В.</t>
  </si>
  <si>
    <t>Бузова К.О.</t>
  </si>
  <si>
    <t>Васильев В.П.</t>
  </si>
  <si>
    <t>Жакупова М.Г.</t>
  </si>
  <si>
    <t>Игнатьева Е.А.</t>
  </si>
  <si>
    <t>Минхаерова Э.С.</t>
  </si>
  <si>
    <t>Петрова М.Н.</t>
  </si>
  <si>
    <t>Рамазанова Д.А.</t>
  </si>
  <si>
    <t>Колесникова Н.В./Штейнберг Т.Г.</t>
  </si>
  <si>
    <t>108/36</t>
  </si>
  <si>
    <t>Лазарева Е.И./Куркин Д.А.</t>
  </si>
  <si>
    <t>Куркин Д.А.</t>
  </si>
  <si>
    <t>Лазарева Е.И.</t>
  </si>
  <si>
    <t>Балбошина В.В./Балбошина В.В.</t>
  </si>
  <si>
    <t>Куркин Д.А./Куркин Д.А.</t>
  </si>
  <si>
    <t>Журавлев Н.А./Журавлев Н.А.</t>
  </si>
  <si>
    <t>Журавлев Н.А.</t>
  </si>
  <si>
    <t>40+40</t>
  </si>
  <si>
    <t>Чет</t>
  </si>
  <si>
    <t>Нечет</t>
  </si>
  <si>
    <t>Балбошина В.В./Куркин Д.А. Журавлев Н.А./Куркин Д.А.</t>
  </si>
  <si>
    <t>106/36</t>
  </si>
  <si>
    <t>316А группа "Информационные  системы и программирование"</t>
  </si>
  <si>
    <t>Севрюкова Ирина Николаевна</t>
  </si>
  <si>
    <t>Рамазанова Динара Алирзаевна</t>
  </si>
  <si>
    <t>Федотова Лилия Ильдаровна</t>
  </si>
  <si>
    <t>Морозова Ольга Юрьевна</t>
  </si>
  <si>
    <t>Юсупова М.Ю./Игнатьева Е.А.</t>
  </si>
  <si>
    <t>Сидорова И.В.</t>
  </si>
  <si>
    <t>Фаузетдинова Е.Ю./Шавалеева И.М.</t>
  </si>
  <si>
    <t>Сидорова И.В./Васильев В.П.</t>
  </si>
  <si>
    <t>Журавлёв Н.А.</t>
  </si>
  <si>
    <t>Чернова К.М./Колесникова Н.В.</t>
  </si>
  <si>
    <t>Федотова Л.И</t>
  </si>
  <si>
    <t>Мех С.А.</t>
  </si>
  <si>
    <t>Т</t>
  </si>
  <si>
    <t>ЛПЗ1</t>
  </si>
  <si>
    <t>ЛПЗ2</t>
  </si>
  <si>
    <t>КП1</t>
  </si>
  <si>
    <t>КП2</t>
  </si>
  <si>
    <t>1 семестр</t>
  </si>
  <si>
    <t>2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</si>
</sst>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4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/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27" xfId="0" applyFont="1" applyBorder="1"/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8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6" xfId="0" applyFont="1" applyBorder="1"/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/>
    <xf numFmtId="0" fontId="5" fillId="0" borderId="43" xfId="0" applyFont="1" applyBorder="1"/>
    <xf numFmtId="0" fontId="5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5" fillId="0" borderId="45" xfId="0" applyFont="1" applyBorder="1"/>
    <xf numFmtId="0" fontId="5" fillId="0" borderId="20" xfId="0" applyFont="1" applyBorder="1"/>
    <xf numFmtId="0" fontId="10" fillId="0" borderId="0" xfId="0" applyFont="1" applyAlignment="1">
      <alignment horizontal="center"/>
    </xf>
    <xf numFmtId="0" fontId="5" fillId="0" borderId="34" xfId="0" applyFont="1" applyBorder="1" applyAlignment="1">
      <alignment horizontal="center"/>
    </xf>
    <xf numFmtId="0" fontId="6" fillId="0" borderId="0" xfId="0" applyFont="1"/>
    <xf numFmtId="0" fontId="6" fillId="0" borderId="36" xfId="0" applyFont="1" applyBorder="1" applyAlignment="1"/>
    <xf numFmtId="0" fontId="6" fillId="0" borderId="37" xfId="0" applyFont="1" applyBorder="1" applyAlignment="1"/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" fontId="8" fillId="0" borderId="39" xfId="0" applyNumberFormat="1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1" fontId="5" fillId="0" borderId="51" xfId="0" applyNumberFormat="1" applyFont="1" applyBorder="1" applyAlignment="1">
      <alignment horizontal="center"/>
    </xf>
    <xf numFmtId="1" fontId="5" fillId="0" borderId="52" xfId="0" applyNumberFormat="1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60" xfId="0" applyFont="1" applyBorder="1"/>
    <xf numFmtId="0" fontId="5" fillId="0" borderId="6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0" borderId="26" xfId="0" applyFont="1" applyFill="1" applyBorder="1"/>
    <xf numFmtId="0" fontId="5" fillId="0" borderId="9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8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19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0" xfId="0" applyFont="1" applyFill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21" xfId="0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0" fontId="5" fillId="0" borderId="45" xfId="0" applyFont="1" applyFill="1" applyBorder="1"/>
    <xf numFmtId="0" fontId="5" fillId="0" borderId="3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0" fontId="5" fillId="0" borderId="51" xfId="0" applyFont="1" applyFill="1" applyBorder="1" applyAlignment="1">
      <alignment horizontal="center"/>
    </xf>
    <xf numFmtId="0" fontId="5" fillId="0" borderId="27" xfId="0" applyFont="1" applyFill="1" applyBorder="1"/>
    <xf numFmtId="0" fontId="5" fillId="0" borderId="5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1" fontId="5" fillId="0" borderId="51" xfId="0" applyNumberFormat="1" applyFont="1" applyFill="1" applyBorder="1" applyAlignment="1">
      <alignment horizontal="center"/>
    </xf>
    <xf numFmtId="1" fontId="5" fillId="0" borderId="52" xfId="0" applyNumberFormat="1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1" fontId="8" fillId="0" borderId="39" xfId="0" applyNumberFormat="1" applyFont="1" applyFill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/>
    <xf numFmtId="0" fontId="5" fillId="0" borderId="41" xfId="0" applyFont="1" applyFill="1" applyBorder="1"/>
    <xf numFmtId="0" fontId="5" fillId="0" borderId="3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5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0" fontId="5" fillId="0" borderId="20" xfId="0" applyFont="1" applyFill="1" applyBorder="1"/>
    <xf numFmtId="0" fontId="5" fillId="0" borderId="25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164" fontId="5" fillId="0" borderId="51" xfId="0" applyNumberFormat="1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44" xfId="0" applyFont="1" applyFill="1" applyBorder="1" applyAlignment="1">
      <alignment wrapText="1"/>
    </xf>
    <xf numFmtId="164" fontId="5" fillId="0" borderId="45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10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2" fillId="0" borderId="26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/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2" fillId="0" borderId="4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164" fontId="5" fillId="0" borderId="24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 wrapText="1"/>
    </xf>
    <xf numFmtId="1" fontId="8" fillId="0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 vertical="center"/>
    </xf>
    <xf numFmtId="1" fontId="8" fillId="3" borderId="6" xfId="0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1" fontId="8" fillId="3" borderId="7" xfId="0" applyNumberFormat="1" applyFont="1" applyFill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/>
    </xf>
    <xf numFmtId="1" fontId="6" fillId="0" borderId="28" xfId="0" applyNumberFormat="1" applyFont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1" fontId="8" fillId="3" borderId="24" xfId="0" applyNumberFormat="1" applyFont="1" applyFill="1" applyBorder="1" applyAlignment="1">
      <alignment horizontal="center" vertical="center"/>
    </xf>
    <xf numFmtId="1" fontId="8" fillId="0" borderId="24" xfId="0" applyNumberFormat="1" applyFont="1" applyFill="1" applyBorder="1" applyAlignment="1">
      <alignment horizontal="center" vertical="center"/>
    </xf>
    <xf numFmtId="1" fontId="8" fillId="0" borderId="24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/>
    <xf numFmtId="0" fontId="12" fillId="0" borderId="11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/>
    </xf>
    <xf numFmtId="0" fontId="6" fillId="0" borderId="39" xfId="0" applyFont="1" applyFill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0" fontId="12" fillId="0" borderId="38" xfId="0" applyFont="1" applyBorder="1" applyAlignment="1">
      <alignment horizontal="center" vertical="center"/>
    </xf>
    <xf numFmtId="0" fontId="12" fillId="0" borderId="66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/>
    </xf>
    <xf numFmtId="164" fontId="11" fillId="0" borderId="3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53" xfId="0" applyFont="1" applyBorder="1" applyAlignment="1">
      <alignment horizontal="center" vertical="center" wrapText="1"/>
    </xf>
    <xf numFmtId="0" fontId="5" fillId="4" borderId="45" xfId="0" applyFont="1" applyFill="1" applyBorder="1"/>
    <xf numFmtId="1" fontId="8" fillId="0" borderId="51" xfId="0" applyNumberFormat="1" applyFont="1" applyFill="1" applyBorder="1" applyAlignment="1">
      <alignment horizontal="center" vertical="center"/>
    </xf>
    <xf numFmtId="1" fontId="8" fillId="0" borderId="52" xfId="0" applyNumberFormat="1" applyFont="1" applyFill="1" applyBorder="1" applyAlignment="1">
      <alignment horizontal="center" vertical="center"/>
    </xf>
    <xf numFmtId="164" fontId="5" fillId="0" borderId="59" xfId="0" applyNumberFormat="1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/>
    </xf>
    <xf numFmtId="0" fontId="12" fillId="0" borderId="36" xfId="0" applyFont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6" fillId="0" borderId="36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41" xfId="0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164" fontId="11" fillId="0" borderId="38" xfId="0" applyNumberFormat="1" applyFont="1" applyFill="1" applyBorder="1" applyAlignment="1">
      <alignment horizontal="center"/>
    </xf>
    <xf numFmtId="2" fontId="8" fillId="0" borderId="52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5" fillId="4" borderId="33" xfId="0" applyFont="1" applyFill="1" applyBorder="1" applyAlignment="1">
      <alignment horizontal="left"/>
    </xf>
    <xf numFmtId="1" fontId="6" fillId="0" borderId="47" xfId="0" applyNumberFormat="1" applyFont="1" applyBorder="1" applyAlignment="1">
      <alignment horizontal="center"/>
    </xf>
    <xf numFmtId="1" fontId="8" fillId="0" borderId="55" xfId="0" applyNumberFormat="1" applyFont="1" applyFill="1" applyBorder="1" applyAlignment="1">
      <alignment horizontal="center" vertical="center"/>
    </xf>
    <xf numFmtId="1" fontId="8" fillId="0" borderId="55" xfId="0" applyNumberFormat="1" applyFont="1" applyFill="1" applyBorder="1" applyAlignment="1">
      <alignment horizontal="center" vertical="center" wrapText="1"/>
    </xf>
    <xf numFmtId="1" fontId="8" fillId="3" borderId="55" xfId="0" applyNumberFormat="1" applyFont="1" applyFill="1" applyBorder="1" applyAlignment="1">
      <alignment horizontal="center" vertical="center"/>
    </xf>
    <xf numFmtId="1" fontId="8" fillId="3" borderId="56" xfId="0" applyNumberFormat="1" applyFont="1" applyFill="1" applyBorder="1" applyAlignment="1">
      <alignment horizontal="center" vertical="center"/>
    </xf>
    <xf numFmtId="0" fontId="5" fillId="0" borderId="61" xfId="0" applyFont="1" applyFill="1" applyBorder="1"/>
    <xf numFmtId="0" fontId="5" fillId="0" borderId="45" xfId="0" applyFont="1" applyFill="1" applyBorder="1" applyAlignment="1">
      <alignment horizontal="center"/>
    </xf>
    <xf numFmtId="164" fontId="11" fillId="0" borderId="64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/>
    </xf>
    <xf numFmtId="164" fontId="11" fillId="0" borderId="2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/>
    </xf>
    <xf numFmtId="164" fontId="5" fillId="0" borderId="52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wrapText="1"/>
    </xf>
    <xf numFmtId="0" fontId="5" fillId="0" borderId="45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37" xfId="0" applyFont="1" applyFill="1" applyBorder="1" applyAlignment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1" fontId="6" fillId="0" borderId="0" xfId="0" applyNumberFormat="1" applyFont="1" applyBorder="1" applyAlignment="1">
      <alignment horizontal="center"/>
    </xf>
    <xf numFmtId="0" fontId="9" fillId="0" borderId="27" xfId="0" applyFont="1" applyBorder="1"/>
    <xf numFmtId="0" fontId="9" fillId="0" borderId="27" xfId="0" applyFont="1" applyFill="1" applyBorder="1"/>
    <xf numFmtId="0" fontId="5" fillId="0" borderId="28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42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6" xfId="0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0" fontId="6" fillId="0" borderId="38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left"/>
    </xf>
    <xf numFmtId="0" fontId="6" fillId="0" borderId="37" xfId="0" applyFont="1" applyFill="1" applyBorder="1" applyAlignment="1">
      <alignment horizontal="left"/>
    </xf>
    <xf numFmtId="0" fontId="6" fillId="0" borderId="38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right"/>
    </xf>
    <xf numFmtId="0" fontId="6" fillId="0" borderId="37" xfId="0" applyFont="1" applyFill="1" applyBorder="1" applyAlignment="1">
      <alignment horizontal="right"/>
    </xf>
    <xf numFmtId="0" fontId="6" fillId="0" borderId="38" xfId="0" applyFont="1" applyFill="1" applyBorder="1" applyAlignment="1">
      <alignment horizontal="right"/>
    </xf>
    <xf numFmtId="0" fontId="5" fillId="0" borderId="57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15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0" fontId="6" fillId="0" borderId="46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right"/>
    </xf>
    <xf numFmtId="0" fontId="6" fillId="0" borderId="16" xfId="0" applyFont="1" applyFill="1" applyBorder="1" applyAlignment="1">
      <alignment horizontal="right"/>
    </xf>
    <xf numFmtId="0" fontId="6" fillId="0" borderId="46" xfId="0" applyFont="1" applyFill="1" applyBorder="1" applyAlignment="1">
      <alignment horizontal="right"/>
    </xf>
    <xf numFmtId="0" fontId="5" fillId="0" borderId="35" xfId="0" applyFont="1" applyFill="1" applyBorder="1" applyAlignment="1">
      <alignment horizontal="left" wrapText="1"/>
    </xf>
    <xf numFmtId="0" fontId="5" fillId="0" borderId="18" xfId="0" applyFont="1" applyFill="1" applyBorder="1" applyAlignment="1">
      <alignment horizontal="left" wrapText="1"/>
    </xf>
    <xf numFmtId="0" fontId="5" fillId="0" borderId="34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  <pageSetUpPr fitToPage="1"/>
  </sheetPr>
  <dimension ref="B1:V80"/>
  <sheetViews>
    <sheetView tabSelected="1" topLeftCell="A41" zoomScale="60" zoomScaleNormal="60" workbookViewId="0">
      <selection activeCell="AB59" sqref="AB59"/>
    </sheetView>
  </sheetViews>
  <sheetFormatPr defaultRowHeight="15" x14ac:dyDescent="0.25"/>
  <cols>
    <col min="1" max="1" width="2.28515625" customWidth="1"/>
    <col min="2" max="2" width="5.5703125" customWidth="1"/>
    <col min="3" max="3" width="49.85546875" customWidth="1"/>
    <col min="4" max="4" width="42.28515625" style="89" customWidth="1"/>
    <col min="6" max="7" width="7.5703125" customWidth="1"/>
    <col min="9" max="10" width="6.7109375" customWidth="1"/>
    <col min="11" max="11" width="6.85546875" customWidth="1"/>
    <col min="12" max="12" width="6" customWidth="1"/>
    <col min="13" max="13" width="7.7109375" customWidth="1"/>
    <col min="14" max="14" width="7.28515625" customWidth="1"/>
    <col min="16" max="16" width="3.42578125" customWidth="1"/>
    <col min="17" max="17" width="7.5703125" customWidth="1"/>
    <col min="18" max="18" width="3.42578125" customWidth="1"/>
    <col min="19" max="22" width="7.85546875" customWidth="1"/>
  </cols>
  <sheetData>
    <row r="1" spans="2:22" ht="0.75" hidden="1" customHeight="1" x14ac:dyDescent="0.25"/>
    <row r="2" spans="2:22" ht="18.75" hidden="1" x14ac:dyDescent="0.3">
      <c r="B2" s="11"/>
      <c r="C2" s="46" t="s">
        <v>107</v>
      </c>
      <c r="D2" s="11"/>
      <c r="E2" s="11"/>
      <c r="F2" s="11"/>
      <c r="G2" s="11"/>
      <c r="H2" s="11"/>
      <c r="I2" s="12">
        <f>I3*36</f>
        <v>612</v>
      </c>
      <c r="J2" s="12">
        <f>J3*36</f>
        <v>828</v>
      </c>
      <c r="K2" s="11"/>
      <c r="L2" s="11"/>
      <c r="M2" s="11"/>
      <c r="N2" s="11"/>
      <c r="O2" s="11"/>
      <c r="P2" s="11"/>
    </row>
    <row r="3" spans="2:22" ht="19.5" hidden="1" thickBot="1" x14ac:dyDescent="0.35">
      <c r="B3" s="11"/>
      <c r="C3" s="11" t="s">
        <v>159</v>
      </c>
      <c r="D3" s="11"/>
      <c r="E3" s="11"/>
      <c r="F3" s="11"/>
      <c r="G3" s="11"/>
      <c r="H3" s="11"/>
      <c r="I3" s="12">
        <v>17</v>
      </c>
      <c r="J3" s="12">
        <v>23</v>
      </c>
      <c r="K3" s="11"/>
      <c r="L3" s="11"/>
      <c r="M3" s="294" t="s">
        <v>63</v>
      </c>
      <c r="N3" s="294"/>
      <c r="O3" s="228" t="s">
        <v>106</v>
      </c>
      <c r="S3" s="296" t="s">
        <v>17</v>
      </c>
      <c r="T3" s="297"/>
      <c r="U3" s="296" t="s">
        <v>18</v>
      </c>
      <c r="V3" s="297"/>
    </row>
    <row r="4" spans="2:22" ht="33.75" hidden="1" thickBot="1" x14ac:dyDescent="0.3">
      <c r="B4" s="229" t="s">
        <v>0</v>
      </c>
      <c r="C4" s="235" t="s">
        <v>1</v>
      </c>
      <c r="D4" s="207" t="s">
        <v>2</v>
      </c>
      <c r="E4" s="217" t="s">
        <v>5</v>
      </c>
      <c r="F4" s="218" t="s">
        <v>6</v>
      </c>
      <c r="G4" s="218" t="s">
        <v>7</v>
      </c>
      <c r="H4" s="219" t="s">
        <v>9</v>
      </c>
      <c r="I4" s="220" t="s">
        <v>14</v>
      </c>
      <c r="J4" s="224" t="s">
        <v>15</v>
      </c>
      <c r="K4" s="235" t="s">
        <v>34</v>
      </c>
      <c r="L4" s="219" t="s">
        <v>35</v>
      </c>
      <c r="M4" s="217" t="s">
        <v>17</v>
      </c>
      <c r="N4" s="219" t="s">
        <v>18</v>
      </c>
      <c r="O4" s="236" t="s">
        <v>105</v>
      </c>
      <c r="Q4" s="288" t="s">
        <v>116</v>
      </c>
      <c r="S4" s="287" t="s">
        <v>154</v>
      </c>
      <c r="T4" s="287" t="s">
        <v>155</v>
      </c>
      <c r="U4" s="287" t="s">
        <v>154</v>
      </c>
      <c r="V4" s="287" t="s">
        <v>155</v>
      </c>
    </row>
    <row r="5" spans="2:22" ht="18.75" hidden="1" x14ac:dyDescent="0.3">
      <c r="B5" s="13">
        <v>1</v>
      </c>
      <c r="C5" s="230" t="s">
        <v>44</v>
      </c>
      <c r="D5" s="24" t="s">
        <v>133</v>
      </c>
      <c r="E5" s="201">
        <v>40</v>
      </c>
      <c r="F5" s="186">
        <v>45</v>
      </c>
      <c r="G5" s="22" t="s">
        <v>26</v>
      </c>
      <c r="H5" s="248" t="s">
        <v>12</v>
      </c>
      <c r="I5" s="189">
        <v>85</v>
      </c>
      <c r="J5" s="255">
        <v>0</v>
      </c>
      <c r="K5" s="231"/>
      <c r="L5" s="232"/>
      <c r="M5" s="233">
        <f>I5/$I$3</f>
        <v>5</v>
      </c>
      <c r="N5" s="169">
        <f>J5/$J$3</f>
        <v>0</v>
      </c>
      <c r="O5" s="234">
        <f t="shared" ref="O5:O19" si="0">E5+F5+K5+L5</f>
        <v>85</v>
      </c>
      <c r="Q5" s="251">
        <f t="shared" ref="Q5:Q19" si="1">I5+J5+K5+L5</f>
        <v>85</v>
      </c>
      <c r="S5" s="287">
        <v>4</v>
      </c>
      <c r="T5" s="287">
        <v>6</v>
      </c>
      <c r="U5" s="266"/>
      <c r="V5" s="266"/>
    </row>
    <row r="6" spans="2:22" ht="18.75" hidden="1" x14ac:dyDescent="0.3">
      <c r="B6" s="18">
        <v>2</v>
      </c>
      <c r="C6" s="203" t="s">
        <v>45</v>
      </c>
      <c r="D6" s="24" t="s">
        <v>133</v>
      </c>
      <c r="E6" s="201">
        <v>54</v>
      </c>
      <c r="F6" s="186">
        <v>61</v>
      </c>
      <c r="G6" s="273"/>
      <c r="H6" s="249" t="s">
        <v>20</v>
      </c>
      <c r="I6" s="189">
        <v>0</v>
      </c>
      <c r="J6" s="255">
        <v>115</v>
      </c>
      <c r="K6" s="189">
        <v>4</v>
      </c>
      <c r="L6" s="190">
        <v>6</v>
      </c>
      <c r="M6" s="185">
        <f>I6/$I$3</f>
        <v>0</v>
      </c>
      <c r="N6" s="170">
        <f>J6/$J$3</f>
        <v>5</v>
      </c>
      <c r="O6" s="198">
        <f t="shared" si="0"/>
        <v>125</v>
      </c>
      <c r="Q6" s="251">
        <f t="shared" si="1"/>
        <v>125</v>
      </c>
      <c r="S6" s="266"/>
      <c r="T6" s="266"/>
      <c r="U6" s="287">
        <v>6</v>
      </c>
      <c r="V6" s="287">
        <v>4</v>
      </c>
    </row>
    <row r="7" spans="2:22" ht="18.75" hidden="1" x14ac:dyDescent="0.3">
      <c r="B7" s="18">
        <v>3</v>
      </c>
      <c r="C7" s="19" t="s">
        <v>98</v>
      </c>
      <c r="D7" s="20" t="s">
        <v>144</v>
      </c>
      <c r="E7" s="201">
        <v>0</v>
      </c>
      <c r="F7" s="186">
        <v>80</v>
      </c>
      <c r="G7" s="273">
        <v>80</v>
      </c>
      <c r="H7" s="250" t="s">
        <v>10</v>
      </c>
      <c r="I7" s="189">
        <v>34</v>
      </c>
      <c r="J7" s="255">
        <v>46</v>
      </c>
      <c r="K7" s="189"/>
      <c r="L7" s="190"/>
      <c r="M7" s="185">
        <f t="shared" ref="M7:M18" si="2">I7/$I$3</f>
        <v>2</v>
      </c>
      <c r="N7" s="170">
        <f t="shared" ref="N7:N18" si="3">J7/$J$3</f>
        <v>2</v>
      </c>
      <c r="O7" s="198">
        <f t="shared" si="0"/>
        <v>80</v>
      </c>
      <c r="Q7" s="251">
        <f t="shared" si="1"/>
        <v>80</v>
      </c>
      <c r="S7" s="287">
        <v>2</v>
      </c>
      <c r="T7" s="287">
        <v>2</v>
      </c>
      <c r="U7" s="287">
        <v>2</v>
      </c>
      <c r="V7" s="287">
        <v>2</v>
      </c>
    </row>
    <row r="8" spans="2:22" ht="18.75" hidden="1" x14ac:dyDescent="0.3">
      <c r="B8" s="18">
        <v>4</v>
      </c>
      <c r="C8" s="19" t="s">
        <v>25</v>
      </c>
      <c r="D8" s="20" t="s">
        <v>126</v>
      </c>
      <c r="E8" s="202">
        <v>167</v>
      </c>
      <c r="F8" s="187">
        <v>114</v>
      </c>
      <c r="G8" s="273"/>
      <c r="H8" s="249" t="s">
        <v>19</v>
      </c>
      <c r="I8" s="191">
        <v>85</v>
      </c>
      <c r="J8" s="256">
        <v>196</v>
      </c>
      <c r="K8" s="191">
        <v>4</v>
      </c>
      <c r="L8" s="192">
        <v>6</v>
      </c>
      <c r="M8" s="185">
        <f t="shared" si="2"/>
        <v>5</v>
      </c>
      <c r="N8" s="170">
        <f t="shared" si="3"/>
        <v>8.5217391304347831</v>
      </c>
      <c r="O8" s="198">
        <f t="shared" si="0"/>
        <v>291</v>
      </c>
      <c r="Q8" s="251">
        <f t="shared" si="1"/>
        <v>291</v>
      </c>
      <c r="S8" s="287">
        <v>6</v>
      </c>
      <c r="T8" s="287">
        <v>4</v>
      </c>
      <c r="U8" s="287">
        <v>8</v>
      </c>
      <c r="V8" s="287">
        <v>8</v>
      </c>
    </row>
    <row r="9" spans="2:22" ht="18.75" hidden="1" x14ac:dyDescent="0.3">
      <c r="B9" s="18">
        <v>5</v>
      </c>
      <c r="C9" s="19" t="s">
        <v>23</v>
      </c>
      <c r="D9" s="102" t="s">
        <v>111</v>
      </c>
      <c r="E9" s="201">
        <v>80</v>
      </c>
      <c r="F9" s="186">
        <v>46</v>
      </c>
      <c r="G9" s="273"/>
      <c r="H9" s="250" t="s">
        <v>10</v>
      </c>
      <c r="I9" s="189">
        <v>34</v>
      </c>
      <c r="J9" s="255">
        <v>92</v>
      </c>
      <c r="K9" s="189"/>
      <c r="L9" s="190"/>
      <c r="M9" s="185">
        <f t="shared" si="2"/>
        <v>2</v>
      </c>
      <c r="N9" s="170">
        <f t="shared" si="3"/>
        <v>4</v>
      </c>
      <c r="O9" s="198">
        <f t="shared" si="0"/>
        <v>126</v>
      </c>
      <c r="Q9" s="251">
        <f t="shared" si="1"/>
        <v>126</v>
      </c>
      <c r="S9" s="287">
        <v>2</v>
      </c>
      <c r="T9" s="287">
        <v>2</v>
      </c>
      <c r="U9" s="287">
        <v>4</v>
      </c>
      <c r="V9" s="287">
        <v>4</v>
      </c>
    </row>
    <row r="10" spans="2:22" ht="18.75" hidden="1" x14ac:dyDescent="0.3">
      <c r="B10" s="18">
        <v>6</v>
      </c>
      <c r="C10" s="19" t="s">
        <v>93</v>
      </c>
      <c r="D10" s="280"/>
      <c r="E10" s="200">
        <v>8</v>
      </c>
      <c r="F10" s="188">
        <v>72</v>
      </c>
      <c r="G10" s="273"/>
      <c r="H10" s="250" t="s">
        <v>11</v>
      </c>
      <c r="I10" s="193">
        <v>34</v>
      </c>
      <c r="J10" s="257">
        <v>46</v>
      </c>
      <c r="K10" s="193"/>
      <c r="L10" s="194"/>
      <c r="M10" s="185">
        <f t="shared" si="2"/>
        <v>2</v>
      </c>
      <c r="N10" s="170">
        <f t="shared" si="3"/>
        <v>2</v>
      </c>
      <c r="O10" s="198">
        <f t="shared" si="0"/>
        <v>80</v>
      </c>
      <c r="Q10" s="251">
        <f t="shared" si="1"/>
        <v>80</v>
      </c>
      <c r="S10" s="287">
        <v>2</v>
      </c>
      <c r="T10" s="287">
        <v>2</v>
      </c>
      <c r="U10" s="287">
        <v>2</v>
      </c>
      <c r="V10" s="287">
        <v>2</v>
      </c>
    </row>
    <row r="11" spans="2:22" ht="18.75" hidden="1" x14ac:dyDescent="0.3">
      <c r="B11" s="18">
        <v>7</v>
      </c>
      <c r="C11" s="203" t="s">
        <v>99</v>
      </c>
      <c r="D11" s="20" t="s">
        <v>138</v>
      </c>
      <c r="E11" s="200">
        <v>23</v>
      </c>
      <c r="F11" s="188">
        <v>46</v>
      </c>
      <c r="G11" s="273"/>
      <c r="H11" s="250" t="s">
        <v>12</v>
      </c>
      <c r="I11" s="193">
        <v>0</v>
      </c>
      <c r="J11" s="257">
        <v>69</v>
      </c>
      <c r="K11" s="193"/>
      <c r="L11" s="194"/>
      <c r="M11" s="185">
        <f t="shared" si="2"/>
        <v>0</v>
      </c>
      <c r="N11" s="170">
        <f t="shared" si="3"/>
        <v>3</v>
      </c>
      <c r="O11" s="198">
        <f t="shared" si="0"/>
        <v>69</v>
      </c>
      <c r="Q11" s="251">
        <f t="shared" si="1"/>
        <v>69</v>
      </c>
      <c r="S11" s="266"/>
      <c r="T11" s="266"/>
      <c r="U11" s="287">
        <v>4</v>
      </c>
      <c r="V11" s="287">
        <v>2</v>
      </c>
    </row>
    <row r="12" spans="2:22" ht="18.75" hidden="1" x14ac:dyDescent="0.3">
      <c r="B12" s="18">
        <v>8</v>
      </c>
      <c r="C12" s="19" t="s">
        <v>100</v>
      </c>
      <c r="D12" s="102" t="s">
        <v>139</v>
      </c>
      <c r="E12" s="200">
        <v>38</v>
      </c>
      <c r="F12" s="188">
        <v>34</v>
      </c>
      <c r="G12" s="273"/>
      <c r="H12" s="250" t="s">
        <v>10</v>
      </c>
      <c r="I12" s="193">
        <v>34</v>
      </c>
      <c r="J12" s="257">
        <v>38</v>
      </c>
      <c r="K12" s="193"/>
      <c r="L12" s="194"/>
      <c r="M12" s="185">
        <f t="shared" si="2"/>
        <v>2</v>
      </c>
      <c r="N12" s="170">
        <f t="shared" si="3"/>
        <v>1.6521739130434783</v>
      </c>
      <c r="O12" s="198">
        <f t="shared" si="0"/>
        <v>72</v>
      </c>
      <c r="Q12" s="251">
        <f t="shared" si="1"/>
        <v>72</v>
      </c>
      <c r="S12" s="287">
        <v>2</v>
      </c>
      <c r="T12" s="287">
        <v>2</v>
      </c>
      <c r="U12" s="287">
        <v>2</v>
      </c>
      <c r="V12" s="287">
        <v>2</v>
      </c>
    </row>
    <row r="13" spans="2:22" ht="18.75" hidden="1" x14ac:dyDescent="0.3">
      <c r="B13" s="18">
        <v>9</v>
      </c>
      <c r="C13" s="203" t="s">
        <v>101</v>
      </c>
      <c r="D13" s="20" t="s">
        <v>109</v>
      </c>
      <c r="E13" s="200">
        <v>41</v>
      </c>
      <c r="F13" s="188">
        <v>28</v>
      </c>
      <c r="G13" s="273"/>
      <c r="H13" s="250" t="s">
        <v>12</v>
      </c>
      <c r="I13" s="193">
        <v>0</v>
      </c>
      <c r="J13" s="257">
        <v>69</v>
      </c>
      <c r="K13" s="193"/>
      <c r="L13" s="194"/>
      <c r="M13" s="185">
        <f t="shared" si="2"/>
        <v>0</v>
      </c>
      <c r="N13" s="170">
        <f t="shared" si="3"/>
        <v>3</v>
      </c>
      <c r="O13" s="198">
        <f t="shared" si="0"/>
        <v>69</v>
      </c>
      <c r="Q13" s="251">
        <f t="shared" si="1"/>
        <v>69</v>
      </c>
      <c r="S13" s="266"/>
      <c r="T13" s="266"/>
      <c r="U13" s="287">
        <v>2</v>
      </c>
      <c r="V13" s="287">
        <v>4</v>
      </c>
    </row>
    <row r="14" spans="2:22" ht="18.75" hidden="1" x14ac:dyDescent="0.3">
      <c r="B14" s="18">
        <v>10</v>
      </c>
      <c r="C14" s="19" t="s">
        <v>46</v>
      </c>
      <c r="D14" s="20" t="s">
        <v>132</v>
      </c>
      <c r="E14" s="200">
        <v>30</v>
      </c>
      <c r="F14" s="188">
        <v>67</v>
      </c>
      <c r="G14" s="273">
        <v>67</v>
      </c>
      <c r="H14" s="249" t="s">
        <v>19</v>
      </c>
      <c r="I14" s="193">
        <v>51</v>
      </c>
      <c r="J14" s="257">
        <v>46</v>
      </c>
      <c r="K14" s="193">
        <v>4</v>
      </c>
      <c r="L14" s="194">
        <v>6</v>
      </c>
      <c r="M14" s="185">
        <f t="shared" si="2"/>
        <v>3</v>
      </c>
      <c r="N14" s="170">
        <f t="shared" si="3"/>
        <v>2</v>
      </c>
      <c r="O14" s="198">
        <f t="shared" si="0"/>
        <v>107</v>
      </c>
      <c r="Q14" s="251">
        <f t="shared" si="1"/>
        <v>107</v>
      </c>
      <c r="S14" s="287">
        <v>4</v>
      </c>
      <c r="T14" s="287">
        <v>2</v>
      </c>
      <c r="U14" s="287">
        <v>2</v>
      </c>
      <c r="V14" s="287">
        <v>2</v>
      </c>
    </row>
    <row r="15" spans="2:22" ht="18.75" hidden="1" x14ac:dyDescent="0.3">
      <c r="B15" s="18">
        <v>11</v>
      </c>
      <c r="C15" s="19" t="s">
        <v>47</v>
      </c>
      <c r="D15" s="20" t="s">
        <v>123</v>
      </c>
      <c r="E15" s="200">
        <v>110</v>
      </c>
      <c r="F15" s="188">
        <v>44</v>
      </c>
      <c r="G15" s="273"/>
      <c r="H15" s="249" t="s">
        <v>19</v>
      </c>
      <c r="I15" s="193">
        <v>85</v>
      </c>
      <c r="J15" s="257">
        <v>69</v>
      </c>
      <c r="K15" s="193">
        <v>4</v>
      </c>
      <c r="L15" s="194">
        <v>6</v>
      </c>
      <c r="M15" s="185">
        <f t="shared" si="2"/>
        <v>5</v>
      </c>
      <c r="N15" s="170">
        <f t="shared" si="3"/>
        <v>3</v>
      </c>
      <c r="O15" s="198">
        <f t="shared" si="0"/>
        <v>164</v>
      </c>
      <c r="Q15" s="251">
        <f t="shared" si="1"/>
        <v>164</v>
      </c>
      <c r="S15" s="287">
        <v>4</v>
      </c>
      <c r="T15" s="287">
        <v>6</v>
      </c>
      <c r="U15" s="287">
        <v>2</v>
      </c>
      <c r="V15" s="287">
        <v>4</v>
      </c>
    </row>
    <row r="16" spans="2:22" ht="18.75" hidden="1" x14ac:dyDescent="0.3">
      <c r="B16" s="18">
        <v>12</v>
      </c>
      <c r="C16" s="19" t="s">
        <v>102</v>
      </c>
      <c r="D16" s="20" t="s">
        <v>119</v>
      </c>
      <c r="E16" s="200">
        <v>34</v>
      </c>
      <c r="F16" s="188">
        <v>38</v>
      </c>
      <c r="G16" s="273"/>
      <c r="H16" s="250" t="s">
        <v>10</v>
      </c>
      <c r="I16" s="193">
        <v>34</v>
      </c>
      <c r="J16" s="257">
        <v>38</v>
      </c>
      <c r="K16" s="193"/>
      <c r="L16" s="194"/>
      <c r="M16" s="185">
        <f t="shared" si="2"/>
        <v>2</v>
      </c>
      <c r="N16" s="170">
        <f t="shared" si="3"/>
        <v>1.6521739130434783</v>
      </c>
      <c r="O16" s="198">
        <f t="shared" si="0"/>
        <v>72</v>
      </c>
      <c r="Q16" s="251">
        <f t="shared" si="1"/>
        <v>72</v>
      </c>
      <c r="S16" s="287">
        <v>2</v>
      </c>
      <c r="T16" s="287">
        <v>2</v>
      </c>
      <c r="U16" s="287">
        <v>2</v>
      </c>
      <c r="V16" s="287">
        <v>2</v>
      </c>
    </row>
    <row r="17" spans="2:22" ht="18.75" hidden="1" x14ac:dyDescent="0.3">
      <c r="B17" s="18">
        <v>13</v>
      </c>
      <c r="C17" s="203" t="s">
        <v>103</v>
      </c>
      <c r="D17" s="24" t="s">
        <v>108</v>
      </c>
      <c r="E17" s="200">
        <v>44</v>
      </c>
      <c r="F17" s="188">
        <v>24</v>
      </c>
      <c r="G17" s="273"/>
      <c r="H17" s="250" t="s">
        <v>12</v>
      </c>
      <c r="I17" s="193">
        <v>68</v>
      </c>
      <c r="J17" s="257">
        <v>0</v>
      </c>
      <c r="K17" s="193"/>
      <c r="L17" s="194"/>
      <c r="M17" s="185">
        <f t="shared" si="2"/>
        <v>4</v>
      </c>
      <c r="N17" s="170">
        <f t="shared" si="3"/>
        <v>0</v>
      </c>
      <c r="O17" s="198">
        <f t="shared" si="0"/>
        <v>68</v>
      </c>
      <c r="Q17" s="251">
        <f t="shared" si="1"/>
        <v>68</v>
      </c>
      <c r="S17" s="287">
        <v>4</v>
      </c>
      <c r="T17" s="287">
        <v>4</v>
      </c>
      <c r="U17" s="266"/>
      <c r="V17" s="266"/>
    </row>
    <row r="18" spans="2:22" ht="18.75" hidden="1" x14ac:dyDescent="0.3">
      <c r="B18" s="18">
        <v>14</v>
      </c>
      <c r="C18" s="203" t="s">
        <v>64</v>
      </c>
      <c r="D18" s="20" t="s">
        <v>134</v>
      </c>
      <c r="E18" s="200">
        <v>10</v>
      </c>
      <c r="F18" s="188">
        <v>24</v>
      </c>
      <c r="G18" s="273"/>
      <c r="H18" s="248" t="s">
        <v>12</v>
      </c>
      <c r="I18" s="193">
        <v>34</v>
      </c>
      <c r="J18" s="257">
        <v>0</v>
      </c>
      <c r="K18" s="193"/>
      <c r="L18" s="194"/>
      <c r="M18" s="185">
        <f t="shared" si="2"/>
        <v>2</v>
      </c>
      <c r="N18" s="170">
        <f t="shared" si="3"/>
        <v>0</v>
      </c>
      <c r="O18" s="198">
        <f t="shared" si="0"/>
        <v>34</v>
      </c>
      <c r="Q18" s="251">
        <f t="shared" si="1"/>
        <v>34</v>
      </c>
      <c r="S18" s="287">
        <v>2</v>
      </c>
      <c r="T18" s="287">
        <v>2</v>
      </c>
      <c r="U18" s="266"/>
      <c r="V18" s="266"/>
    </row>
    <row r="19" spans="2:22" ht="19.5" hidden="1" thickBot="1" x14ac:dyDescent="0.35">
      <c r="B19" s="18">
        <v>15</v>
      </c>
      <c r="C19" s="253" t="s">
        <v>104</v>
      </c>
      <c r="D19" s="39" t="s">
        <v>134</v>
      </c>
      <c r="E19" s="200"/>
      <c r="F19" s="188">
        <v>34</v>
      </c>
      <c r="G19" s="160">
        <v>34</v>
      </c>
      <c r="H19" s="250" t="s">
        <v>12</v>
      </c>
      <c r="I19" s="196">
        <v>34</v>
      </c>
      <c r="J19" s="258">
        <v>0</v>
      </c>
      <c r="K19" s="196"/>
      <c r="L19" s="195"/>
      <c r="M19" s="185">
        <f>I19/$I$3</f>
        <v>2</v>
      </c>
      <c r="N19" s="170">
        <f>J19/$J$3</f>
        <v>0</v>
      </c>
      <c r="O19" s="199">
        <f t="shared" si="0"/>
        <v>34</v>
      </c>
      <c r="Q19" s="251">
        <f t="shared" si="1"/>
        <v>34</v>
      </c>
      <c r="S19" s="287">
        <v>2</v>
      </c>
      <c r="T19" s="287">
        <v>2</v>
      </c>
      <c r="U19" s="266"/>
      <c r="V19" s="266"/>
    </row>
    <row r="20" spans="2:22" ht="19.5" hidden="1" thickBot="1" x14ac:dyDescent="0.35">
      <c r="B20" s="47" t="s">
        <v>27</v>
      </c>
      <c r="C20" s="47"/>
      <c r="D20" s="48"/>
      <c r="E20" s="48"/>
      <c r="F20" s="48"/>
      <c r="G20" s="48"/>
      <c r="H20" s="48"/>
      <c r="I20" s="237">
        <f t="shared" ref="I20:O20" si="4">SUM(I5:I19)</f>
        <v>612</v>
      </c>
      <c r="J20" s="254">
        <f t="shared" si="4"/>
        <v>824</v>
      </c>
      <c r="K20" s="237">
        <f t="shared" si="4"/>
        <v>16</v>
      </c>
      <c r="L20" s="254">
        <f t="shared" si="4"/>
        <v>24</v>
      </c>
      <c r="M20" s="237">
        <f t="shared" si="4"/>
        <v>36</v>
      </c>
      <c r="N20" s="254">
        <f t="shared" si="4"/>
        <v>35.826086956521735</v>
      </c>
      <c r="O20" s="197">
        <f t="shared" si="4"/>
        <v>1476</v>
      </c>
      <c r="Q20" s="252">
        <f>SUM(Q5:Q19)</f>
        <v>1476</v>
      </c>
      <c r="S20" s="287">
        <f>SUM(S5:S19)</f>
        <v>36</v>
      </c>
      <c r="T20" s="287">
        <f>SUM(T5:T19)</f>
        <v>36</v>
      </c>
      <c r="U20" s="287">
        <f>SUM(U5:U19)</f>
        <v>36</v>
      </c>
      <c r="V20" s="287">
        <f>SUM(V5:V19)</f>
        <v>36</v>
      </c>
    </row>
    <row r="21" spans="2:22" hidden="1" x14ac:dyDescent="0.25"/>
    <row r="22" spans="2:22" ht="18.75" hidden="1" x14ac:dyDescent="0.3">
      <c r="B22" s="11"/>
      <c r="C22" s="46" t="s">
        <v>117</v>
      </c>
      <c r="D22" s="90"/>
      <c r="E22" s="11"/>
      <c r="F22" s="11"/>
      <c r="G22" s="11"/>
      <c r="H22" s="11"/>
      <c r="I22" s="12"/>
      <c r="J22" s="12"/>
      <c r="K22" s="11"/>
      <c r="L22" s="11"/>
      <c r="M22" s="11"/>
      <c r="N22" s="11"/>
      <c r="O22" s="11"/>
      <c r="P22" s="11"/>
    </row>
    <row r="23" spans="2:22" ht="19.5" hidden="1" thickBot="1" x14ac:dyDescent="0.35">
      <c r="B23" s="11"/>
      <c r="C23" s="11" t="s">
        <v>160</v>
      </c>
      <c r="D23" s="90"/>
      <c r="E23" s="11"/>
      <c r="F23" s="11"/>
      <c r="G23" s="11"/>
      <c r="H23" s="11"/>
      <c r="I23" s="12">
        <v>17</v>
      </c>
      <c r="J23" s="12">
        <v>23</v>
      </c>
      <c r="K23" s="11"/>
      <c r="L23" s="11"/>
      <c r="M23" s="294" t="s">
        <v>63</v>
      </c>
      <c r="N23" s="294"/>
      <c r="O23" s="228" t="s">
        <v>106</v>
      </c>
      <c r="S23" s="296" t="s">
        <v>17</v>
      </c>
      <c r="T23" s="297"/>
      <c r="U23" s="296" t="s">
        <v>18</v>
      </c>
      <c r="V23" s="297"/>
    </row>
    <row r="24" spans="2:22" ht="26.25" hidden="1" customHeight="1" thickBot="1" x14ac:dyDescent="0.3">
      <c r="B24" s="208" t="s">
        <v>0</v>
      </c>
      <c r="C24" s="235" t="s">
        <v>1</v>
      </c>
      <c r="D24" s="206" t="s">
        <v>2</v>
      </c>
      <c r="E24" s="220" t="s">
        <v>5</v>
      </c>
      <c r="F24" s="218" t="s">
        <v>6</v>
      </c>
      <c r="G24" s="218" t="s">
        <v>7</v>
      </c>
      <c r="H24" s="219" t="s">
        <v>9</v>
      </c>
      <c r="I24" s="220" t="s">
        <v>14</v>
      </c>
      <c r="J24" s="224" t="s">
        <v>15</v>
      </c>
      <c r="K24" s="235" t="s">
        <v>34</v>
      </c>
      <c r="L24" s="219" t="s">
        <v>35</v>
      </c>
      <c r="M24" s="217" t="s">
        <v>17</v>
      </c>
      <c r="N24" s="219" t="s">
        <v>18</v>
      </c>
      <c r="O24" s="236" t="s">
        <v>105</v>
      </c>
      <c r="Q24" s="288" t="s">
        <v>116</v>
      </c>
      <c r="S24" s="287" t="s">
        <v>154</v>
      </c>
      <c r="T24" s="287" t="s">
        <v>155</v>
      </c>
      <c r="U24" s="287" t="s">
        <v>154</v>
      </c>
      <c r="V24" s="287" t="s">
        <v>155</v>
      </c>
    </row>
    <row r="25" spans="2:22" ht="18.75" hidden="1" x14ac:dyDescent="0.3">
      <c r="B25" s="13">
        <v>1</v>
      </c>
      <c r="C25" s="230" t="s">
        <v>44</v>
      </c>
      <c r="D25" s="98" t="s">
        <v>124</v>
      </c>
      <c r="E25" s="201">
        <v>40</v>
      </c>
      <c r="F25" s="186">
        <v>45</v>
      </c>
      <c r="G25" s="22" t="s">
        <v>26</v>
      </c>
      <c r="H25" s="248" t="s">
        <v>12</v>
      </c>
      <c r="I25" s="189">
        <v>85</v>
      </c>
      <c r="J25" s="255">
        <v>0</v>
      </c>
      <c r="K25" s="231"/>
      <c r="L25" s="232"/>
      <c r="M25" s="233">
        <f>I25/$I$3</f>
        <v>5</v>
      </c>
      <c r="N25" s="169">
        <f>J25/$J$3</f>
        <v>0</v>
      </c>
      <c r="O25" s="234">
        <f t="shared" ref="O25:O39" si="5">E25+F25+K25+L25</f>
        <v>85</v>
      </c>
      <c r="Q25" s="251">
        <f t="shared" ref="Q25:Q39" si="6">I25+J25+K25+L25</f>
        <v>85</v>
      </c>
      <c r="S25" s="287">
        <v>6</v>
      </c>
      <c r="T25" s="287">
        <v>4</v>
      </c>
      <c r="U25" s="266"/>
      <c r="V25" s="266"/>
    </row>
    <row r="26" spans="2:22" ht="18.75" hidden="1" x14ac:dyDescent="0.3">
      <c r="B26" s="18">
        <v>2</v>
      </c>
      <c r="C26" s="203" t="s">
        <v>45</v>
      </c>
      <c r="D26" s="134" t="s">
        <v>124</v>
      </c>
      <c r="E26" s="201">
        <v>54</v>
      </c>
      <c r="F26" s="186">
        <v>61</v>
      </c>
      <c r="G26" s="276"/>
      <c r="H26" s="249" t="s">
        <v>20</v>
      </c>
      <c r="I26" s="189">
        <v>0</v>
      </c>
      <c r="J26" s="255">
        <v>115</v>
      </c>
      <c r="K26" s="189">
        <v>4</v>
      </c>
      <c r="L26" s="190">
        <v>6</v>
      </c>
      <c r="M26" s="185">
        <f>I26/$I$3</f>
        <v>0</v>
      </c>
      <c r="N26" s="170">
        <f>J26/$J$3</f>
        <v>5</v>
      </c>
      <c r="O26" s="198">
        <f t="shared" si="5"/>
        <v>125</v>
      </c>
      <c r="Q26" s="251">
        <f t="shared" si="6"/>
        <v>125</v>
      </c>
      <c r="S26" s="266"/>
      <c r="T26" s="266"/>
      <c r="U26" s="287">
        <v>4</v>
      </c>
      <c r="V26" s="287">
        <v>6</v>
      </c>
    </row>
    <row r="27" spans="2:22" ht="18.75" hidden="1" x14ac:dyDescent="0.3">
      <c r="B27" s="18">
        <v>3</v>
      </c>
      <c r="C27" s="19" t="s">
        <v>98</v>
      </c>
      <c r="D27" s="20" t="s">
        <v>136</v>
      </c>
      <c r="E27" s="201">
        <v>0</v>
      </c>
      <c r="F27" s="186">
        <v>80</v>
      </c>
      <c r="G27" s="276">
        <v>80</v>
      </c>
      <c r="H27" s="250" t="s">
        <v>10</v>
      </c>
      <c r="I27" s="189">
        <v>34</v>
      </c>
      <c r="J27" s="255">
        <v>46</v>
      </c>
      <c r="K27" s="189"/>
      <c r="L27" s="190"/>
      <c r="M27" s="185">
        <f t="shared" ref="M27:M38" si="7">I27/$I$3</f>
        <v>2</v>
      </c>
      <c r="N27" s="170">
        <f t="shared" ref="N27:N38" si="8">J27/$J$3</f>
        <v>2</v>
      </c>
      <c r="O27" s="198">
        <f t="shared" si="5"/>
        <v>80</v>
      </c>
      <c r="Q27" s="251">
        <f t="shared" si="6"/>
        <v>80</v>
      </c>
      <c r="S27" s="287">
        <v>2</v>
      </c>
      <c r="T27" s="287">
        <v>2</v>
      </c>
      <c r="U27" s="287">
        <v>2</v>
      </c>
      <c r="V27" s="287">
        <v>2</v>
      </c>
    </row>
    <row r="28" spans="2:22" ht="18.75" hidden="1" x14ac:dyDescent="0.3">
      <c r="B28" s="18">
        <v>4</v>
      </c>
      <c r="C28" s="19" t="s">
        <v>25</v>
      </c>
      <c r="D28" s="102" t="s">
        <v>164</v>
      </c>
      <c r="E28" s="202">
        <v>167</v>
      </c>
      <c r="F28" s="187">
        <v>114</v>
      </c>
      <c r="G28" s="276"/>
      <c r="H28" s="249" t="s">
        <v>19</v>
      </c>
      <c r="I28" s="191">
        <v>85</v>
      </c>
      <c r="J28" s="256">
        <v>196</v>
      </c>
      <c r="K28" s="191">
        <v>4</v>
      </c>
      <c r="L28" s="192">
        <v>6</v>
      </c>
      <c r="M28" s="185">
        <f t="shared" si="7"/>
        <v>5</v>
      </c>
      <c r="N28" s="170">
        <f t="shared" si="8"/>
        <v>8.5217391304347831</v>
      </c>
      <c r="O28" s="198">
        <f t="shared" si="5"/>
        <v>291</v>
      </c>
      <c r="Q28" s="251">
        <f t="shared" si="6"/>
        <v>291</v>
      </c>
      <c r="S28" s="287">
        <v>4</v>
      </c>
      <c r="T28" s="287">
        <v>6</v>
      </c>
      <c r="U28" s="287">
        <v>8</v>
      </c>
      <c r="V28" s="287">
        <v>8</v>
      </c>
    </row>
    <row r="29" spans="2:22" ht="18.75" hidden="1" x14ac:dyDescent="0.3">
      <c r="B29" s="18">
        <v>5</v>
      </c>
      <c r="C29" s="19" t="s">
        <v>23</v>
      </c>
      <c r="D29" s="102" t="s">
        <v>111</v>
      </c>
      <c r="E29" s="201">
        <v>80</v>
      </c>
      <c r="F29" s="186">
        <v>46</v>
      </c>
      <c r="G29" s="276"/>
      <c r="H29" s="250" t="s">
        <v>10</v>
      </c>
      <c r="I29" s="189">
        <v>34</v>
      </c>
      <c r="J29" s="255">
        <v>92</v>
      </c>
      <c r="K29" s="189"/>
      <c r="L29" s="190"/>
      <c r="M29" s="185">
        <f t="shared" si="7"/>
        <v>2</v>
      </c>
      <c r="N29" s="170">
        <f t="shared" si="8"/>
        <v>4</v>
      </c>
      <c r="O29" s="198">
        <f t="shared" si="5"/>
        <v>126</v>
      </c>
      <c r="Q29" s="251">
        <f t="shared" si="6"/>
        <v>126</v>
      </c>
      <c r="S29" s="287">
        <v>2</v>
      </c>
      <c r="T29" s="287">
        <v>2</v>
      </c>
      <c r="U29" s="287">
        <v>4</v>
      </c>
      <c r="V29" s="287">
        <v>4</v>
      </c>
    </row>
    <row r="30" spans="2:22" ht="18.75" hidden="1" x14ac:dyDescent="0.3">
      <c r="B30" s="18">
        <v>6</v>
      </c>
      <c r="C30" s="19" t="s">
        <v>93</v>
      </c>
      <c r="D30" s="102" t="s">
        <v>135</v>
      </c>
      <c r="E30" s="200">
        <v>8</v>
      </c>
      <c r="F30" s="188">
        <v>72</v>
      </c>
      <c r="G30" s="276"/>
      <c r="H30" s="250" t="s">
        <v>11</v>
      </c>
      <c r="I30" s="193">
        <v>34</v>
      </c>
      <c r="J30" s="257">
        <v>46</v>
      </c>
      <c r="K30" s="193"/>
      <c r="L30" s="194"/>
      <c r="M30" s="185">
        <f t="shared" si="7"/>
        <v>2</v>
      </c>
      <c r="N30" s="170">
        <f t="shared" si="8"/>
        <v>2</v>
      </c>
      <c r="O30" s="198">
        <f t="shared" si="5"/>
        <v>80</v>
      </c>
      <c r="Q30" s="251">
        <f t="shared" si="6"/>
        <v>80</v>
      </c>
      <c r="S30" s="287">
        <v>2</v>
      </c>
      <c r="T30" s="287">
        <v>2</v>
      </c>
      <c r="U30" s="287">
        <v>2</v>
      </c>
      <c r="V30" s="287">
        <v>2</v>
      </c>
    </row>
    <row r="31" spans="2:22" ht="18.75" hidden="1" x14ac:dyDescent="0.3">
      <c r="B31" s="18">
        <v>7</v>
      </c>
      <c r="C31" s="203" t="s">
        <v>99</v>
      </c>
      <c r="D31" s="20" t="s">
        <v>138</v>
      </c>
      <c r="E31" s="200">
        <v>23</v>
      </c>
      <c r="F31" s="188">
        <v>46</v>
      </c>
      <c r="G31" s="276"/>
      <c r="H31" s="250" t="s">
        <v>12</v>
      </c>
      <c r="I31" s="193">
        <v>0</v>
      </c>
      <c r="J31" s="257">
        <v>69</v>
      </c>
      <c r="K31" s="193"/>
      <c r="L31" s="194"/>
      <c r="M31" s="185">
        <f t="shared" si="7"/>
        <v>0</v>
      </c>
      <c r="N31" s="170">
        <f t="shared" si="8"/>
        <v>3</v>
      </c>
      <c r="O31" s="198">
        <f t="shared" si="5"/>
        <v>69</v>
      </c>
      <c r="Q31" s="251">
        <f t="shared" si="6"/>
        <v>69</v>
      </c>
      <c r="S31" s="266"/>
      <c r="T31" s="266"/>
      <c r="U31" s="287">
        <v>2</v>
      </c>
      <c r="V31" s="287">
        <v>4</v>
      </c>
    </row>
    <row r="32" spans="2:22" ht="18.75" hidden="1" x14ac:dyDescent="0.3">
      <c r="B32" s="18">
        <v>8</v>
      </c>
      <c r="C32" s="19" t="s">
        <v>100</v>
      </c>
      <c r="D32" s="102" t="s">
        <v>139</v>
      </c>
      <c r="E32" s="200">
        <v>38</v>
      </c>
      <c r="F32" s="188">
        <v>34</v>
      </c>
      <c r="G32" s="276"/>
      <c r="H32" s="250" t="s">
        <v>10</v>
      </c>
      <c r="I32" s="193">
        <v>34</v>
      </c>
      <c r="J32" s="257">
        <v>38</v>
      </c>
      <c r="K32" s="193"/>
      <c r="L32" s="194"/>
      <c r="M32" s="185">
        <f t="shared" si="7"/>
        <v>2</v>
      </c>
      <c r="N32" s="170">
        <f t="shared" si="8"/>
        <v>1.6521739130434783</v>
      </c>
      <c r="O32" s="198">
        <f t="shared" si="5"/>
        <v>72</v>
      </c>
      <c r="Q32" s="251">
        <f t="shared" si="6"/>
        <v>72</v>
      </c>
      <c r="S32" s="287">
        <v>2</v>
      </c>
      <c r="T32" s="287">
        <v>2</v>
      </c>
      <c r="U32" s="287">
        <v>2</v>
      </c>
      <c r="V32" s="287">
        <v>2</v>
      </c>
    </row>
    <row r="33" spans="2:22" ht="18.75" hidden="1" x14ac:dyDescent="0.3">
      <c r="B33" s="18">
        <v>9</v>
      </c>
      <c r="C33" s="203" t="s">
        <v>101</v>
      </c>
      <c r="D33" s="20" t="s">
        <v>109</v>
      </c>
      <c r="E33" s="200">
        <v>41</v>
      </c>
      <c r="F33" s="188">
        <v>28</v>
      </c>
      <c r="G33" s="276"/>
      <c r="H33" s="250" t="s">
        <v>12</v>
      </c>
      <c r="I33" s="193">
        <v>0</v>
      </c>
      <c r="J33" s="257">
        <v>69</v>
      </c>
      <c r="K33" s="193"/>
      <c r="L33" s="194"/>
      <c r="M33" s="185">
        <f t="shared" si="7"/>
        <v>0</v>
      </c>
      <c r="N33" s="170">
        <f t="shared" si="8"/>
        <v>3</v>
      </c>
      <c r="O33" s="198">
        <f t="shared" si="5"/>
        <v>69</v>
      </c>
      <c r="Q33" s="251">
        <f t="shared" si="6"/>
        <v>69</v>
      </c>
      <c r="S33" s="266"/>
      <c r="T33" s="266"/>
      <c r="U33" s="287">
        <v>4</v>
      </c>
      <c r="V33" s="287">
        <v>2</v>
      </c>
    </row>
    <row r="34" spans="2:22" ht="18.75" hidden="1" x14ac:dyDescent="0.3">
      <c r="B34" s="18">
        <v>10</v>
      </c>
      <c r="C34" s="19" t="s">
        <v>46</v>
      </c>
      <c r="D34" s="20" t="s">
        <v>132</v>
      </c>
      <c r="E34" s="200">
        <v>30</v>
      </c>
      <c r="F34" s="188">
        <v>67</v>
      </c>
      <c r="G34" s="276">
        <v>67</v>
      </c>
      <c r="H34" s="249" t="s">
        <v>19</v>
      </c>
      <c r="I34" s="193">
        <v>51</v>
      </c>
      <c r="J34" s="257">
        <v>46</v>
      </c>
      <c r="K34" s="193">
        <v>4</v>
      </c>
      <c r="L34" s="194">
        <v>6</v>
      </c>
      <c r="M34" s="185">
        <f t="shared" si="7"/>
        <v>3</v>
      </c>
      <c r="N34" s="170">
        <f t="shared" si="8"/>
        <v>2</v>
      </c>
      <c r="O34" s="198">
        <f t="shared" si="5"/>
        <v>107</v>
      </c>
      <c r="Q34" s="251">
        <f t="shared" si="6"/>
        <v>107</v>
      </c>
      <c r="S34" s="287">
        <v>2</v>
      </c>
      <c r="T34" s="287">
        <v>4</v>
      </c>
      <c r="U34" s="287">
        <v>2</v>
      </c>
      <c r="V34" s="287">
        <v>2</v>
      </c>
    </row>
    <row r="35" spans="2:22" ht="18.75" hidden="1" x14ac:dyDescent="0.3">
      <c r="B35" s="18">
        <v>11</v>
      </c>
      <c r="C35" s="19" t="s">
        <v>47</v>
      </c>
      <c r="D35" s="20" t="s">
        <v>123</v>
      </c>
      <c r="E35" s="200">
        <v>110</v>
      </c>
      <c r="F35" s="188">
        <v>44</v>
      </c>
      <c r="G35" s="276"/>
      <c r="H35" s="249" t="s">
        <v>19</v>
      </c>
      <c r="I35" s="193">
        <v>85</v>
      </c>
      <c r="J35" s="257">
        <v>69</v>
      </c>
      <c r="K35" s="193">
        <v>4</v>
      </c>
      <c r="L35" s="194">
        <v>6</v>
      </c>
      <c r="M35" s="185">
        <f t="shared" si="7"/>
        <v>5</v>
      </c>
      <c r="N35" s="170">
        <f t="shared" si="8"/>
        <v>3</v>
      </c>
      <c r="O35" s="198">
        <f t="shared" si="5"/>
        <v>164</v>
      </c>
      <c r="Q35" s="251">
        <f t="shared" si="6"/>
        <v>164</v>
      </c>
      <c r="S35" s="287">
        <v>6</v>
      </c>
      <c r="T35" s="287">
        <v>4</v>
      </c>
      <c r="U35" s="287">
        <v>4</v>
      </c>
      <c r="V35" s="287">
        <v>2</v>
      </c>
    </row>
    <row r="36" spans="2:22" ht="18.75" hidden="1" x14ac:dyDescent="0.3">
      <c r="B36" s="18">
        <v>12</v>
      </c>
      <c r="C36" s="19" t="s">
        <v>102</v>
      </c>
      <c r="D36" s="20" t="s">
        <v>119</v>
      </c>
      <c r="E36" s="200">
        <v>34</v>
      </c>
      <c r="F36" s="188">
        <v>38</v>
      </c>
      <c r="G36" s="276"/>
      <c r="H36" s="250" t="s">
        <v>10</v>
      </c>
      <c r="I36" s="193">
        <v>34</v>
      </c>
      <c r="J36" s="257">
        <v>38</v>
      </c>
      <c r="K36" s="193"/>
      <c r="L36" s="194"/>
      <c r="M36" s="185">
        <f t="shared" si="7"/>
        <v>2</v>
      </c>
      <c r="N36" s="170">
        <f t="shared" si="8"/>
        <v>1.6521739130434783</v>
      </c>
      <c r="O36" s="198">
        <f t="shared" si="5"/>
        <v>72</v>
      </c>
      <c r="Q36" s="251">
        <f t="shared" si="6"/>
        <v>72</v>
      </c>
      <c r="S36" s="287">
        <v>2</v>
      </c>
      <c r="T36" s="287">
        <v>2</v>
      </c>
      <c r="U36" s="287">
        <v>2</v>
      </c>
      <c r="V36" s="287">
        <v>2</v>
      </c>
    </row>
    <row r="37" spans="2:22" ht="18.75" hidden="1" x14ac:dyDescent="0.3">
      <c r="B37" s="18">
        <v>13</v>
      </c>
      <c r="C37" s="203" t="s">
        <v>103</v>
      </c>
      <c r="D37" s="24" t="s">
        <v>108</v>
      </c>
      <c r="E37" s="200">
        <v>44</v>
      </c>
      <c r="F37" s="188">
        <v>24</v>
      </c>
      <c r="G37" s="276"/>
      <c r="H37" s="250" t="s">
        <v>12</v>
      </c>
      <c r="I37" s="193">
        <v>68</v>
      </c>
      <c r="J37" s="257">
        <v>0</v>
      </c>
      <c r="K37" s="193"/>
      <c r="L37" s="194"/>
      <c r="M37" s="185">
        <f t="shared" si="7"/>
        <v>4</v>
      </c>
      <c r="N37" s="170">
        <f t="shared" si="8"/>
        <v>0</v>
      </c>
      <c r="O37" s="198">
        <f t="shared" si="5"/>
        <v>68</v>
      </c>
      <c r="Q37" s="251">
        <f t="shared" si="6"/>
        <v>68</v>
      </c>
      <c r="S37" s="287">
        <v>4</v>
      </c>
      <c r="T37" s="287">
        <v>4</v>
      </c>
      <c r="U37" s="266"/>
      <c r="V37" s="266"/>
    </row>
    <row r="38" spans="2:22" ht="18.75" hidden="1" x14ac:dyDescent="0.3">
      <c r="B38" s="18">
        <v>14</v>
      </c>
      <c r="C38" s="203" t="s">
        <v>64</v>
      </c>
      <c r="D38" s="20" t="s">
        <v>125</v>
      </c>
      <c r="E38" s="200">
        <v>10</v>
      </c>
      <c r="F38" s="188">
        <v>24</v>
      </c>
      <c r="G38" s="276"/>
      <c r="H38" s="248" t="s">
        <v>12</v>
      </c>
      <c r="I38" s="193">
        <v>34</v>
      </c>
      <c r="J38" s="257">
        <v>0</v>
      </c>
      <c r="K38" s="193"/>
      <c r="L38" s="194"/>
      <c r="M38" s="185">
        <f t="shared" si="7"/>
        <v>2</v>
      </c>
      <c r="N38" s="170">
        <f t="shared" si="8"/>
        <v>0</v>
      </c>
      <c r="O38" s="198">
        <f t="shared" si="5"/>
        <v>34</v>
      </c>
      <c r="Q38" s="251">
        <f t="shared" si="6"/>
        <v>34</v>
      </c>
      <c r="S38" s="287">
        <v>2</v>
      </c>
      <c r="T38" s="287">
        <v>2</v>
      </c>
      <c r="U38" s="266"/>
      <c r="V38" s="266"/>
    </row>
    <row r="39" spans="2:22" ht="19.5" hidden="1" thickBot="1" x14ac:dyDescent="0.35">
      <c r="B39" s="18">
        <v>15</v>
      </c>
      <c r="C39" s="253" t="s">
        <v>104</v>
      </c>
      <c r="D39" s="105" t="s">
        <v>166</v>
      </c>
      <c r="E39" s="200"/>
      <c r="F39" s="188">
        <v>34</v>
      </c>
      <c r="G39" s="160">
        <v>34</v>
      </c>
      <c r="H39" s="250" t="s">
        <v>12</v>
      </c>
      <c r="I39" s="196">
        <v>34</v>
      </c>
      <c r="J39" s="258">
        <v>0</v>
      </c>
      <c r="K39" s="196"/>
      <c r="L39" s="195"/>
      <c r="M39" s="185">
        <f>I39/$I$3</f>
        <v>2</v>
      </c>
      <c r="N39" s="170">
        <f>J39/$J$3</f>
        <v>0</v>
      </c>
      <c r="O39" s="199">
        <f t="shared" si="5"/>
        <v>34</v>
      </c>
      <c r="Q39" s="251">
        <f t="shared" si="6"/>
        <v>34</v>
      </c>
      <c r="S39" s="287">
        <v>2</v>
      </c>
      <c r="T39" s="287">
        <v>2</v>
      </c>
      <c r="U39" s="266"/>
      <c r="V39" s="266"/>
    </row>
    <row r="40" spans="2:22" ht="19.5" hidden="1" thickBot="1" x14ac:dyDescent="0.35">
      <c r="B40" s="47" t="s">
        <v>27</v>
      </c>
      <c r="C40" s="47"/>
      <c r="D40" s="274"/>
      <c r="E40" s="48"/>
      <c r="F40" s="48"/>
      <c r="G40" s="48"/>
      <c r="H40" s="48"/>
      <c r="I40" s="237">
        <f t="shared" ref="I40" si="9">SUM(I25:I39)</f>
        <v>612</v>
      </c>
      <c r="J40" s="254">
        <f t="shared" ref="J40" si="10">SUM(J25:J39)</f>
        <v>824</v>
      </c>
      <c r="K40" s="237">
        <f t="shared" ref="K40" si="11">SUM(K25:K39)</f>
        <v>16</v>
      </c>
      <c r="L40" s="254">
        <f t="shared" ref="L40" si="12">SUM(L25:L39)</f>
        <v>24</v>
      </c>
      <c r="M40" s="237">
        <f t="shared" ref="M40" si="13">SUM(M25:M39)</f>
        <v>36</v>
      </c>
      <c r="N40" s="254">
        <f t="shared" ref="N40" si="14">SUM(N25:N39)</f>
        <v>35.826086956521735</v>
      </c>
      <c r="O40" s="197">
        <f t="shared" ref="O40" si="15">SUM(O25:O39)</f>
        <v>1476</v>
      </c>
      <c r="Q40" s="252">
        <f>SUM(Q25:Q39)</f>
        <v>1476</v>
      </c>
      <c r="S40" s="287">
        <f>SUM(S25:S39)</f>
        <v>36</v>
      </c>
      <c r="T40" s="287">
        <f>SUM(T25:T39)</f>
        <v>36</v>
      </c>
      <c r="U40" s="287">
        <f>SUM(U25:U39)</f>
        <v>36</v>
      </c>
      <c r="V40" s="287">
        <f>SUM(V25:V39)</f>
        <v>36</v>
      </c>
    </row>
    <row r="42" spans="2:22" ht="18.75" x14ac:dyDescent="0.3">
      <c r="B42" s="11"/>
      <c r="C42" s="46" t="s">
        <v>118</v>
      </c>
      <c r="D42" s="90"/>
      <c r="E42" s="11"/>
      <c r="F42" s="11"/>
      <c r="G42" s="11"/>
      <c r="H42" s="11"/>
      <c r="I42" s="12"/>
      <c r="J42" s="12"/>
      <c r="K42" s="11"/>
      <c r="L42" s="11"/>
      <c r="M42" s="11"/>
      <c r="N42" s="11"/>
      <c r="O42" s="11"/>
    </row>
    <row r="43" spans="2:22" ht="19.5" thickBot="1" x14ac:dyDescent="0.35">
      <c r="B43" s="11"/>
      <c r="C43" s="11" t="s">
        <v>161</v>
      </c>
      <c r="D43" s="90"/>
      <c r="E43" s="11"/>
      <c r="F43" s="11"/>
      <c r="G43" s="11"/>
      <c r="H43" s="11"/>
      <c r="I43" s="12">
        <v>17</v>
      </c>
      <c r="J43" s="12">
        <v>23</v>
      </c>
      <c r="K43" s="11"/>
      <c r="L43" s="11"/>
      <c r="M43" s="293" t="s">
        <v>63</v>
      </c>
      <c r="N43" s="293"/>
      <c r="O43" s="228" t="s">
        <v>106</v>
      </c>
      <c r="S43" s="295" t="s">
        <v>17</v>
      </c>
      <c r="T43" s="295"/>
      <c r="U43" s="295" t="s">
        <v>18</v>
      </c>
      <c r="V43" s="295"/>
    </row>
    <row r="44" spans="2:22" ht="29.25" thickBot="1" x14ac:dyDescent="0.3">
      <c r="B44" s="208" t="s">
        <v>0</v>
      </c>
      <c r="C44" s="235" t="s">
        <v>1</v>
      </c>
      <c r="D44" s="206" t="s">
        <v>2</v>
      </c>
      <c r="E44" s="220" t="s">
        <v>5</v>
      </c>
      <c r="F44" s="218" t="s">
        <v>6</v>
      </c>
      <c r="G44" s="218" t="s">
        <v>7</v>
      </c>
      <c r="H44" s="219" t="s">
        <v>9</v>
      </c>
      <c r="I44" s="220" t="s">
        <v>14</v>
      </c>
      <c r="J44" s="224" t="s">
        <v>15</v>
      </c>
      <c r="K44" s="235" t="s">
        <v>34</v>
      </c>
      <c r="L44" s="219" t="s">
        <v>35</v>
      </c>
      <c r="M44" s="217" t="s">
        <v>17</v>
      </c>
      <c r="N44" s="219" t="s">
        <v>18</v>
      </c>
      <c r="O44" s="236" t="s">
        <v>105</v>
      </c>
      <c r="Q44" s="288" t="s">
        <v>116</v>
      </c>
      <c r="S44" s="287" t="s">
        <v>154</v>
      </c>
      <c r="T44" s="287" t="s">
        <v>155</v>
      </c>
      <c r="U44" s="287" t="s">
        <v>154</v>
      </c>
      <c r="V44" s="287" t="s">
        <v>155</v>
      </c>
    </row>
    <row r="45" spans="2:22" ht="18.75" x14ac:dyDescent="0.3">
      <c r="B45" s="13">
        <v>1</v>
      </c>
      <c r="C45" s="230" t="s">
        <v>44</v>
      </c>
      <c r="D45" s="98" t="s">
        <v>133</v>
      </c>
      <c r="E45" s="201">
        <v>40</v>
      </c>
      <c r="F45" s="186">
        <v>45</v>
      </c>
      <c r="G45" s="22" t="s">
        <v>26</v>
      </c>
      <c r="H45" s="248" t="s">
        <v>12</v>
      </c>
      <c r="I45" s="189">
        <v>85</v>
      </c>
      <c r="J45" s="255">
        <v>0</v>
      </c>
      <c r="K45" s="231"/>
      <c r="L45" s="232"/>
      <c r="M45" s="233">
        <f>I45/$I$3</f>
        <v>5</v>
      </c>
      <c r="N45" s="169">
        <f>J45/$J$3</f>
        <v>0</v>
      </c>
      <c r="O45" s="234">
        <f t="shared" ref="O45:O59" si="16">E45+F45+K45+L45</f>
        <v>85</v>
      </c>
      <c r="Q45" s="251">
        <f t="shared" ref="Q45:Q59" si="17">I45+J45+K45+L45</f>
        <v>85</v>
      </c>
      <c r="S45" s="287">
        <v>4</v>
      </c>
      <c r="T45" s="287">
        <v>6</v>
      </c>
      <c r="U45" s="266"/>
      <c r="V45" s="266"/>
    </row>
    <row r="46" spans="2:22" ht="18.75" x14ac:dyDescent="0.3">
      <c r="B46" s="18">
        <v>2</v>
      </c>
      <c r="C46" s="203" t="s">
        <v>45</v>
      </c>
      <c r="D46" s="102" t="s">
        <v>133</v>
      </c>
      <c r="E46" s="201">
        <v>54</v>
      </c>
      <c r="F46" s="186">
        <v>61</v>
      </c>
      <c r="G46" s="276"/>
      <c r="H46" s="249" t="s">
        <v>20</v>
      </c>
      <c r="I46" s="189">
        <v>0</v>
      </c>
      <c r="J46" s="255">
        <v>115</v>
      </c>
      <c r="K46" s="189">
        <v>4</v>
      </c>
      <c r="L46" s="190">
        <v>6</v>
      </c>
      <c r="M46" s="185">
        <f>I46/$I$3</f>
        <v>0</v>
      </c>
      <c r="N46" s="170">
        <f>J46/$J$3</f>
        <v>5</v>
      </c>
      <c r="O46" s="198">
        <f t="shared" si="16"/>
        <v>125</v>
      </c>
      <c r="Q46" s="251">
        <f t="shared" si="17"/>
        <v>125</v>
      </c>
      <c r="S46" s="266"/>
      <c r="T46" s="266"/>
      <c r="U46" s="287">
        <v>6</v>
      </c>
      <c r="V46" s="287">
        <v>4</v>
      </c>
    </row>
    <row r="47" spans="2:22" ht="18.75" x14ac:dyDescent="0.3">
      <c r="B47" s="18">
        <v>3</v>
      </c>
      <c r="C47" s="19" t="s">
        <v>98</v>
      </c>
      <c r="D47" s="20" t="s">
        <v>136</v>
      </c>
      <c r="E47" s="201">
        <v>0</v>
      </c>
      <c r="F47" s="186">
        <v>80</v>
      </c>
      <c r="G47" s="276">
        <v>80</v>
      </c>
      <c r="H47" s="250" t="s">
        <v>10</v>
      </c>
      <c r="I47" s="189">
        <v>34</v>
      </c>
      <c r="J47" s="255">
        <v>46</v>
      </c>
      <c r="K47" s="189"/>
      <c r="L47" s="190"/>
      <c r="M47" s="185">
        <f>I47/$I$3</f>
        <v>2</v>
      </c>
      <c r="N47" s="170">
        <f>J47/$J$3</f>
        <v>2</v>
      </c>
      <c r="O47" s="198">
        <f t="shared" si="16"/>
        <v>80</v>
      </c>
      <c r="Q47" s="251">
        <f t="shared" si="17"/>
        <v>80</v>
      </c>
      <c r="S47" s="287">
        <v>2</v>
      </c>
      <c r="T47" s="287">
        <v>2</v>
      </c>
      <c r="U47" s="287">
        <v>2</v>
      </c>
      <c r="V47" s="287">
        <v>2</v>
      </c>
    </row>
    <row r="48" spans="2:22" ht="18.75" x14ac:dyDescent="0.3">
      <c r="B48" s="18">
        <v>4</v>
      </c>
      <c r="C48" s="19" t="s">
        <v>25</v>
      </c>
      <c r="D48" s="24" t="s">
        <v>141</v>
      </c>
      <c r="E48" s="202">
        <v>167</v>
      </c>
      <c r="F48" s="187">
        <v>114</v>
      </c>
      <c r="G48" s="276"/>
      <c r="H48" s="249" t="s">
        <v>19</v>
      </c>
      <c r="I48" s="191">
        <v>85</v>
      </c>
      <c r="J48" s="256">
        <v>196</v>
      </c>
      <c r="K48" s="191">
        <v>4</v>
      </c>
      <c r="L48" s="192">
        <v>6</v>
      </c>
      <c r="M48" s="185">
        <f>I48/$I$3</f>
        <v>5</v>
      </c>
      <c r="N48" s="170">
        <f>J48/$J$3</f>
        <v>8.5217391304347831</v>
      </c>
      <c r="O48" s="198">
        <f t="shared" si="16"/>
        <v>291</v>
      </c>
      <c r="Q48" s="251">
        <f t="shared" si="17"/>
        <v>291</v>
      </c>
      <c r="S48" s="287">
        <v>6</v>
      </c>
      <c r="T48" s="287">
        <v>4</v>
      </c>
      <c r="U48" s="287">
        <v>8</v>
      </c>
      <c r="V48" s="287">
        <v>8</v>
      </c>
    </row>
    <row r="49" spans="2:22" ht="18.75" x14ac:dyDescent="0.3">
      <c r="B49" s="18">
        <v>5</v>
      </c>
      <c r="C49" s="19" t="s">
        <v>23</v>
      </c>
      <c r="D49" s="102" t="s">
        <v>111</v>
      </c>
      <c r="E49" s="201">
        <v>80</v>
      </c>
      <c r="F49" s="186">
        <v>46</v>
      </c>
      <c r="G49" s="276"/>
      <c r="H49" s="250" t="s">
        <v>10</v>
      </c>
      <c r="I49" s="189">
        <v>34</v>
      </c>
      <c r="J49" s="255">
        <v>92</v>
      </c>
      <c r="K49" s="189"/>
      <c r="L49" s="190"/>
      <c r="M49" s="185">
        <f>I49/$I$3</f>
        <v>2</v>
      </c>
      <c r="N49" s="170">
        <f>J49/$J$3</f>
        <v>4</v>
      </c>
      <c r="O49" s="198">
        <f t="shared" si="16"/>
        <v>126</v>
      </c>
      <c r="Q49" s="251">
        <f t="shared" si="17"/>
        <v>126</v>
      </c>
      <c r="S49" s="287">
        <v>2</v>
      </c>
      <c r="T49" s="287">
        <v>2</v>
      </c>
      <c r="U49" s="287">
        <v>4</v>
      </c>
      <c r="V49" s="287">
        <v>4</v>
      </c>
    </row>
    <row r="50" spans="2:22" ht="18.75" x14ac:dyDescent="0.3">
      <c r="B50" s="18">
        <v>6</v>
      </c>
      <c r="C50" s="19" t="s">
        <v>93</v>
      </c>
      <c r="D50" s="281"/>
      <c r="E50" s="200">
        <v>8</v>
      </c>
      <c r="F50" s="188">
        <v>72</v>
      </c>
      <c r="G50" s="276"/>
      <c r="H50" s="250" t="s">
        <v>11</v>
      </c>
      <c r="I50" s="193">
        <v>34</v>
      </c>
      <c r="J50" s="257">
        <v>46</v>
      </c>
      <c r="K50" s="193"/>
      <c r="L50" s="194"/>
      <c r="M50" s="185">
        <f>I50/$I$3</f>
        <v>2</v>
      </c>
      <c r="N50" s="170">
        <f>J50/$J$3</f>
        <v>2</v>
      </c>
      <c r="O50" s="198">
        <f t="shared" si="16"/>
        <v>80</v>
      </c>
      <c r="Q50" s="251">
        <f t="shared" si="17"/>
        <v>80</v>
      </c>
      <c r="S50" s="287">
        <v>2</v>
      </c>
      <c r="T50" s="287">
        <v>2</v>
      </c>
      <c r="U50" s="287">
        <v>2</v>
      </c>
      <c r="V50" s="287">
        <v>2</v>
      </c>
    </row>
    <row r="51" spans="2:22" ht="18.75" x14ac:dyDescent="0.3">
      <c r="B51" s="18">
        <v>7</v>
      </c>
      <c r="C51" s="203" t="s">
        <v>99</v>
      </c>
      <c r="D51" s="20" t="s">
        <v>138</v>
      </c>
      <c r="E51" s="200">
        <v>23</v>
      </c>
      <c r="F51" s="188">
        <v>46</v>
      </c>
      <c r="G51" s="276"/>
      <c r="H51" s="250" t="s">
        <v>12</v>
      </c>
      <c r="I51" s="193">
        <v>0</v>
      </c>
      <c r="J51" s="257">
        <v>69</v>
      </c>
      <c r="K51" s="193"/>
      <c r="L51" s="194"/>
      <c r="M51" s="185">
        <f>I51/$I$3</f>
        <v>0</v>
      </c>
      <c r="N51" s="170">
        <f>J51/$J$3</f>
        <v>3</v>
      </c>
      <c r="O51" s="198">
        <f t="shared" si="16"/>
        <v>69</v>
      </c>
      <c r="Q51" s="251">
        <f t="shared" si="17"/>
        <v>69</v>
      </c>
      <c r="S51" s="266"/>
      <c r="T51" s="266"/>
      <c r="U51" s="287">
        <v>4</v>
      </c>
      <c r="V51" s="287">
        <v>2</v>
      </c>
    </row>
    <row r="52" spans="2:22" ht="18.75" x14ac:dyDescent="0.3">
      <c r="B52" s="18">
        <v>8</v>
      </c>
      <c r="C52" s="19" t="s">
        <v>100</v>
      </c>
      <c r="D52" s="102" t="s">
        <v>139</v>
      </c>
      <c r="E52" s="200">
        <v>38</v>
      </c>
      <c r="F52" s="188">
        <v>34</v>
      </c>
      <c r="G52" s="276"/>
      <c r="H52" s="250" t="s">
        <v>10</v>
      </c>
      <c r="I52" s="193">
        <v>34</v>
      </c>
      <c r="J52" s="257">
        <v>38</v>
      </c>
      <c r="K52" s="193"/>
      <c r="L52" s="194"/>
      <c r="M52" s="185">
        <f>I52/$I$3</f>
        <v>2</v>
      </c>
      <c r="N52" s="170">
        <f>J52/$J$3</f>
        <v>1.6521739130434783</v>
      </c>
      <c r="O52" s="198">
        <f t="shared" si="16"/>
        <v>72</v>
      </c>
      <c r="Q52" s="251">
        <f t="shared" si="17"/>
        <v>72</v>
      </c>
      <c r="S52" s="287">
        <v>2</v>
      </c>
      <c r="T52" s="287">
        <v>2</v>
      </c>
      <c r="U52" s="287">
        <v>2</v>
      </c>
      <c r="V52" s="287">
        <v>2</v>
      </c>
    </row>
    <row r="53" spans="2:22" ht="18.75" x14ac:dyDescent="0.3">
      <c r="B53" s="18">
        <v>9</v>
      </c>
      <c r="C53" s="203" t="s">
        <v>101</v>
      </c>
      <c r="D53" s="20" t="s">
        <v>109</v>
      </c>
      <c r="E53" s="200">
        <v>41</v>
      </c>
      <c r="F53" s="188">
        <v>28</v>
      </c>
      <c r="G53" s="276"/>
      <c r="H53" s="250" t="s">
        <v>12</v>
      </c>
      <c r="I53" s="193">
        <v>0</v>
      </c>
      <c r="J53" s="257">
        <v>69</v>
      </c>
      <c r="K53" s="193"/>
      <c r="L53" s="194"/>
      <c r="M53" s="185">
        <f>I53/$I$3</f>
        <v>0</v>
      </c>
      <c r="N53" s="170">
        <f>J53/$J$3</f>
        <v>3</v>
      </c>
      <c r="O53" s="198">
        <f t="shared" si="16"/>
        <v>69</v>
      </c>
      <c r="Q53" s="251">
        <f t="shared" si="17"/>
        <v>69</v>
      </c>
      <c r="S53" s="266"/>
      <c r="T53" s="266"/>
      <c r="U53" s="287">
        <v>2</v>
      </c>
      <c r="V53" s="287">
        <v>4</v>
      </c>
    </row>
    <row r="54" spans="2:22" ht="18.75" x14ac:dyDescent="0.3">
      <c r="B54" s="18">
        <v>10</v>
      </c>
      <c r="C54" s="19" t="s">
        <v>46</v>
      </c>
      <c r="D54" s="20" t="s">
        <v>132</v>
      </c>
      <c r="E54" s="200">
        <v>30</v>
      </c>
      <c r="F54" s="188">
        <v>67</v>
      </c>
      <c r="G54" s="276">
        <v>67</v>
      </c>
      <c r="H54" s="249" t="s">
        <v>19</v>
      </c>
      <c r="I54" s="193">
        <v>51</v>
      </c>
      <c r="J54" s="257">
        <v>46</v>
      </c>
      <c r="K54" s="193">
        <v>4</v>
      </c>
      <c r="L54" s="194">
        <v>6</v>
      </c>
      <c r="M54" s="185">
        <f>I54/$I$3</f>
        <v>3</v>
      </c>
      <c r="N54" s="170">
        <f>J54/$J$3</f>
        <v>2</v>
      </c>
      <c r="O54" s="198">
        <f t="shared" si="16"/>
        <v>107</v>
      </c>
      <c r="Q54" s="251">
        <f t="shared" si="17"/>
        <v>107</v>
      </c>
      <c r="S54" s="287">
        <v>4</v>
      </c>
      <c r="T54" s="287">
        <v>2</v>
      </c>
      <c r="U54" s="287">
        <v>2</v>
      </c>
      <c r="V54" s="287">
        <v>2</v>
      </c>
    </row>
    <row r="55" spans="2:22" ht="18.75" x14ac:dyDescent="0.3">
      <c r="B55" s="18">
        <v>11</v>
      </c>
      <c r="C55" s="19" t="s">
        <v>47</v>
      </c>
      <c r="D55" s="20" t="s">
        <v>123</v>
      </c>
      <c r="E55" s="200">
        <v>110</v>
      </c>
      <c r="F55" s="188">
        <v>44</v>
      </c>
      <c r="G55" s="276"/>
      <c r="H55" s="249" t="s">
        <v>19</v>
      </c>
      <c r="I55" s="193">
        <v>85</v>
      </c>
      <c r="J55" s="257">
        <v>69</v>
      </c>
      <c r="K55" s="193">
        <v>4</v>
      </c>
      <c r="L55" s="194">
        <v>6</v>
      </c>
      <c r="M55" s="185">
        <f>I55/$I$3</f>
        <v>5</v>
      </c>
      <c r="N55" s="170">
        <f>J55/$J$3</f>
        <v>3</v>
      </c>
      <c r="O55" s="198">
        <f t="shared" si="16"/>
        <v>164</v>
      </c>
      <c r="Q55" s="251">
        <f t="shared" si="17"/>
        <v>164</v>
      </c>
      <c r="S55" s="287">
        <v>4</v>
      </c>
      <c r="T55" s="287">
        <v>6</v>
      </c>
      <c r="U55" s="287">
        <v>2</v>
      </c>
      <c r="V55" s="287">
        <v>4</v>
      </c>
    </row>
    <row r="56" spans="2:22" ht="18.75" x14ac:dyDescent="0.3">
      <c r="B56" s="18">
        <v>12</v>
      </c>
      <c r="C56" s="19" t="s">
        <v>102</v>
      </c>
      <c r="D56" s="20" t="s">
        <v>119</v>
      </c>
      <c r="E56" s="200">
        <v>34</v>
      </c>
      <c r="F56" s="188">
        <v>38</v>
      </c>
      <c r="G56" s="276"/>
      <c r="H56" s="250" t="s">
        <v>10</v>
      </c>
      <c r="I56" s="193">
        <v>34</v>
      </c>
      <c r="J56" s="257">
        <v>38</v>
      </c>
      <c r="K56" s="193"/>
      <c r="L56" s="194"/>
      <c r="M56" s="185">
        <f>I56/$I$3</f>
        <v>2</v>
      </c>
      <c r="N56" s="170">
        <f>J56/$J$3</f>
        <v>1.6521739130434783</v>
      </c>
      <c r="O56" s="198">
        <f t="shared" si="16"/>
        <v>72</v>
      </c>
      <c r="Q56" s="251">
        <f t="shared" si="17"/>
        <v>72</v>
      </c>
      <c r="S56" s="287">
        <v>2</v>
      </c>
      <c r="T56" s="287">
        <v>2</v>
      </c>
      <c r="U56" s="287">
        <v>2</v>
      </c>
      <c r="V56" s="287">
        <v>2</v>
      </c>
    </row>
    <row r="57" spans="2:22" ht="18.75" x14ac:dyDescent="0.3">
      <c r="B57" s="18">
        <v>13</v>
      </c>
      <c r="C57" s="203" t="s">
        <v>103</v>
      </c>
      <c r="D57" s="24" t="s">
        <v>108</v>
      </c>
      <c r="E57" s="200">
        <v>44</v>
      </c>
      <c r="F57" s="188">
        <v>24</v>
      </c>
      <c r="G57" s="276"/>
      <c r="H57" s="250" t="s">
        <v>12</v>
      </c>
      <c r="I57" s="193">
        <v>68</v>
      </c>
      <c r="J57" s="257">
        <v>0</v>
      </c>
      <c r="K57" s="193"/>
      <c r="L57" s="194"/>
      <c r="M57" s="185">
        <f>I57/$I$3</f>
        <v>4</v>
      </c>
      <c r="N57" s="170">
        <f>J57/$J$3</f>
        <v>0</v>
      </c>
      <c r="O57" s="198">
        <f t="shared" si="16"/>
        <v>68</v>
      </c>
      <c r="Q57" s="251">
        <f t="shared" si="17"/>
        <v>68</v>
      </c>
      <c r="S57" s="287">
        <v>4</v>
      </c>
      <c r="T57" s="287">
        <v>4</v>
      </c>
      <c r="U57" s="266"/>
      <c r="V57" s="266"/>
    </row>
    <row r="58" spans="2:22" ht="18.75" x14ac:dyDescent="0.3">
      <c r="B58" s="18">
        <v>14</v>
      </c>
      <c r="C58" s="203" t="s">
        <v>64</v>
      </c>
      <c r="D58" s="20" t="s">
        <v>134</v>
      </c>
      <c r="E58" s="200">
        <v>10</v>
      </c>
      <c r="F58" s="188">
        <v>24</v>
      </c>
      <c r="G58" s="276"/>
      <c r="H58" s="248" t="s">
        <v>12</v>
      </c>
      <c r="I58" s="193">
        <v>34</v>
      </c>
      <c r="J58" s="257">
        <v>0</v>
      </c>
      <c r="K58" s="193"/>
      <c r="L58" s="194"/>
      <c r="M58" s="185">
        <f>I58/$I$3</f>
        <v>2</v>
      </c>
      <c r="N58" s="170">
        <f>J58/$J$3</f>
        <v>0</v>
      </c>
      <c r="O58" s="198">
        <f t="shared" si="16"/>
        <v>34</v>
      </c>
      <c r="Q58" s="251">
        <f t="shared" si="17"/>
        <v>34</v>
      </c>
      <c r="S58" s="287">
        <v>2</v>
      </c>
      <c r="T58" s="287">
        <v>2</v>
      </c>
      <c r="U58" s="266"/>
      <c r="V58" s="266"/>
    </row>
    <row r="59" spans="2:22" ht="19.5" thickBot="1" x14ac:dyDescent="0.35">
      <c r="B59" s="18">
        <v>15</v>
      </c>
      <c r="C59" s="253" t="s">
        <v>104</v>
      </c>
      <c r="D59" s="39" t="s">
        <v>168</v>
      </c>
      <c r="E59" s="200"/>
      <c r="F59" s="188">
        <v>34</v>
      </c>
      <c r="G59" s="160">
        <v>34</v>
      </c>
      <c r="H59" s="250" t="s">
        <v>12</v>
      </c>
      <c r="I59" s="196">
        <v>34</v>
      </c>
      <c r="J59" s="258">
        <v>0</v>
      </c>
      <c r="K59" s="196"/>
      <c r="L59" s="195"/>
      <c r="M59" s="185">
        <f>I59/$I$3</f>
        <v>2</v>
      </c>
      <c r="N59" s="170">
        <f>J59/$J$3</f>
        <v>0</v>
      </c>
      <c r="O59" s="199">
        <f t="shared" si="16"/>
        <v>34</v>
      </c>
      <c r="Q59" s="251">
        <f t="shared" si="17"/>
        <v>34</v>
      </c>
      <c r="S59" s="287">
        <v>2</v>
      </c>
      <c r="T59" s="287">
        <v>2</v>
      </c>
      <c r="U59" s="266"/>
      <c r="V59" s="266"/>
    </row>
    <row r="60" spans="2:22" ht="19.5" thickBot="1" x14ac:dyDescent="0.35">
      <c r="B60" s="47" t="s">
        <v>27</v>
      </c>
      <c r="C60" s="47"/>
      <c r="D60" s="274"/>
      <c r="E60" s="48"/>
      <c r="F60" s="48"/>
      <c r="G60" s="48"/>
      <c r="H60" s="48"/>
      <c r="I60" s="237">
        <f t="shared" ref="I60" si="18">SUM(I45:I59)</f>
        <v>612</v>
      </c>
      <c r="J60" s="254">
        <f t="shared" ref="J60" si="19">SUM(J45:J59)</f>
        <v>824</v>
      </c>
      <c r="K60" s="237">
        <f t="shared" ref="K60" si="20">SUM(K45:K59)</f>
        <v>16</v>
      </c>
      <c r="L60" s="254">
        <f t="shared" ref="L60" si="21">SUM(L45:L59)</f>
        <v>24</v>
      </c>
      <c r="M60" s="237">
        <f t="shared" ref="M60" si="22">SUM(M45:M59)</f>
        <v>36</v>
      </c>
      <c r="N60" s="254">
        <f t="shared" ref="N60" si="23">SUM(N45:N59)</f>
        <v>35.826086956521735</v>
      </c>
      <c r="O60" s="197">
        <f t="shared" ref="O60" si="24">SUM(O45:O59)</f>
        <v>1476</v>
      </c>
      <c r="Q60" s="252">
        <f>SUM(Q45:Q59)</f>
        <v>1476</v>
      </c>
      <c r="S60" s="287">
        <f>SUM(S45:S59)</f>
        <v>36</v>
      </c>
      <c r="T60" s="287">
        <f>SUM(T45:T59)</f>
        <v>36</v>
      </c>
      <c r="U60" s="287">
        <f>SUM(U45:U59)</f>
        <v>36</v>
      </c>
      <c r="V60" s="287">
        <f>SUM(V45:V59)</f>
        <v>36</v>
      </c>
    </row>
    <row r="61" spans="2:22" ht="18.75" x14ac:dyDescent="0.3">
      <c r="B61" s="277"/>
      <c r="C61" s="277"/>
      <c r="D61" s="278"/>
      <c r="E61" s="277"/>
      <c r="F61" s="277"/>
      <c r="G61" s="277"/>
      <c r="H61" s="277"/>
      <c r="I61" s="279"/>
      <c r="J61" s="279"/>
      <c r="K61" s="279"/>
      <c r="L61" s="279"/>
      <c r="M61" s="279"/>
      <c r="N61" s="279"/>
      <c r="O61" s="279"/>
    </row>
    <row r="62" spans="2:22" ht="18.75" x14ac:dyDescent="0.3">
      <c r="B62" s="11"/>
      <c r="C62" s="46" t="s">
        <v>158</v>
      </c>
      <c r="D62" s="90"/>
      <c r="E62" s="11"/>
      <c r="F62" s="11"/>
      <c r="G62" s="11"/>
      <c r="H62" s="11"/>
      <c r="I62" s="12"/>
      <c r="J62" s="12"/>
      <c r="K62" s="11"/>
      <c r="L62" s="11"/>
      <c r="M62" s="11"/>
      <c r="N62" s="11"/>
      <c r="O62" s="11"/>
    </row>
    <row r="63" spans="2:22" ht="19.5" thickBot="1" x14ac:dyDescent="0.35">
      <c r="B63" s="11"/>
      <c r="C63" s="11" t="s">
        <v>162</v>
      </c>
      <c r="D63" s="90"/>
      <c r="E63" s="11"/>
      <c r="F63" s="11"/>
      <c r="G63" s="11"/>
      <c r="H63" s="11"/>
      <c r="I63" s="12">
        <v>17</v>
      </c>
      <c r="J63" s="12">
        <v>23</v>
      </c>
      <c r="K63" s="11"/>
      <c r="L63" s="11"/>
      <c r="M63" s="293" t="s">
        <v>63</v>
      </c>
      <c r="N63" s="293"/>
      <c r="O63" s="228" t="s">
        <v>106</v>
      </c>
      <c r="S63" s="295" t="s">
        <v>17</v>
      </c>
      <c r="T63" s="295"/>
      <c r="U63" s="295" t="s">
        <v>18</v>
      </c>
      <c r="V63" s="295"/>
    </row>
    <row r="64" spans="2:22" ht="24.75" customHeight="1" thickBot="1" x14ac:dyDescent="0.3">
      <c r="B64" s="208" t="s">
        <v>0</v>
      </c>
      <c r="C64" s="235" t="s">
        <v>1</v>
      </c>
      <c r="D64" s="206" t="s">
        <v>2</v>
      </c>
      <c r="E64" s="220" t="s">
        <v>5</v>
      </c>
      <c r="F64" s="218" t="s">
        <v>6</v>
      </c>
      <c r="G64" s="218" t="s">
        <v>7</v>
      </c>
      <c r="H64" s="219" t="s">
        <v>9</v>
      </c>
      <c r="I64" s="220" t="s">
        <v>14</v>
      </c>
      <c r="J64" s="224" t="s">
        <v>15</v>
      </c>
      <c r="K64" s="235" t="s">
        <v>34</v>
      </c>
      <c r="L64" s="219" t="s">
        <v>35</v>
      </c>
      <c r="M64" s="217" t="s">
        <v>17</v>
      </c>
      <c r="N64" s="219" t="s">
        <v>18</v>
      </c>
      <c r="O64" s="236" t="s">
        <v>105</v>
      </c>
      <c r="Q64" s="288" t="s">
        <v>116</v>
      </c>
      <c r="S64" s="287" t="s">
        <v>154</v>
      </c>
      <c r="T64" s="287" t="s">
        <v>155</v>
      </c>
      <c r="U64" s="287" t="s">
        <v>154</v>
      </c>
      <c r="V64" s="287" t="s">
        <v>155</v>
      </c>
    </row>
    <row r="65" spans="2:22" ht="18.75" x14ac:dyDescent="0.3">
      <c r="B65" s="13">
        <v>1</v>
      </c>
      <c r="C65" s="230" t="s">
        <v>44</v>
      </c>
      <c r="D65" s="98" t="s">
        <v>133</v>
      </c>
      <c r="E65" s="201">
        <v>40</v>
      </c>
      <c r="F65" s="186">
        <v>45</v>
      </c>
      <c r="G65" s="22" t="s">
        <v>26</v>
      </c>
      <c r="H65" s="248" t="s">
        <v>12</v>
      </c>
      <c r="I65" s="189">
        <v>85</v>
      </c>
      <c r="J65" s="255">
        <v>0</v>
      </c>
      <c r="K65" s="231"/>
      <c r="L65" s="232"/>
      <c r="M65" s="233">
        <f>I65/$I$3</f>
        <v>5</v>
      </c>
      <c r="N65" s="169">
        <f>J65/$J$3</f>
        <v>0</v>
      </c>
      <c r="O65" s="234">
        <f t="shared" ref="O65:O79" si="25">E65+F65+K65+L65</f>
        <v>85</v>
      </c>
      <c r="Q65" s="251">
        <f t="shared" ref="Q65:Q79" si="26">I65+J65+K65+L65</f>
        <v>85</v>
      </c>
      <c r="S65" s="287">
        <v>6</v>
      </c>
      <c r="T65" s="287">
        <v>4</v>
      </c>
      <c r="U65" s="266"/>
      <c r="V65" s="266"/>
    </row>
    <row r="66" spans="2:22" ht="18.75" x14ac:dyDescent="0.3">
      <c r="B66" s="18">
        <v>2</v>
      </c>
      <c r="C66" s="203" t="s">
        <v>45</v>
      </c>
      <c r="D66" s="102" t="s">
        <v>133</v>
      </c>
      <c r="E66" s="201">
        <v>54</v>
      </c>
      <c r="F66" s="186">
        <v>61</v>
      </c>
      <c r="G66" s="276"/>
      <c r="H66" s="249" t="s">
        <v>20</v>
      </c>
      <c r="I66" s="189">
        <v>0</v>
      </c>
      <c r="J66" s="255">
        <v>115</v>
      </c>
      <c r="K66" s="189">
        <v>4</v>
      </c>
      <c r="L66" s="190">
        <v>6</v>
      </c>
      <c r="M66" s="185">
        <f>I66/$I$3</f>
        <v>0</v>
      </c>
      <c r="N66" s="170">
        <f>J66/$J$3</f>
        <v>5</v>
      </c>
      <c r="O66" s="198">
        <f t="shared" si="25"/>
        <v>125</v>
      </c>
      <c r="Q66" s="251">
        <f t="shared" si="26"/>
        <v>125</v>
      </c>
      <c r="S66" s="266"/>
      <c r="T66" s="266"/>
      <c r="U66" s="287">
        <v>4</v>
      </c>
      <c r="V66" s="287">
        <v>6</v>
      </c>
    </row>
    <row r="67" spans="2:22" ht="18.75" x14ac:dyDescent="0.3">
      <c r="B67" s="18">
        <v>3</v>
      </c>
      <c r="C67" s="19" t="s">
        <v>98</v>
      </c>
      <c r="D67" s="20" t="s">
        <v>136</v>
      </c>
      <c r="E67" s="201">
        <v>0</v>
      </c>
      <c r="F67" s="186">
        <v>80</v>
      </c>
      <c r="G67" s="276">
        <v>80</v>
      </c>
      <c r="H67" s="250" t="s">
        <v>10</v>
      </c>
      <c r="I67" s="189">
        <v>34</v>
      </c>
      <c r="J67" s="255">
        <v>46</v>
      </c>
      <c r="K67" s="189"/>
      <c r="L67" s="190"/>
      <c r="M67" s="185">
        <f>I67/$I$3</f>
        <v>2</v>
      </c>
      <c r="N67" s="170">
        <f>J67/$J$3</f>
        <v>2</v>
      </c>
      <c r="O67" s="198">
        <f t="shared" si="25"/>
        <v>80</v>
      </c>
      <c r="Q67" s="251">
        <f t="shared" si="26"/>
        <v>80</v>
      </c>
      <c r="S67" s="287">
        <v>2</v>
      </c>
      <c r="T67" s="287">
        <v>2</v>
      </c>
      <c r="U67" s="287">
        <v>2</v>
      </c>
      <c r="V67" s="287">
        <v>2</v>
      </c>
    </row>
    <row r="68" spans="2:22" ht="18.75" x14ac:dyDescent="0.3">
      <c r="B68" s="18">
        <v>4</v>
      </c>
      <c r="C68" s="19" t="s">
        <v>25</v>
      </c>
      <c r="D68" s="102" t="s">
        <v>164</v>
      </c>
      <c r="E68" s="202">
        <v>167</v>
      </c>
      <c r="F68" s="187">
        <v>114</v>
      </c>
      <c r="G68" s="276"/>
      <c r="H68" s="249" t="s">
        <v>19</v>
      </c>
      <c r="I68" s="191">
        <v>85</v>
      </c>
      <c r="J68" s="256">
        <v>196</v>
      </c>
      <c r="K68" s="191">
        <v>4</v>
      </c>
      <c r="L68" s="192">
        <v>6</v>
      </c>
      <c r="M68" s="185">
        <f>I68/$I$3</f>
        <v>5</v>
      </c>
      <c r="N68" s="170">
        <f>J68/$J$3</f>
        <v>8.5217391304347831</v>
      </c>
      <c r="O68" s="198">
        <f t="shared" si="25"/>
        <v>291</v>
      </c>
      <c r="Q68" s="251">
        <f t="shared" si="26"/>
        <v>291</v>
      </c>
      <c r="S68" s="287">
        <v>4</v>
      </c>
      <c r="T68" s="287">
        <v>6</v>
      </c>
      <c r="U68" s="287">
        <v>8</v>
      </c>
      <c r="V68" s="287">
        <v>8</v>
      </c>
    </row>
    <row r="69" spans="2:22" ht="18.75" x14ac:dyDescent="0.3">
      <c r="B69" s="18">
        <v>5</v>
      </c>
      <c r="C69" s="19" t="s">
        <v>23</v>
      </c>
      <c r="D69" s="102" t="s">
        <v>111</v>
      </c>
      <c r="E69" s="201">
        <v>80</v>
      </c>
      <c r="F69" s="186">
        <v>46</v>
      </c>
      <c r="G69" s="276"/>
      <c r="H69" s="250" t="s">
        <v>10</v>
      </c>
      <c r="I69" s="189">
        <v>34</v>
      </c>
      <c r="J69" s="255">
        <v>92</v>
      </c>
      <c r="K69" s="189"/>
      <c r="L69" s="190"/>
      <c r="M69" s="185">
        <f>I69/$I$3</f>
        <v>2</v>
      </c>
      <c r="N69" s="170">
        <f>J69/$J$3</f>
        <v>4</v>
      </c>
      <c r="O69" s="198">
        <f t="shared" si="25"/>
        <v>126</v>
      </c>
      <c r="Q69" s="251">
        <f t="shared" si="26"/>
        <v>126</v>
      </c>
      <c r="S69" s="287">
        <v>2</v>
      </c>
      <c r="T69" s="287">
        <v>2</v>
      </c>
      <c r="U69" s="287">
        <v>4</v>
      </c>
      <c r="V69" s="287">
        <v>4</v>
      </c>
    </row>
    <row r="70" spans="2:22" ht="18.75" x14ac:dyDescent="0.3">
      <c r="B70" s="18">
        <v>6</v>
      </c>
      <c r="C70" s="19" t="s">
        <v>93</v>
      </c>
      <c r="D70" s="102" t="s">
        <v>135</v>
      </c>
      <c r="E70" s="200">
        <v>8</v>
      </c>
      <c r="F70" s="188">
        <v>72</v>
      </c>
      <c r="G70" s="276"/>
      <c r="H70" s="250" t="s">
        <v>11</v>
      </c>
      <c r="I70" s="193">
        <v>34</v>
      </c>
      <c r="J70" s="257">
        <v>46</v>
      </c>
      <c r="K70" s="193"/>
      <c r="L70" s="194"/>
      <c r="M70" s="185">
        <f>I70/$I$3</f>
        <v>2</v>
      </c>
      <c r="N70" s="170">
        <f>J70/$J$3</f>
        <v>2</v>
      </c>
      <c r="O70" s="198">
        <f t="shared" si="25"/>
        <v>80</v>
      </c>
      <c r="Q70" s="251">
        <f t="shared" si="26"/>
        <v>80</v>
      </c>
      <c r="S70" s="287">
        <v>2</v>
      </c>
      <c r="T70" s="287">
        <v>2</v>
      </c>
      <c r="U70" s="287">
        <v>2</v>
      </c>
      <c r="V70" s="287">
        <v>2</v>
      </c>
    </row>
    <row r="71" spans="2:22" ht="18.75" x14ac:dyDescent="0.3">
      <c r="B71" s="18">
        <v>7</v>
      </c>
      <c r="C71" s="203" t="s">
        <v>99</v>
      </c>
      <c r="D71" s="20" t="s">
        <v>138</v>
      </c>
      <c r="E71" s="200">
        <v>23</v>
      </c>
      <c r="F71" s="188">
        <v>46</v>
      </c>
      <c r="G71" s="276"/>
      <c r="H71" s="250" t="s">
        <v>12</v>
      </c>
      <c r="I71" s="193">
        <v>0</v>
      </c>
      <c r="J71" s="257">
        <v>69</v>
      </c>
      <c r="K71" s="193"/>
      <c r="L71" s="194"/>
      <c r="M71" s="185">
        <f>I71/$I$3</f>
        <v>0</v>
      </c>
      <c r="N71" s="170">
        <f>J71/$J$3</f>
        <v>3</v>
      </c>
      <c r="O71" s="198">
        <f t="shared" si="25"/>
        <v>69</v>
      </c>
      <c r="Q71" s="251">
        <f t="shared" si="26"/>
        <v>69</v>
      </c>
      <c r="S71" s="266"/>
      <c r="T71" s="266"/>
      <c r="U71" s="287">
        <v>2</v>
      </c>
      <c r="V71" s="287">
        <v>4</v>
      </c>
    </row>
    <row r="72" spans="2:22" ht="18.75" x14ac:dyDescent="0.3">
      <c r="B72" s="18">
        <v>8</v>
      </c>
      <c r="C72" s="19" t="s">
        <v>100</v>
      </c>
      <c r="D72" s="102" t="s">
        <v>139</v>
      </c>
      <c r="E72" s="200">
        <v>38</v>
      </c>
      <c r="F72" s="188">
        <v>34</v>
      </c>
      <c r="G72" s="276"/>
      <c r="H72" s="250" t="s">
        <v>10</v>
      </c>
      <c r="I72" s="193">
        <v>34</v>
      </c>
      <c r="J72" s="257">
        <v>38</v>
      </c>
      <c r="K72" s="193"/>
      <c r="L72" s="194"/>
      <c r="M72" s="185">
        <f>I72/$I$3</f>
        <v>2</v>
      </c>
      <c r="N72" s="170">
        <f>J72/$J$3</f>
        <v>1.6521739130434783</v>
      </c>
      <c r="O72" s="198">
        <f t="shared" si="25"/>
        <v>72</v>
      </c>
      <c r="Q72" s="251">
        <f t="shared" si="26"/>
        <v>72</v>
      </c>
      <c r="S72" s="287">
        <v>2</v>
      </c>
      <c r="T72" s="287">
        <v>2</v>
      </c>
      <c r="U72" s="287">
        <v>2</v>
      </c>
      <c r="V72" s="287">
        <v>2</v>
      </c>
    </row>
    <row r="73" spans="2:22" ht="18.75" x14ac:dyDescent="0.3">
      <c r="B73" s="18">
        <v>9</v>
      </c>
      <c r="C73" s="203" t="s">
        <v>101</v>
      </c>
      <c r="D73" s="20" t="s">
        <v>109</v>
      </c>
      <c r="E73" s="200">
        <v>41</v>
      </c>
      <c r="F73" s="188">
        <v>28</v>
      </c>
      <c r="G73" s="276"/>
      <c r="H73" s="250" t="s">
        <v>12</v>
      </c>
      <c r="I73" s="193">
        <v>0</v>
      </c>
      <c r="J73" s="257">
        <v>69</v>
      </c>
      <c r="K73" s="193"/>
      <c r="L73" s="194"/>
      <c r="M73" s="185">
        <f>I73/$I$3</f>
        <v>0</v>
      </c>
      <c r="N73" s="170">
        <f>J73/$J$3</f>
        <v>3</v>
      </c>
      <c r="O73" s="198">
        <f t="shared" si="25"/>
        <v>69</v>
      </c>
      <c r="Q73" s="251">
        <f t="shared" si="26"/>
        <v>69</v>
      </c>
      <c r="S73" s="266"/>
      <c r="T73" s="266"/>
      <c r="U73" s="287">
        <v>4</v>
      </c>
      <c r="V73" s="287">
        <v>2</v>
      </c>
    </row>
    <row r="74" spans="2:22" ht="18.75" x14ac:dyDescent="0.3">
      <c r="B74" s="18">
        <v>10</v>
      </c>
      <c r="C74" s="19" t="s">
        <v>46</v>
      </c>
      <c r="D74" s="102" t="s">
        <v>130</v>
      </c>
      <c r="E74" s="200">
        <v>30</v>
      </c>
      <c r="F74" s="188">
        <v>67</v>
      </c>
      <c r="G74" s="276">
        <v>67</v>
      </c>
      <c r="H74" s="249" t="s">
        <v>19</v>
      </c>
      <c r="I74" s="193">
        <v>51</v>
      </c>
      <c r="J74" s="257">
        <v>46</v>
      </c>
      <c r="K74" s="193">
        <v>4</v>
      </c>
      <c r="L74" s="194">
        <v>6</v>
      </c>
      <c r="M74" s="185">
        <f>I74/$I$3</f>
        <v>3</v>
      </c>
      <c r="N74" s="170">
        <f>J74/$J$3</f>
        <v>2</v>
      </c>
      <c r="O74" s="198">
        <f t="shared" si="25"/>
        <v>107</v>
      </c>
      <c r="Q74" s="251">
        <f t="shared" si="26"/>
        <v>107</v>
      </c>
      <c r="S74" s="287">
        <v>2</v>
      </c>
      <c r="T74" s="287">
        <v>4</v>
      </c>
      <c r="U74" s="287">
        <v>2</v>
      </c>
      <c r="V74" s="287">
        <v>2</v>
      </c>
    </row>
    <row r="75" spans="2:22" ht="18.75" x14ac:dyDescent="0.3">
      <c r="B75" s="18">
        <v>11</v>
      </c>
      <c r="C75" s="19" t="s">
        <v>47</v>
      </c>
      <c r="D75" s="20" t="s">
        <v>123</v>
      </c>
      <c r="E75" s="200">
        <v>110</v>
      </c>
      <c r="F75" s="188">
        <v>44</v>
      </c>
      <c r="G75" s="276"/>
      <c r="H75" s="249" t="s">
        <v>19</v>
      </c>
      <c r="I75" s="193">
        <v>85</v>
      </c>
      <c r="J75" s="257">
        <v>69</v>
      </c>
      <c r="K75" s="193">
        <v>4</v>
      </c>
      <c r="L75" s="194">
        <v>6</v>
      </c>
      <c r="M75" s="185">
        <f>I75/$I$3</f>
        <v>5</v>
      </c>
      <c r="N75" s="170">
        <f>J75/$J$3</f>
        <v>3</v>
      </c>
      <c r="O75" s="198">
        <f t="shared" si="25"/>
        <v>164</v>
      </c>
      <c r="Q75" s="251">
        <f t="shared" si="26"/>
        <v>164</v>
      </c>
      <c r="S75" s="287">
        <v>6</v>
      </c>
      <c r="T75" s="287">
        <v>4</v>
      </c>
      <c r="U75" s="287">
        <v>4</v>
      </c>
      <c r="V75" s="287">
        <v>2</v>
      </c>
    </row>
    <row r="76" spans="2:22" ht="18.75" x14ac:dyDescent="0.3">
      <c r="B76" s="18">
        <v>12</v>
      </c>
      <c r="C76" s="19" t="s">
        <v>102</v>
      </c>
      <c r="D76" s="20" t="s">
        <v>119</v>
      </c>
      <c r="E76" s="200">
        <v>34</v>
      </c>
      <c r="F76" s="188">
        <v>38</v>
      </c>
      <c r="G76" s="276"/>
      <c r="H76" s="250" t="s">
        <v>10</v>
      </c>
      <c r="I76" s="193">
        <v>34</v>
      </c>
      <c r="J76" s="257">
        <v>38</v>
      </c>
      <c r="K76" s="193"/>
      <c r="L76" s="194"/>
      <c r="M76" s="185">
        <f>I76/$I$3</f>
        <v>2</v>
      </c>
      <c r="N76" s="170">
        <f>J76/$J$3</f>
        <v>1.6521739130434783</v>
      </c>
      <c r="O76" s="198">
        <f t="shared" si="25"/>
        <v>72</v>
      </c>
      <c r="Q76" s="251">
        <f t="shared" si="26"/>
        <v>72</v>
      </c>
      <c r="S76" s="287">
        <v>2</v>
      </c>
      <c r="T76" s="287">
        <v>2</v>
      </c>
      <c r="U76" s="287">
        <v>2</v>
      </c>
      <c r="V76" s="287">
        <v>2</v>
      </c>
    </row>
    <row r="77" spans="2:22" ht="18.75" x14ac:dyDescent="0.3">
      <c r="B77" s="18">
        <v>13</v>
      </c>
      <c r="C77" s="203" t="s">
        <v>103</v>
      </c>
      <c r="D77" s="24" t="s">
        <v>108</v>
      </c>
      <c r="E77" s="200">
        <v>44</v>
      </c>
      <c r="F77" s="188">
        <v>24</v>
      </c>
      <c r="G77" s="276"/>
      <c r="H77" s="250" t="s">
        <v>12</v>
      </c>
      <c r="I77" s="193">
        <v>68</v>
      </c>
      <c r="J77" s="257">
        <v>0</v>
      </c>
      <c r="K77" s="193"/>
      <c r="L77" s="194"/>
      <c r="M77" s="185">
        <f>I77/$I$3</f>
        <v>4</v>
      </c>
      <c r="N77" s="170">
        <f>J77/$J$3</f>
        <v>0</v>
      </c>
      <c r="O77" s="198">
        <f t="shared" si="25"/>
        <v>68</v>
      </c>
      <c r="Q77" s="251">
        <f t="shared" si="26"/>
        <v>68</v>
      </c>
      <c r="S77" s="287">
        <v>4</v>
      </c>
      <c r="T77" s="287">
        <v>4</v>
      </c>
      <c r="U77" s="266"/>
      <c r="V77" s="266"/>
    </row>
    <row r="78" spans="2:22" ht="18.75" x14ac:dyDescent="0.3">
      <c r="B78" s="18">
        <v>14</v>
      </c>
      <c r="C78" s="203" t="s">
        <v>64</v>
      </c>
      <c r="D78" s="20" t="s">
        <v>134</v>
      </c>
      <c r="E78" s="200">
        <v>10</v>
      </c>
      <c r="F78" s="188">
        <v>24</v>
      </c>
      <c r="G78" s="276"/>
      <c r="H78" s="248" t="s">
        <v>12</v>
      </c>
      <c r="I78" s="193">
        <v>34</v>
      </c>
      <c r="J78" s="257">
        <v>0</v>
      </c>
      <c r="K78" s="193"/>
      <c r="L78" s="194"/>
      <c r="M78" s="185">
        <f>I78/$I$3</f>
        <v>2</v>
      </c>
      <c r="N78" s="170">
        <f>J78/$J$3</f>
        <v>0</v>
      </c>
      <c r="O78" s="198">
        <f t="shared" si="25"/>
        <v>34</v>
      </c>
      <c r="Q78" s="251">
        <f t="shared" si="26"/>
        <v>34</v>
      </c>
      <c r="S78" s="287">
        <v>2</v>
      </c>
      <c r="T78" s="287">
        <v>2</v>
      </c>
      <c r="U78" s="266"/>
      <c r="V78" s="266"/>
    </row>
    <row r="79" spans="2:22" ht="19.5" thickBot="1" x14ac:dyDescent="0.35">
      <c r="B79" s="18">
        <v>15</v>
      </c>
      <c r="C79" s="253" t="s">
        <v>104</v>
      </c>
      <c r="D79" s="105" t="s">
        <v>165</v>
      </c>
      <c r="E79" s="200"/>
      <c r="F79" s="188">
        <v>34</v>
      </c>
      <c r="G79" s="160">
        <v>34</v>
      </c>
      <c r="H79" s="250" t="s">
        <v>12</v>
      </c>
      <c r="I79" s="196">
        <v>34</v>
      </c>
      <c r="J79" s="258">
        <v>0</v>
      </c>
      <c r="K79" s="196"/>
      <c r="L79" s="195"/>
      <c r="M79" s="185">
        <f>I79/$I$3</f>
        <v>2</v>
      </c>
      <c r="N79" s="170">
        <f>J79/$J$3</f>
        <v>0</v>
      </c>
      <c r="O79" s="199">
        <f t="shared" si="25"/>
        <v>34</v>
      </c>
      <c r="Q79" s="251">
        <f t="shared" si="26"/>
        <v>34</v>
      </c>
      <c r="S79" s="287">
        <v>2</v>
      </c>
      <c r="T79" s="287">
        <v>2</v>
      </c>
      <c r="U79" s="266"/>
      <c r="V79" s="266"/>
    </row>
    <row r="80" spans="2:22" ht="19.5" thickBot="1" x14ac:dyDescent="0.35">
      <c r="B80" s="47" t="s">
        <v>27</v>
      </c>
      <c r="C80" s="47"/>
      <c r="D80" s="274"/>
      <c r="E80" s="48"/>
      <c r="F80" s="48"/>
      <c r="G80" s="48"/>
      <c r="H80" s="48"/>
      <c r="I80" s="237">
        <f t="shared" ref="I80" si="27">SUM(I65:I79)</f>
        <v>612</v>
      </c>
      <c r="J80" s="254">
        <f t="shared" ref="J80" si="28">SUM(J65:J79)</f>
        <v>824</v>
      </c>
      <c r="K80" s="237">
        <f t="shared" ref="K80" si="29">SUM(K65:K79)</f>
        <v>16</v>
      </c>
      <c r="L80" s="254">
        <f t="shared" ref="L80" si="30">SUM(L65:L79)</f>
        <v>24</v>
      </c>
      <c r="M80" s="237">
        <f t="shared" ref="M80" si="31">SUM(M65:M79)</f>
        <v>36</v>
      </c>
      <c r="N80" s="254">
        <f t="shared" ref="N80" si="32">SUM(N65:N79)</f>
        <v>35.826086956521735</v>
      </c>
      <c r="O80" s="197">
        <f t="shared" ref="O80" si="33">SUM(O65:O79)</f>
        <v>1476</v>
      </c>
      <c r="Q80" s="252">
        <f>SUM(Q65:Q79)</f>
        <v>1476</v>
      </c>
      <c r="S80" s="287">
        <f>SUM(S65:S79)</f>
        <v>36</v>
      </c>
      <c r="T80" s="287">
        <f>SUM(T65:T79)</f>
        <v>36</v>
      </c>
      <c r="U80" s="287">
        <f>SUM(U65:U79)</f>
        <v>36</v>
      </c>
      <c r="V80" s="287">
        <f>SUM(V65:V79)</f>
        <v>36</v>
      </c>
    </row>
  </sheetData>
  <mergeCells count="12">
    <mergeCell ref="U23:V23"/>
    <mergeCell ref="S23:T23"/>
    <mergeCell ref="M23:N23"/>
    <mergeCell ref="U3:V3"/>
    <mergeCell ref="S3:T3"/>
    <mergeCell ref="M3:N3"/>
    <mergeCell ref="U63:V63"/>
    <mergeCell ref="S43:T43"/>
    <mergeCell ref="U43:V43"/>
    <mergeCell ref="M63:N63"/>
    <mergeCell ref="M43:N43"/>
    <mergeCell ref="S63:T63"/>
  </mergeCells>
  <pageMargins left="0.31496062992125984" right="0.31496062992125984" top="1.1417322834645669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B1:W29"/>
  <sheetViews>
    <sheetView zoomScale="70" zoomScaleNormal="70" workbookViewId="0">
      <selection activeCell="O29" sqref="B1:O29"/>
    </sheetView>
  </sheetViews>
  <sheetFormatPr defaultRowHeight="15" x14ac:dyDescent="0.25"/>
  <cols>
    <col min="1" max="1" width="1.5703125" customWidth="1"/>
    <col min="2" max="2" width="5.140625" customWidth="1"/>
    <col min="3" max="3" width="60.85546875" customWidth="1"/>
    <col min="4" max="4" width="39.140625" customWidth="1"/>
    <col min="5" max="5" width="7.140625" customWidth="1"/>
    <col min="6" max="7" width="7.7109375" customWidth="1"/>
    <col min="8" max="13" width="7.140625" customWidth="1"/>
    <col min="14" max="15" width="7.42578125" style="6" customWidth="1"/>
    <col min="16" max="16" width="9.85546875" customWidth="1"/>
  </cols>
  <sheetData>
    <row r="1" spans="2:23" ht="30" customHeight="1" x14ac:dyDescent="0.25"/>
    <row r="2" spans="2:23" ht="16.5" customHeight="1" x14ac:dyDescent="0.3">
      <c r="B2" s="46" t="s">
        <v>95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7"/>
      <c r="O2" s="7"/>
    </row>
    <row r="3" spans="2:23" ht="16.5" customHeight="1" thickBot="1" x14ac:dyDescent="0.35">
      <c r="B3" s="11" t="s">
        <v>96</v>
      </c>
      <c r="D3" s="11"/>
      <c r="E3" s="11"/>
      <c r="F3" s="11"/>
      <c r="G3" s="11"/>
      <c r="H3" s="11"/>
      <c r="I3" s="11"/>
      <c r="J3" s="1"/>
      <c r="K3" s="1"/>
      <c r="L3" s="44">
        <v>16.2</v>
      </c>
      <c r="M3" s="44">
        <v>18</v>
      </c>
      <c r="N3" s="304" t="s">
        <v>63</v>
      </c>
      <c r="O3" s="304"/>
      <c r="P3" s="177" t="s">
        <v>97</v>
      </c>
      <c r="T3" s="296" t="s">
        <v>17</v>
      </c>
      <c r="U3" s="297"/>
      <c r="V3" s="296" t="s">
        <v>18</v>
      </c>
      <c r="W3" s="297"/>
    </row>
    <row r="4" spans="2:23" ht="30" customHeight="1" thickBot="1" x14ac:dyDescent="0.35">
      <c r="B4" s="31" t="s">
        <v>0</v>
      </c>
      <c r="C4" s="32" t="s">
        <v>1</v>
      </c>
      <c r="D4" s="41" t="s">
        <v>112</v>
      </c>
      <c r="E4" s="5" t="s">
        <v>5</v>
      </c>
      <c r="F4" s="2" t="s">
        <v>6</v>
      </c>
      <c r="G4" s="2" t="s">
        <v>7</v>
      </c>
      <c r="H4" s="3" t="s">
        <v>8</v>
      </c>
      <c r="I4" s="4" t="s">
        <v>9</v>
      </c>
      <c r="J4" s="10" t="s">
        <v>34</v>
      </c>
      <c r="K4" s="4" t="s">
        <v>35</v>
      </c>
      <c r="L4" s="5" t="s">
        <v>14</v>
      </c>
      <c r="M4" s="4" t="s">
        <v>15</v>
      </c>
      <c r="N4" s="9" t="s">
        <v>17</v>
      </c>
      <c r="O4" s="8" t="s">
        <v>18</v>
      </c>
      <c r="P4" s="165" t="s">
        <v>27</v>
      </c>
      <c r="Q4" s="11" t="s">
        <v>80</v>
      </c>
      <c r="R4" s="11"/>
      <c r="T4" s="267" t="s">
        <v>154</v>
      </c>
      <c r="U4" s="75" t="s">
        <v>155</v>
      </c>
      <c r="V4" s="267" t="s">
        <v>154</v>
      </c>
      <c r="W4" s="75" t="s">
        <v>155</v>
      </c>
    </row>
    <row r="5" spans="2:23" ht="18.75" x14ac:dyDescent="0.3">
      <c r="B5" s="94">
        <v>1</v>
      </c>
      <c r="C5" s="173" t="s">
        <v>23</v>
      </c>
      <c r="D5" s="284" t="s">
        <v>111</v>
      </c>
      <c r="E5" s="37">
        <v>28</v>
      </c>
      <c r="F5" s="16">
        <v>20</v>
      </c>
      <c r="G5" s="16"/>
      <c r="H5" s="16"/>
      <c r="I5" s="29" t="s">
        <v>12</v>
      </c>
      <c r="J5" s="15"/>
      <c r="K5" s="17"/>
      <c r="L5" s="37">
        <v>48</v>
      </c>
      <c r="M5" s="29"/>
      <c r="N5" s="164">
        <f t="shared" ref="N5:N6" si="0">L5/$L$3</f>
        <v>2.9629629629629632</v>
      </c>
      <c r="O5" s="270">
        <f t="shared" ref="O5:O6" si="1">M5/$M$3</f>
        <v>0</v>
      </c>
      <c r="P5" s="175">
        <f>E5+F5+J5+K5</f>
        <v>48</v>
      </c>
      <c r="Q5" s="11">
        <f>E5+F5</f>
        <v>48</v>
      </c>
      <c r="R5" s="11">
        <f t="shared" ref="R5:R24" si="2">L5+M5</f>
        <v>48</v>
      </c>
      <c r="T5" s="75">
        <v>2</v>
      </c>
      <c r="U5" s="75">
        <v>4</v>
      </c>
      <c r="V5" s="266"/>
      <c r="W5" s="266"/>
    </row>
    <row r="6" spans="2:23" ht="18.75" x14ac:dyDescent="0.3">
      <c r="B6" s="58">
        <v>2</v>
      </c>
      <c r="C6" s="167" t="s">
        <v>30</v>
      </c>
      <c r="D6" s="24" t="s">
        <v>142</v>
      </c>
      <c r="E6" s="35">
        <v>30</v>
      </c>
      <c r="F6" s="22">
        <v>18</v>
      </c>
      <c r="G6" s="265"/>
      <c r="H6" s="265"/>
      <c r="I6" s="30" t="s">
        <v>12</v>
      </c>
      <c r="J6" s="21"/>
      <c r="K6" s="23"/>
      <c r="L6" s="35"/>
      <c r="M6" s="30">
        <v>48</v>
      </c>
      <c r="N6" s="122">
        <f t="shared" si="0"/>
        <v>0</v>
      </c>
      <c r="O6" s="88">
        <f t="shared" si="1"/>
        <v>2.6666666666666665</v>
      </c>
      <c r="P6" s="171">
        <f t="shared" ref="P6:P24" si="3">E6+F6+J6+K6</f>
        <v>48</v>
      </c>
      <c r="Q6" s="11">
        <f t="shared" ref="Q6:Q24" si="4">E6+F6</f>
        <v>48</v>
      </c>
      <c r="R6" s="11">
        <f t="shared" si="2"/>
        <v>48</v>
      </c>
      <c r="T6" s="266"/>
      <c r="U6" s="266"/>
      <c r="V6" s="75">
        <v>2</v>
      </c>
      <c r="W6" s="75">
        <v>4</v>
      </c>
    </row>
    <row r="7" spans="2:23" ht="16.5" customHeight="1" x14ac:dyDescent="0.3">
      <c r="B7" s="58">
        <v>3</v>
      </c>
      <c r="C7" s="167" t="s">
        <v>31</v>
      </c>
      <c r="D7" s="20" t="s">
        <v>136</v>
      </c>
      <c r="E7" s="35">
        <v>0</v>
      </c>
      <c r="F7" s="265">
        <v>68</v>
      </c>
      <c r="G7" s="265">
        <v>68</v>
      </c>
      <c r="H7" s="265"/>
      <c r="I7" s="30" t="s">
        <v>13</v>
      </c>
      <c r="J7" s="21"/>
      <c r="K7" s="23"/>
      <c r="L7" s="35">
        <v>32</v>
      </c>
      <c r="M7" s="30">
        <v>36</v>
      </c>
      <c r="N7" s="122">
        <f t="shared" ref="N7" si="5">L7/$L$3</f>
        <v>1.9753086419753088</v>
      </c>
      <c r="O7" s="268">
        <f>M7/$M$3</f>
        <v>2</v>
      </c>
      <c r="P7" s="171">
        <f t="shared" si="3"/>
        <v>68</v>
      </c>
      <c r="Q7" s="11">
        <f t="shared" si="4"/>
        <v>68</v>
      </c>
      <c r="R7" s="11">
        <f t="shared" si="2"/>
        <v>68</v>
      </c>
      <c r="T7" s="75">
        <v>2</v>
      </c>
      <c r="U7" s="75">
        <v>2</v>
      </c>
      <c r="V7" s="75">
        <v>2</v>
      </c>
      <c r="W7" s="75">
        <v>2</v>
      </c>
    </row>
    <row r="8" spans="2:23" ht="18.75" x14ac:dyDescent="0.3">
      <c r="B8" s="58">
        <v>4</v>
      </c>
      <c r="C8" s="167" t="s">
        <v>3</v>
      </c>
      <c r="D8" s="102" t="s">
        <v>135</v>
      </c>
      <c r="E8" s="35">
        <v>4</v>
      </c>
      <c r="F8" s="265">
        <v>64</v>
      </c>
      <c r="G8" s="265"/>
      <c r="H8" s="265"/>
      <c r="I8" s="30" t="s">
        <v>11</v>
      </c>
      <c r="J8" s="21"/>
      <c r="K8" s="23"/>
      <c r="L8" s="35">
        <v>32</v>
      </c>
      <c r="M8" s="30">
        <v>36</v>
      </c>
      <c r="N8" s="122">
        <f>L8/$L$3</f>
        <v>1.9753086419753088</v>
      </c>
      <c r="O8" s="268">
        <f>M8/$M$3</f>
        <v>2</v>
      </c>
      <c r="P8" s="171">
        <f t="shared" si="3"/>
        <v>68</v>
      </c>
      <c r="Q8" s="11">
        <f t="shared" si="4"/>
        <v>68</v>
      </c>
      <c r="R8" s="11">
        <f t="shared" si="2"/>
        <v>68</v>
      </c>
      <c r="T8" s="75">
        <v>2</v>
      </c>
      <c r="U8" s="75">
        <v>2</v>
      </c>
      <c r="V8" s="75">
        <v>2</v>
      </c>
      <c r="W8" s="75">
        <v>2</v>
      </c>
    </row>
    <row r="9" spans="2:23" ht="18.75" x14ac:dyDescent="0.3">
      <c r="B9" s="58">
        <v>5</v>
      </c>
      <c r="C9" s="167" t="s">
        <v>24</v>
      </c>
      <c r="D9" s="102" t="s">
        <v>139</v>
      </c>
      <c r="E9" s="35">
        <v>82</v>
      </c>
      <c r="F9" s="265"/>
      <c r="G9" s="265"/>
      <c r="H9" s="265"/>
      <c r="I9" s="30" t="s">
        <v>10</v>
      </c>
      <c r="J9" s="21"/>
      <c r="K9" s="23"/>
      <c r="L9" s="35">
        <v>30</v>
      </c>
      <c r="M9" s="30">
        <v>52</v>
      </c>
      <c r="N9" s="122">
        <f>L9/$L$3</f>
        <v>1.8518518518518519</v>
      </c>
      <c r="O9" s="88">
        <f>M9/$M$3</f>
        <v>2.8888888888888888</v>
      </c>
      <c r="P9" s="171">
        <f t="shared" si="3"/>
        <v>82</v>
      </c>
      <c r="Q9" s="11">
        <f t="shared" si="4"/>
        <v>82</v>
      </c>
      <c r="R9" s="11">
        <f t="shared" si="2"/>
        <v>82</v>
      </c>
      <c r="T9" s="75">
        <v>2</v>
      </c>
      <c r="U9" s="75">
        <v>2</v>
      </c>
      <c r="V9" s="75">
        <v>4</v>
      </c>
      <c r="W9" s="75">
        <v>2</v>
      </c>
    </row>
    <row r="10" spans="2:23" ht="18.75" x14ac:dyDescent="0.3">
      <c r="B10" s="58">
        <v>6</v>
      </c>
      <c r="C10" s="167" t="s">
        <v>32</v>
      </c>
      <c r="D10" s="20" t="s">
        <v>109</v>
      </c>
      <c r="E10" s="35">
        <v>32</v>
      </c>
      <c r="F10" s="265"/>
      <c r="G10" s="265"/>
      <c r="H10" s="265"/>
      <c r="I10" s="30" t="s">
        <v>12</v>
      </c>
      <c r="J10" s="21"/>
      <c r="K10" s="23"/>
      <c r="L10" s="35">
        <v>32</v>
      </c>
      <c r="M10" s="30"/>
      <c r="N10" s="122">
        <f t="shared" ref="N10:N24" si="6">L10/$L$3</f>
        <v>1.9753086419753088</v>
      </c>
      <c r="O10" s="268">
        <f t="shared" ref="O10:O24" si="7">M10/$M$3</f>
        <v>0</v>
      </c>
      <c r="P10" s="171">
        <f t="shared" si="3"/>
        <v>32</v>
      </c>
      <c r="Q10" s="11">
        <f t="shared" si="4"/>
        <v>32</v>
      </c>
      <c r="R10" s="11">
        <f t="shared" si="2"/>
        <v>32</v>
      </c>
      <c r="T10" s="75">
        <v>2</v>
      </c>
      <c r="U10" s="75">
        <v>2</v>
      </c>
      <c r="V10" s="266"/>
      <c r="W10" s="266"/>
    </row>
    <row r="11" spans="2:23" ht="18.75" x14ac:dyDescent="0.3">
      <c r="B11" s="58">
        <v>7</v>
      </c>
      <c r="C11" s="167" t="s">
        <v>33</v>
      </c>
      <c r="D11" s="102" t="s">
        <v>120</v>
      </c>
      <c r="E11" s="35">
        <v>50</v>
      </c>
      <c r="F11" s="265">
        <v>46</v>
      </c>
      <c r="G11" s="265"/>
      <c r="H11" s="265"/>
      <c r="I11" s="30" t="s">
        <v>20</v>
      </c>
      <c r="J11" s="21">
        <v>4</v>
      </c>
      <c r="K11" s="23">
        <v>6</v>
      </c>
      <c r="L11" s="35">
        <v>96</v>
      </c>
      <c r="M11" s="30"/>
      <c r="N11" s="122">
        <f t="shared" si="6"/>
        <v>5.9259259259259265</v>
      </c>
      <c r="O11" s="268">
        <f t="shared" si="7"/>
        <v>0</v>
      </c>
      <c r="P11" s="171">
        <f t="shared" si="3"/>
        <v>106</v>
      </c>
      <c r="Q11" s="11">
        <f t="shared" si="4"/>
        <v>96</v>
      </c>
      <c r="R11" s="11">
        <f t="shared" si="2"/>
        <v>96</v>
      </c>
      <c r="T11" s="75">
        <v>6</v>
      </c>
      <c r="U11" s="75">
        <v>6</v>
      </c>
      <c r="V11" s="266"/>
      <c r="W11" s="266"/>
    </row>
    <row r="12" spans="2:23" ht="37.5" x14ac:dyDescent="0.3">
      <c r="B12" s="58">
        <v>8</v>
      </c>
      <c r="C12" s="167" t="s">
        <v>81</v>
      </c>
      <c r="D12" s="20" t="s">
        <v>126</v>
      </c>
      <c r="E12" s="35">
        <v>28</v>
      </c>
      <c r="F12" s="265">
        <v>34</v>
      </c>
      <c r="G12" s="265"/>
      <c r="H12" s="265"/>
      <c r="I12" s="30" t="s">
        <v>20</v>
      </c>
      <c r="J12" s="21">
        <v>4</v>
      </c>
      <c r="K12" s="23">
        <v>6</v>
      </c>
      <c r="L12" s="35">
        <v>62</v>
      </c>
      <c r="M12" s="30"/>
      <c r="N12" s="122">
        <f t="shared" si="6"/>
        <v>3.8271604938271606</v>
      </c>
      <c r="O12" s="88">
        <f t="shared" si="7"/>
        <v>0</v>
      </c>
      <c r="P12" s="171">
        <f t="shared" si="3"/>
        <v>72</v>
      </c>
      <c r="Q12" s="11">
        <f t="shared" si="4"/>
        <v>62</v>
      </c>
      <c r="R12" s="11">
        <f t="shared" si="2"/>
        <v>62</v>
      </c>
      <c r="T12" s="75">
        <v>4</v>
      </c>
      <c r="U12" s="75">
        <v>4</v>
      </c>
      <c r="V12" s="266"/>
      <c r="W12" s="266"/>
    </row>
    <row r="13" spans="2:23" ht="19.5" customHeight="1" x14ac:dyDescent="0.3">
      <c r="B13" s="58">
        <v>9</v>
      </c>
      <c r="C13" s="167" t="s">
        <v>29</v>
      </c>
      <c r="D13" s="102" t="s">
        <v>120</v>
      </c>
      <c r="E13" s="35">
        <v>30</v>
      </c>
      <c r="F13" s="265">
        <v>32</v>
      </c>
      <c r="G13" s="265"/>
      <c r="H13" s="265"/>
      <c r="I13" s="30" t="s">
        <v>20</v>
      </c>
      <c r="J13" s="21">
        <v>4</v>
      </c>
      <c r="K13" s="23">
        <v>6</v>
      </c>
      <c r="L13" s="35"/>
      <c r="M13" s="30">
        <v>62</v>
      </c>
      <c r="N13" s="122">
        <f t="shared" si="6"/>
        <v>0</v>
      </c>
      <c r="O13" s="268">
        <f t="shared" si="7"/>
        <v>3.4444444444444446</v>
      </c>
      <c r="P13" s="171">
        <f t="shared" si="3"/>
        <v>72</v>
      </c>
      <c r="Q13" s="11">
        <f t="shared" si="4"/>
        <v>62</v>
      </c>
      <c r="R13" s="11">
        <f t="shared" si="2"/>
        <v>62</v>
      </c>
      <c r="T13" s="266"/>
      <c r="U13" s="266"/>
      <c r="V13" s="75">
        <v>4</v>
      </c>
      <c r="W13" s="75">
        <v>2</v>
      </c>
    </row>
    <row r="14" spans="2:23" ht="18.75" x14ac:dyDescent="0.3">
      <c r="B14" s="58">
        <v>10</v>
      </c>
      <c r="C14" s="167" t="s">
        <v>28</v>
      </c>
      <c r="D14" s="24" t="s">
        <v>137</v>
      </c>
      <c r="E14" s="35">
        <v>50</v>
      </c>
      <c r="F14" s="265">
        <v>30</v>
      </c>
      <c r="G14" s="265">
        <v>30</v>
      </c>
      <c r="H14" s="265"/>
      <c r="I14" s="30" t="s">
        <v>12</v>
      </c>
      <c r="J14" s="21"/>
      <c r="K14" s="23"/>
      <c r="L14" s="35"/>
      <c r="M14" s="30">
        <v>80</v>
      </c>
      <c r="N14" s="122">
        <f t="shared" si="6"/>
        <v>0</v>
      </c>
      <c r="O14" s="268">
        <f t="shared" si="7"/>
        <v>4.4444444444444446</v>
      </c>
      <c r="P14" s="171">
        <f t="shared" si="3"/>
        <v>80</v>
      </c>
      <c r="Q14" s="11">
        <f t="shared" si="4"/>
        <v>80</v>
      </c>
      <c r="R14" s="11">
        <f t="shared" si="2"/>
        <v>80</v>
      </c>
      <c r="T14" s="266"/>
      <c r="U14" s="266"/>
      <c r="V14" s="75">
        <v>4</v>
      </c>
      <c r="W14" s="75">
        <v>4</v>
      </c>
    </row>
    <row r="15" spans="2:23" ht="18.75" x14ac:dyDescent="0.3">
      <c r="B15" s="58">
        <v>11</v>
      </c>
      <c r="C15" s="167" t="s">
        <v>36</v>
      </c>
      <c r="D15" s="102" t="s">
        <v>130</v>
      </c>
      <c r="E15" s="35">
        <v>18</v>
      </c>
      <c r="F15" s="265">
        <v>30</v>
      </c>
      <c r="G15" s="265"/>
      <c r="H15" s="265"/>
      <c r="I15" s="30" t="s">
        <v>12</v>
      </c>
      <c r="J15" s="21"/>
      <c r="K15" s="23"/>
      <c r="L15" s="35"/>
      <c r="M15" s="30">
        <v>48</v>
      </c>
      <c r="N15" s="122">
        <f t="shared" si="6"/>
        <v>0</v>
      </c>
      <c r="O15" s="88">
        <f t="shared" si="7"/>
        <v>2.6666666666666665</v>
      </c>
      <c r="P15" s="171">
        <f t="shared" si="3"/>
        <v>48</v>
      </c>
      <c r="Q15" s="11">
        <f t="shared" si="4"/>
        <v>48</v>
      </c>
      <c r="R15" s="11">
        <f t="shared" si="2"/>
        <v>48</v>
      </c>
      <c r="T15" s="266"/>
      <c r="U15" s="266"/>
      <c r="V15" s="75">
        <v>2</v>
      </c>
      <c r="W15" s="75">
        <v>4</v>
      </c>
    </row>
    <row r="16" spans="2:23" ht="18.75" x14ac:dyDescent="0.3">
      <c r="B16" s="58">
        <v>12</v>
      </c>
      <c r="C16" s="167" t="s">
        <v>37</v>
      </c>
      <c r="D16" s="284" t="s">
        <v>127</v>
      </c>
      <c r="E16" s="35">
        <v>30</v>
      </c>
      <c r="F16" s="265">
        <v>34</v>
      </c>
      <c r="G16" s="265">
        <v>34</v>
      </c>
      <c r="H16" s="265"/>
      <c r="I16" s="30" t="s">
        <v>12</v>
      </c>
      <c r="J16" s="21"/>
      <c r="K16" s="23"/>
      <c r="L16" s="35">
        <v>64</v>
      </c>
      <c r="M16" s="30"/>
      <c r="N16" s="122">
        <f t="shared" si="6"/>
        <v>3.9506172839506175</v>
      </c>
      <c r="O16" s="268">
        <f t="shared" si="7"/>
        <v>0</v>
      </c>
      <c r="P16" s="171">
        <f t="shared" si="3"/>
        <v>64</v>
      </c>
      <c r="Q16" s="11">
        <f t="shared" si="4"/>
        <v>64</v>
      </c>
      <c r="R16" s="11">
        <f>L16+M16</f>
        <v>64</v>
      </c>
      <c r="T16" s="75">
        <v>4</v>
      </c>
      <c r="U16" s="75">
        <v>4</v>
      </c>
      <c r="V16" s="266"/>
      <c r="W16" s="266"/>
    </row>
    <row r="17" spans="2:23" ht="18" customHeight="1" x14ac:dyDescent="0.3">
      <c r="B17" s="58">
        <v>13</v>
      </c>
      <c r="C17" s="167" t="s">
        <v>38</v>
      </c>
      <c r="D17" s="24" t="s">
        <v>137</v>
      </c>
      <c r="E17" s="35">
        <v>80</v>
      </c>
      <c r="F17" s="265">
        <v>72</v>
      </c>
      <c r="G17" s="265">
        <v>72</v>
      </c>
      <c r="H17" s="265"/>
      <c r="I17" s="30" t="s">
        <v>19</v>
      </c>
      <c r="J17" s="21">
        <v>4</v>
      </c>
      <c r="K17" s="23">
        <v>6</v>
      </c>
      <c r="L17" s="35">
        <v>80</v>
      </c>
      <c r="M17" s="30">
        <v>72</v>
      </c>
      <c r="N17" s="122">
        <f t="shared" si="6"/>
        <v>4.9382716049382722</v>
      </c>
      <c r="O17" s="268">
        <f t="shared" si="7"/>
        <v>4</v>
      </c>
      <c r="P17" s="171">
        <f t="shared" si="3"/>
        <v>162</v>
      </c>
      <c r="Q17" s="11">
        <f t="shared" si="4"/>
        <v>152</v>
      </c>
      <c r="R17" s="11">
        <f t="shared" si="2"/>
        <v>152</v>
      </c>
      <c r="T17" s="75">
        <v>6</v>
      </c>
      <c r="U17" s="75">
        <v>4</v>
      </c>
      <c r="V17" s="75">
        <v>4</v>
      </c>
      <c r="W17" s="75">
        <v>4</v>
      </c>
    </row>
    <row r="18" spans="2:23" ht="18.75" x14ac:dyDescent="0.3">
      <c r="B18" s="58">
        <v>14</v>
      </c>
      <c r="C18" s="174" t="s">
        <v>39</v>
      </c>
      <c r="D18" s="102" t="s">
        <v>131</v>
      </c>
      <c r="E18" s="35">
        <v>30</v>
      </c>
      <c r="F18" s="265">
        <v>28</v>
      </c>
      <c r="G18" s="283">
        <v>28</v>
      </c>
      <c r="H18" s="265"/>
      <c r="I18" s="30" t="s">
        <v>20</v>
      </c>
      <c r="J18" s="21">
        <v>4</v>
      </c>
      <c r="K18" s="23">
        <v>6</v>
      </c>
      <c r="L18" s="35">
        <v>58</v>
      </c>
      <c r="M18" s="30"/>
      <c r="N18" s="122">
        <f t="shared" si="6"/>
        <v>3.5802469135802473</v>
      </c>
      <c r="O18" s="88">
        <f t="shared" si="7"/>
        <v>0</v>
      </c>
      <c r="P18" s="171">
        <f t="shared" si="3"/>
        <v>68</v>
      </c>
      <c r="Q18" s="11">
        <f t="shared" si="4"/>
        <v>58</v>
      </c>
      <c r="R18" s="11">
        <f t="shared" si="2"/>
        <v>58</v>
      </c>
      <c r="T18" s="75">
        <v>2</v>
      </c>
      <c r="U18" s="75">
        <v>4</v>
      </c>
      <c r="V18" s="266"/>
      <c r="W18" s="266"/>
    </row>
    <row r="19" spans="2:23" ht="18.75" x14ac:dyDescent="0.3">
      <c r="B19" s="58">
        <v>15</v>
      </c>
      <c r="C19" s="174" t="s">
        <v>40</v>
      </c>
      <c r="D19" s="284" t="s">
        <v>127</v>
      </c>
      <c r="E19" s="35">
        <v>30</v>
      </c>
      <c r="F19" s="265">
        <v>18</v>
      </c>
      <c r="G19" s="283">
        <v>18</v>
      </c>
      <c r="H19" s="265"/>
      <c r="I19" s="30" t="s">
        <v>12</v>
      </c>
      <c r="J19" s="21"/>
      <c r="K19" s="23"/>
      <c r="L19" s="35">
        <v>48</v>
      </c>
      <c r="M19" s="30"/>
      <c r="N19" s="122">
        <f t="shared" si="6"/>
        <v>2.9629629629629632</v>
      </c>
      <c r="O19" s="268">
        <f t="shared" si="7"/>
        <v>0</v>
      </c>
      <c r="P19" s="171">
        <f t="shared" si="3"/>
        <v>48</v>
      </c>
      <c r="Q19" s="11">
        <f t="shared" si="4"/>
        <v>48</v>
      </c>
      <c r="R19" s="11">
        <f t="shared" si="2"/>
        <v>48</v>
      </c>
      <c r="T19" s="75">
        <v>4</v>
      </c>
      <c r="U19" s="75">
        <v>2</v>
      </c>
      <c r="V19" s="266"/>
      <c r="W19" s="266"/>
    </row>
    <row r="20" spans="2:23" ht="18.75" customHeight="1" x14ac:dyDescent="0.3">
      <c r="B20" s="58">
        <v>16</v>
      </c>
      <c r="C20" s="167" t="s">
        <v>57</v>
      </c>
      <c r="D20" s="282" t="s">
        <v>167</v>
      </c>
      <c r="E20" s="35">
        <v>36</v>
      </c>
      <c r="F20" s="265"/>
      <c r="G20" s="265"/>
      <c r="H20" s="265"/>
      <c r="I20" s="30" t="s">
        <v>21</v>
      </c>
      <c r="J20" s="21"/>
      <c r="K20" s="23"/>
      <c r="L20" s="35"/>
      <c r="M20" s="30">
        <v>36</v>
      </c>
      <c r="N20" s="122">
        <f t="shared" si="6"/>
        <v>0</v>
      </c>
      <c r="O20" s="268">
        <f t="shared" si="7"/>
        <v>2</v>
      </c>
      <c r="P20" s="171">
        <f t="shared" si="3"/>
        <v>36</v>
      </c>
      <c r="Q20" s="11">
        <f t="shared" si="4"/>
        <v>36</v>
      </c>
      <c r="R20" s="11">
        <f t="shared" si="2"/>
        <v>36</v>
      </c>
      <c r="T20" s="266"/>
      <c r="U20" s="266"/>
      <c r="V20" s="75">
        <v>2</v>
      </c>
      <c r="W20" s="75">
        <v>2</v>
      </c>
    </row>
    <row r="21" spans="2:23" ht="37.5" x14ac:dyDescent="0.3">
      <c r="B21" s="58">
        <v>17</v>
      </c>
      <c r="C21" s="174" t="s">
        <v>41</v>
      </c>
      <c r="D21" s="284" t="s">
        <v>127</v>
      </c>
      <c r="E21" s="35">
        <v>28</v>
      </c>
      <c r="F21" s="265">
        <v>8</v>
      </c>
      <c r="G21" s="265"/>
      <c r="H21" s="265"/>
      <c r="I21" s="30" t="s">
        <v>21</v>
      </c>
      <c r="J21" s="21"/>
      <c r="K21" s="23"/>
      <c r="L21" s="35"/>
      <c r="M21" s="30">
        <v>36</v>
      </c>
      <c r="N21" s="122">
        <f t="shared" si="6"/>
        <v>0</v>
      </c>
      <c r="O21" s="88">
        <f t="shared" si="7"/>
        <v>2</v>
      </c>
      <c r="P21" s="171">
        <f t="shared" si="3"/>
        <v>36</v>
      </c>
      <c r="Q21" s="11">
        <f t="shared" si="4"/>
        <v>36</v>
      </c>
      <c r="R21" s="11">
        <f t="shared" si="2"/>
        <v>36</v>
      </c>
      <c r="T21" s="266"/>
      <c r="U21" s="266"/>
      <c r="V21" s="75">
        <v>2</v>
      </c>
      <c r="W21" s="75">
        <v>2</v>
      </c>
    </row>
    <row r="22" spans="2:23" ht="37.5" x14ac:dyDescent="0.3">
      <c r="B22" s="18">
        <v>18</v>
      </c>
      <c r="C22" s="181" t="s">
        <v>62</v>
      </c>
      <c r="D22" s="102" t="s">
        <v>131</v>
      </c>
      <c r="E22" s="35">
        <v>44</v>
      </c>
      <c r="F22" s="265">
        <v>12</v>
      </c>
      <c r="G22" s="283">
        <v>12</v>
      </c>
      <c r="H22" s="265"/>
      <c r="I22" s="30" t="s">
        <v>21</v>
      </c>
      <c r="J22" s="21"/>
      <c r="K22" s="23"/>
      <c r="L22" s="35"/>
      <c r="M22" s="30">
        <v>56</v>
      </c>
      <c r="N22" s="122">
        <f t="shared" si="6"/>
        <v>0</v>
      </c>
      <c r="O22" s="268">
        <f t="shared" si="7"/>
        <v>3.1111111111111112</v>
      </c>
      <c r="P22" s="171">
        <f t="shared" si="3"/>
        <v>56</v>
      </c>
      <c r="Q22" s="11">
        <f t="shared" si="4"/>
        <v>56</v>
      </c>
      <c r="R22" s="11">
        <f t="shared" si="2"/>
        <v>56</v>
      </c>
      <c r="T22" s="266"/>
      <c r="U22" s="266"/>
      <c r="V22" s="75">
        <v>4</v>
      </c>
      <c r="W22" s="75">
        <v>2</v>
      </c>
    </row>
    <row r="23" spans="2:23" ht="19.5" customHeight="1" x14ac:dyDescent="0.3">
      <c r="B23" s="18">
        <v>19</v>
      </c>
      <c r="C23" s="181" t="s">
        <v>42</v>
      </c>
      <c r="D23" s="102" t="s">
        <v>130</v>
      </c>
      <c r="E23" s="35">
        <v>10</v>
      </c>
      <c r="F23" s="265">
        <v>24</v>
      </c>
      <c r="G23" s="265"/>
      <c r="H23" s="265"/>
      <c r="I23" s="30" t="s">
        <v>21</v>
      </c>
      <c r="J23" s="21"/>
      <c r="K23" s="23"/>
      <c r="L23" s="35"/>
      <c r="M23" s="30">
        <v>34</v>
      </c>
      <c r="N23" s="122">
        <f t="shared" si="6"/>
        <v>0</v>
      </c>
      <c r="O23" s="268">
        <f t="shared" si="7"/>
        <v>1.8888888888888888</v>
      </c>
      <c r="P23" s="171">
        <f t="shared" si="3"/>
        <v>34</v>
      </c>
      <c r="Q23" s="11">
        <f t="shared" si="4"/>
        <v>34</v>
      </c>
      <c r="R23" s="11">
        <f t="shared" si="2"/>
        <v>34</v>
      </c>
      <c r="T23" s="266"/>
      <c r="U23" s="266"/>
      <c r="V23" s="75">
        <v>2</v>
      </c>
      <c r="W23" s="75">
        <v>2</v>
      </c>
    </row>
    <row r="24" spans="2:23" ht="21" customHeight="1" thickBot="1" x14ac:dyDescent="0.35">
      <c r="B24" s="25">
        <v>20</v>
      </c>
      <c r="C24" s="182" t="s">
        <v>43</v>
      </c>
      <c r="D24" s="284" t="s">
        <v>127</v>
      </c>
      <c r="E24" s="36">
        <v>16</v>
      </c>
      <c r="F24" s="27">
        <v>40</v>
      </c>
      <c r="G24" s="27">
        <v>40</v>
      </c>
      <c r="H24" s="27"/>
      <c r="I24" s="40" t="s">
        <v>21</v>
      </c>
      <c r="J24" s="26"/>
      <c r="K24" s="28"/>
      <c r="L24" s="36"/>
      <c r="M24" s="40">
        <v>56</v>
      </c>
      <c r="N24" s="122">
        <f t="shared" si="6"/>
        <v>0</v>
      </c>
      <c r="O24" s="88">
        <f t="shared" si="7"/>
        <v>3.1111111111111112</v>
      </c>
      <c r="P24" s="171">
        <f t="shared" si="3"/>
        <v>56</v>
      </c>
      <c r="Q24" s="11">
        <f t="shared" si="4"/>
        <v>56</v>
      </c>
      <c r="R24" s="11">
        <f t="shared" si="2"/>
        <v>56</v>
      </c>
      <c r="T24" s="266"/>
      <c r="U24" s="266"/>
      <c r="V24" s="75">
        <v>2</v>
      </c>
      <c r="W24" s="75">
        <v>4</v>
      </c>
    </row>
    <row r="25" spans="2:23" ht="19.5" thickBot="1" x14ac:dyDescent="0.35">
      <c r="B25" s="298" t="s">
        <v>68</v>
      </c>
      <c r="C25" s="299"/>
      <c r="D25" s="300"/>
      <c r="E25" s="301" t="s">
        <v>16</v>
      </c>
      <c r="F25" s="302"/>
      <c r="G25" s="302"/>
      <c r="H25" s="302"/>
      <c r="I25" s="303"/>
      <c r="J25" s="221">
        <f t="shared" ref="J25:O25" si="8">SUM(J5:J24)</f>
        <v>20</v>
      </c>
      <c r="K25" s="221">
        <f t="shared" si="8"/>
        <v>30</v>
      </c>
      <c r="L25" s="238">
        <f t="shared" si="8"/>
        <v>582</v>
      </c>
      <c r="M25" s="222">
        <f t="shared" si="8"/>
        <v>652</v>
      </c>
      <c r="N25" s="239">
        <f t="shared" si="8"/>
        <v>35.925925925925931</v>
      </c>
      <c r="O25" s="269">
        <f t="shared" si="8"/>
        <v>36.222222222222221</v>
      </c>
      <c r="P25" s="183">
        <f>SUM(P5:P24)+M29</f>
        <v>1296</v>
      </c>
      <c r="Q25" s="11">
        <f>SUM(Q5:Q24)</f>
        <v>1234</v>
      </c>
      <c r="R25" s="11">
        <f>SUM(R5:R24)</f>
        <v>1234</v>
      </c>
      <c r="T25" s="267">
        <f>SUM(T5:T24)</f>
        <v>36</v>
      </c>
      <c r="U25" s="267">
        <f>SUM(U5:U24)</f>
        <v>36</v>
      </c>
      <c r="V25" s="267">
        <f>SUM(V5:V24)</f>
        <v>36</v>
      </c>
      <c r="W25" s="267">
        <f>SUM(W5:W24)</f>
        <v>36</v>
      </c>
    </row>
    <row r="26" spans="2:23" ht="37.5" x14ac:dyDescent="0.3">
      <c r="B26" s="33">
        <v>1</v>
      </c>
      <c r="C26" s="272" t="s">
        <v>77</v>
      </c>
      <c r="D26" s="271" t="s">
        <v>156</v>
      </c>
      <c r="E26" s="73"/>
      <c r="F26" s="68" t="s">
        <v>145</v>
      </c>
      <c r="G26" s="68" t="s">
        <v>145</v>
      </c>
      <c r="H26" s="68"/>
      <c r="I26" s="68" t="s">
        <v>12</v>
      </c>
      <c r="J26" s="69"/>
      <c r="K26" s="70"/>
      <c r="L26" s="33"/>
      <c r="M26" s="70">
        <v>144</v>
      </c>
      <c r="N26" s="71"/>
      <c r="O26" s="72"/>
    </row>
    <row r="27" spans="2:23" ht="19.5" thickBot="1" x14ac:dyDescent="0.35">
      <c r="B27" s="18">
        <v>2</v>
      </c>
      <c r="C27" s="19" t="s">
        <v>78</v>
      </c>
      <c r="D27" s="24" t="s">
        <v>96</v>
      </c>
      <c r="E27" s="53">
        <v>6</v>
      </c>
      <c r="F27" s="93"/>
      <c r="G27" s="93"/>
      <c r="H27" s="93"/>
      <c r="I27" s="93" t="s">
        <v>12</v>
      </c>
      <c r="J27" s="56"/>
      <c r="K27" s="50"/>
      <c r="L27" s="18"/>
      <c r="M27" s="50">
        <v>36</v>
      </c>
      <c r="N27" s="51"/>
      <c r="O27" s="52"/>
    </row>
    <row r="28" spans="2:23" ht="19.5" thickBot="1" x14ac:dyDescent="0.35">
      <c r="B28" s="298" t="s">
        <v>69</v>
      </c>
      <c r="C28" s="299"/>
      <c r="D28" s="300"/>
      <c r="E28" s="301" t="s">
        <v>16</v>
      </c>
      <c r="F28" s="302"/>
      <c r="G28" s="302"/>
      <c r="H28" s="302"/>
      <c r="I28" s="302"/>
      <c r="J28" s="302"/>
      <c r="K28" s="303"/>
      <c r="L28" s="64">
        <f>SUM(L26:L27)</f>
        <v>0</v>
      </c>
      <c r="M28" s="65">
        <f>SUM(M26:M27)</f>
        <v>180</v>
      </c>
      <c r="N28" s="66"/>
      <c r="O28" s="67"/>
    </row>
    <row r="29" spans="2:23" ht="19.5" thickBot="1" x14ac:dyDescent="0.35">
      <c r="B29" s="61">
        <v>1</v>
      </c>
      <c r="C29" s="78" t="s">
        <v>79</v>
      </c>
      <c r="D29" s="39" t="s">
        <v>26</v>
      </c>
      <c r="E29" s="79"/>
      <c r="F29" s="80"/>
      <c r="G29" s="80"/>
      <c r="H29" s="80"/>
      <c r="I29" s="80" t="s">
        <v>20</v>
      </c>
      <c r="J29" s="81">
        <v>4</v>
      </c>
      <c r="K29" s="62">
        <v>8</v>
      </c>
      <c r="L29" s="61"/>
      <c r="M29" s="62">
        <v>12</v>
      </c>
      <c r="N29" s="74"/>
      <c r="O29" s="82"/>
    </row>
  </sheetData>
  <mergeCells count="7">
    <mergeCell ref="B28:D28"/>
    <mergeCell ref="E28:K28"/>
    <mergeCell ref="T3:U3"/>
    <mergeCell ref="V3:W3"/>
    <mergeCell ref="N3:O3"/>
    <mergeCell ref="B25:D25"/>
    <mergeCell ref="E25:I25"/>
  </mergeCells>
  <pageMargins left="0.31496062992125984" right="0.31496062992125984" top="0.74803149606299213" bottom="0.35433070866141736" header="0.31496062992125984" footer="0.31496062992125984"/>
  <pageSetup paperSize="9" scale="7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pageSetUpPr fitToPage="1"/>
  </sheetPr>
  <dimension ref="B1:T29"/>
  <sheetViews>
    <sheetView zoomScale="70" zoomScaleNormal="70" workbookViewId="0">
      <selection activeCell="O29" sqref="B1:O29"/>
    </sheetView>
  </sheetViews>
  <sheetFormatPr defaultRowHeight="15" x14ac:dyDescent="0.25"/>
  <cols>
    <col min="1" max="1" width="1.5703125" customWidth="1"/>
    <col min="2" max="2" width="5.140625" customWidth="1"/>
    <col min="3" max="3" width="60.5703125" customWidth="1"/>
    <col min="4" max="4" width="31.7109375" customWidth="1"/>
    <col min="5" max="11" width="7.7109375" customWidth="1"/>
    <col min="12" max="13" width="7.28515625" customWidth="1"/>
    <col min="14" max="15" width="7.42578125" style="6" customWidth="1"/>
  </cols>
  <sheetData>
    <row r="1" spans="2:20" ht="30" customHeight="1" x14ac:dyDescent="0.25"/>
    <row r="2" spans="2:20" ht="16.5" customHeight="1" x14ac:dyDescent="0.3">
      <c r="B2" s="46" t="s">
        <v>94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7"/>
      <c r="O2" s="7"/>
    </row>
    <row r="3" spans="2:20" ht="16.5" customHeight="1" thickBot="1" x14ac:dyDescent="0.35">
      <c r="B3" s="11" t="s">
        <v>82</v>
      </c>
      <c r="D3" s="11"/>
      <c r="E3" s="11"/>
      <c r="F3" s="11"/>
      <c r="G3" s="11"/>
      <c r="H3" s="11"/>
      <c r="I3" s="11"/>
      <c r="J3" s="1"/>
      <c r="K3" s="1"/>
      <c r="L3" s="44">
        <v>16.2</v>
      </c>
      <c r="M3" s="44">
        <v>18</v>
      </c>
      <c r="N3" s="304" t="s">
        <v>63</v>
      </c>
      <c r="O3" s="304"/>
      <c r="P3" s="177" t="s">
        <v>97</v>
      </c>
    </row>
    <row r="4" spans="2:20" ht="30" customHeight="1" thickBot="1" x14ac:dyDescent="0.35">
      <c r="B4" s="31" t="s">
        <v>0</v>
      </c>
      <c r="C4" s="32" t="s">
        <v>1</v>
      </c>
      <c r="D4" s="41" t="s">
        <v>2</v>
      </c>
      <c r="E4" s="5" t="s">
        <v>5</v>
      </c>
      <c r="F4" s="2" t="s">
        <v>6</v>
      </c>
      <c r="G4" s="2" t="s">
        <v>7</v>
      </c>
      <c r="H4" s="3" t="s">
        <v>8</v>
      </c>
      <c r="I4" s="4" t="s">
        <v>9</v>
      </c>
      <c r="J4" s="10" t="s">
        <v>34</v>
      </c>
      <c r="K4" s="4" t="s">
        <v>35</v>
      </c>
      <c r="L4" s="5" t="s">
        <v>14</v>
      </c>
      <c r="M4" s="4" t="s">
        <v>15</v>
      </c>
      <c r="N4" s="9" t="s">
        <v>17</v>
      </c>
      <c r="O4" s="8" t="s">
        <v>18</v>
      </c>
      <c r="P4" s="165" t="s">
        <v>27</v>
      </c>
      <c r="Q4" s="11" t="s">
        <v>80</v>
      </c>
      <c r="R4" s="11"/>
    </row>
    <row r="5" spans="2:20" ht="18.75" x14ac:dyDescent="0.3">
      <c r="B5" s="94">
        <v>1</v>
      </c>
      <c r="C5" s="173" t="s">
        <v>23</v>
      </c>
      <c r="D5" s="98" t="s">
        <v>110</v>
      </c>
      <c r="E5" s="37">
        <v>28</v>
      </c>
      <c r="F5" s="16">
        <v>20</v>
      </c>
      <c r="G5" s="16"/>
      <c r="H5" s="16"/>
      <c r="I5" s="29" t="s">
        <v>12</v>
      </c>
      <c r="J5" s="15"/>
      <c r="K5" s="17"/>
      <c r="L5" s="37">
        <v>48</v>
      </c>
      <c r="M5" s="29"/>
      <c r="N5" s="164">
        <f t="shared" ref="N5:N7" si="0">L5/$L$3</f>
        <v>2.9629629629629632</v>
      </c>
      <c r="O5" s="270">
        <f t="shared" ref="O5:O6" si="1">M5/$M$3</f>
        <v>0</v>
      </c>
      <c r="P5" s="175">
        <f>E5+F5+J5+K5</f>
        <v>48</v>
      </c>
      <c r="Q5" s="11">
        <f>E5+F5</f>
        <v>48</v>
      </c>
      <c r="R5" s="11">
        <f t="shared" ref="R5:R22" si="2">L5+M5</f>
        <v>48</v>
      </c>
    </row>
    <row r="6" spans="2:20" ht="18.75" x14ac:dyDescent="0.3">
      <c r="B6" s="58">
        <v>2</v>
      </c>
      <c r="C6" s="167" t="s">
        <v>30</v>
      </c>
      <c r="D6" s="24" t="s">
        <v>142</v>
      </c>
      <c r="E6" s="35">
        <v>30</v>
      </c>
      <c r="F6" s="22">
        <v>18</v>
      </c>
      <c r="G6" s="265"/>
      <c r="H6" s="265"/>
      <c r="I6" s="30" t="s">
        <v>12</v>
      </c>
      <c r="J6" s="21"/>
      <c r="K6" s="23"/>
      <c r="L6" s="35"/>
      <c r="M6" s="30">
        <v>48</v>
      </c>
      <c r="N6" s="122">
        <f t="shared" si="0"/>
        <v>0</v>
      </c>
      <c r="O6" s="88">
        <f t="shared" si="1"/>
        <v>2.6666666666666665</v>
      </c>
      <c r="P6" s="171">
        <f t="shared" ref="P6:P24" si="3">E6+F6+J6+K6</f>
        <v>48</v>
      </c>
      <c r="Q6" s="11">
        <f t="shared" ref="Q6:Q22" si="4">E6+F6</f>
        <v>48</v>
      </c>
      <c r="R6" s="11">
        <f t="shared" si="2"/>
        <v>48</v>
      </c>
    </row>
    <row r="7" spans="2:20" ht="18" customHeight="1" x14ac:dyDescent="0.3">
      <c r="B7" s="58">
        <v>3</v>
      </c>
      <c r="C7" s="167" t="s">
        <v>31</v>
      </c>
      <c r="D7" s="20" t="s">
        <v>122</v>
      </c>
      <c r="E7" s="35"/>
      <c r="F7" s="265">
        <v>68</v>
      </c>
      <c r="G7" s="265"/>
      <c r="H7" s="265"/>
      <c r="I7" s="30" t="s">
        <v>13</v>
      </c>
      <c r="J7" s="21"/>
      <c r="K7" s="23"/>
      <c r="L7" s="35">
        <v>32</v>
      </c>
      <c r="M7" s="30">
        <v>36</v>
      </c>
      <c r="N7" s="122">
        <f t="shared" si="0"/>
        <v>1.9753086419753088</v>
      </c>
      <c r="O7" s="268">
        <f>M7/$M$3</f>
        <v>2</v>
      </c>
      <c r="P7" s="171">
        <f t="shared" si="3"/>
        <v>68</v>
      </c>
      <c r="Q7" s="11">
        <f t="shared" si="4"/>
        <v>68</v>
      </c>
      <c r="R7" s="11">
        <f t="shared" si="2"/>
        <v>68</v>
      </c>
    </row>
    <row r="8" spans="2:20" ht="18.75" x14ac:dyDescent="0.3">
      <c r="B8" s="58">
        <v>4</v>
      </c>
      <c r="C8" s="167" t="s">
        <v>3</v>
      </c>
      <c r="D8" s="280"/>
      <c r="E8" s="35">
        <v>4</v>
      </c>
      <c r="F8" s="265">
        <v>64</v>
      </c>
      <c r="G8" s="265"/>
      <c r="H8" s="265"/>
      <c r="I8" s="30" t="s">
        <v>11</v>
      </c>
      <c r="J8" s="21"/>
      <c r="K8" s="23"/>
      <c r="L8" s="35">
        <v>32</v>
      </c>
      <c r="M8" s="30">
        <v>36</v>
      </c>
      <c r="N8" s="122">
        <f>L8/$L$3</f>
        <v>1.9753086419753088</v>
      </c>
      <c r="O8" s="268">
        <f>M8/$M$3</f>
        <v>2</v>
      </c>
      <c r="P8" s="171">
        <f t="shared" si="3"/>
        <v>68</v>
      </c>
      <c r="Q8" s="11">
        <f t="shared" si="4"/>
        <v>68</v>
      </c>
      <c r="R8" s="11">
        <f t="shared" si="2"/>
        <v>68</v>
      </c>
    </row>
    <row r="9" spans="2:20" ht="18.75" x14ac:dyDescent="0.3">
      <c r="B9" s="58">
        <v>5</v>
      </c>
      <c r="C9" s="167" t="s">
        <v>24</v>
      </c>
      <c r="D9" s="102" t="s">
        <v>139</v>
      </c>
      <c r="E9" s="35">
        <v>82</v>
      </c>
      <c r="F9" s="265"/>
      <c r="G9" s="265"/>
      <c r="H9" s="265"/>
      <c r="I9" s="30" t="s">
        <v>10</v>
      </c>
      <c r="J9" s="21"/>
      <c r="K9" s="23"/>
      <c r="L9" s="35">
        <v>30</v>
      </c>
      <c r="M9" s="30">
        <v>52</v>
      </c>
      <c r="N9" s="122">
        <f>L9/$L$3</f>
        <v>1.8518518518518519</v>
      </c>
      <c r="O9" s="88">
        <f>M9/$M$3</f>
        <v>2.8888888888888888</v>
      </c>
      <c r="P9" s="171">
        <f t="shared" si="3"/>
        <v>82</v>
      </c>
      <c r="Q9" s="11">
        <f t="shared" si="4"/>
        <v>82</v>
      </c>
      <c r="R9" s="11">
        <f t="shared" si="2"/>
        <v>82</v>
      </c>
    </row>
    <row r="10" spans="2:20" ht="18.75" customHeight="1" x14ac:dyDescent="0.3">
      <c r="B10" s="58">
        <v>6</v>
      </c>
      <c r="C10" s="167" t="s">
        <v>32</v>
      </c>
      <c r="D10" s="20" t="s">
        <v>109</v>
      </c>
      <c r="E10" s="35">
        <v>32</v>
      </c>
      <c r="F10" s="265"/>
      <c r="G10" s="265"/>
      <c r="H10" s="265"/>
      <c r="I10" s="30" t="s">
        <v>12</v>
      </c>
      <c r="J10" s="21"/>
      <c r="K10" s="23"/>
      <c r="L10" s="35">
        <v>32</v>
      </c>
      <c r="M10" s="30"/>
      <c r="N10" s="122">
        <f t="shared" ref="N10:N24" si="5">L10/$L$3</f>
        <v>1.9753086419753088</v>
      </c>
      <c r="O10" s="268">
        <f t="shared" ref="O10:O24" si="6">M10/$M$3</f>
        <v>0</v>
      </c>
      <c r="P10" s="171">
        <f t="shared" si="3"/>
        <v>32</v>
      </c>
      <c r="Q10" s="11">
        <f t="shared" si="4"/>
        <v>32</v>
      </c>
      <c r="R10" s="11">
        <f t="shared" si="2"/>
        <v>32</v>
      </c>
    </row>
    <row r="11" spans="2:20" ht="18.75" x14ac:dyDescent="0.3">
      <c r="B11" s="58">
        <v>7</v>
      </c>
      <c r="C11" s="167" t="s">
        <v>33</v>
      </c>
      <c r="D11" s="102" t="s">
        <v>128</v>
      </c>
      <c r="E11" s="35">
        <v>50</v>
      </c>
      <c r="F11" s="265">
        <v>46</v>
      </c>
      <c r="G11" s="265"/>
      <c r="H11" s="265"/>
      <c r="I11" s="30" t="s">
        <v>20</v>
      </c>
      <c r="J11" s="21">
        <v>4</v>
      </c>
      <c r="K11" s="23">
        <v>6</v>
      </c>
      <c r="L11" s="35">
        <v>96</v>
      </c>
      <c r="M11" s="30"/>
      <c r="N11" s="122">
        <f t="shared" si="5"/>
        <v>5.9259259259259265</v>
      </c>
      <c r="O11" s="268">
        <f t="shared" si="6"/>
        <v>0</v>
      </c>
      <c r="P11" s="171">
        <f t="shared" si="3"/>
        <v>106</v>
      </c>
      <c r="Q11" s="11">
        <f t="shared" si="4"/>
        <v>96</v>
      </c>
      <c r="R11" s="11">
        <f t="shared" si="2"/>
        <v>96</v>
      </c>
      <c r="T11">
        <f>L11/L3</f>
        <v>5.9259259259259265</v>
      </c>
    </row>
    <row r="12" spans="2:20" ht="37.5" x14ac:dyDescent="0.3">
      <c r="B12" s="58">
        <v>8</v>
      </c>
      <c r="C12" s="167" t="s">
        <v>81</v>
      </c>
      <c r="D12" s="20" t="s">
        <v>126</v>
      </c>
      <c r="E12" s="35">
        <v>28</v>
      </c>
      <c r="F12" s="265">
        <v>34</v>
      </c>
      <c r="G12" s="265"/>
      <c r="H12" s="265"/>
      <c r="I12" s="30" t="s">
        <v>20</v>
      </c>
      <c r="J12" s="21">
        <v>4</v>
      </c>
      <c r="K12" s="23">
        <v>6</v>
      </c>
      <c r="L12" s="35">
        <v>62</v>
      </c>
      <c r="M12" s="30"/>
      <c r="N12" s="122">
        <f t="shared" si="5"/>
        <v>3.8271604938271606</v>
      </c>
      <c r="O12" s="88">
        <f t="shared" si="6"/>
        <v>0</v>
      </c>
      <c r="P12" s="171">
        <f t="shared" si="3"/>
        <v>72</v>
      </c>
      <c r="Q12" s="11">
        <f t="shared" si="4"/>
        <v>62</v>
      </c>
      <c r="R12" s="11">
        <f t="shared" si="2"/>
        <v>62</v>
      </c>
    </row>
    <row r="13" spans="2:20" ht="20.25" customHeight="1" x14ac:dyDescent="0.3">
      <c r="B13" s="58">
        <v>9</v>
      </c>
      <c r="C13" s="167" t="s">
        <v>29</v>
      </c>
      <c r="D13" s="20" t="s">
        <v>126</v>
      </c>
      <c r="E13" s="35">
        <v>30</v>
      </c>
      <c r="F13" s="265">
        <v>32</v>
      </c>
      <c r="G13" s="265"/>
      <c r="H13" s="265"/>
      <c r="I13" s="30" t="s">
        <v>20</v>
      </c>
      <c r="J13" s="21">
        <v>4</v>
      </c>
      <c r="K13" s="23">
        <v>6</v>
      </c>
      <c r="L13" s="35"/>
      <c r="M13" s="30">
        <v>62</v>
      </c>
      <c r="N13" s="122">
        <f t="shared" si="5"/>
        <v>0</v>
      </c>
      <c r="O13" s="268">
        <f t="shared" si="6"/>
        <v>3.4444444444444446</v>
      </c>
      <c r="P13" s="171">
        <f t="shared" si="3"/>
        <v>72</v>
      </c>
      <c r="Q13" s="11">
        <f t="shared" si="4"/>
        <v>62</v>
      </c>
      <c r="R13" s="11">
        <f t="shared" si="2"/>
        <v>62</v>
      </c>
    </row>
    <row r="14" spans="2:20" ht="18.75" x14ac:dyDescent="0.3">
      <c r="B14" s="58">
        <v>10</v>
      </c>
      <c r="C14" s="167" t="s">
        <v>28</v>
      </c>
      <c r="D14" s="24" t="s">
        <v>137</v>
      </c>
      <c r="E14" s="35">
        <v>50</v>
      </c>
      <c r="F14" s="265">
        <v>30</v>
      </c>
      <c r="G14" s="265"/>
      <c r="H14" s="265"/>
      <c r="I14" s="30" t="s">
        <v>12</v>
      </c>
      <c r="J14" s="21"/>
      <c r="K14" s="23"/>
      <c r="L14" s="35"/>
      <c r="M14" s="30">
        <v>80</v>
      </c>
      <c r="N14" s="122">
        <f t="shared" si="5"/>
        <v>0</v>
      </c>
      <c r="O14" s="268">
        <f t="shared" si="6"/>
        <v>4.4444444444444446</v>
      </c>
      <c r="P14" s="171">
        <f t="shared" si="3"/>
        <v>80</v>
      </c>
      <c r="Q14" s="11">
        <f t="shared" si="4"/>
        <v>80</v>
      </c>
      <c r="R14" s="11">
        <f t="shared" si="2"/>
        <v>80</v>
      </c>
    </row>
    <row r="15" spans="2:20" ht="18.75" x14ac:dyDescent="0.3">
      <c r="B15" s="58">
        <v>11</v>
      </c>
      <c r="C15" s="167" t="s">
        <v>36</v>
      </c>
      <c r="D15" s="102" t="s">
        <v>130</v>
      </c>
      <c r="E15" s="35">
        <v>18</v>
      </c>
      <c r="F15" s="265">
        <v>30</v>
      </c>
      <c r="G15" s="265"/>
      <c r="H15" s="265"/>
      <c r="I15" s="30" t="s">
        <v>12</v>
      </c>
      <c r="J15" s="21"/>
      <c r="K15" s="23"/>
      <c r="L15" s="35"/>
      <c r="M15" s="30">
        <v>48</v>
      </c>
      <c r="N15" s="122">
        <f t="shared" si="5"/>
        <v>0</v>
      </c>
      <c r="O15" s="88">
        <f t="shared" si="6"/>
        <v>2.6666666666666665</v>
      </c>
      <c r="P15" s="171">
        <f t="shared" si="3"/>
        <v>48</v>
      </c>
      <c r="Q15" s="11">
        <f t="shared" si="4"/>
        <v>48</v>
      </c>
      <c r="R15" s="11">
        <f t="shared" si="2"/>
        <v>48</v>
      </c>
    </row>
    <row r="16" spans="2:20" ht="18.75" x14ac:dyDescent="0.3">
      <c r="B16" s="58">
        <v>12</v>
      </c>
      <c r="C16" s="167" t="s">
        <v>37</v>
      </c>
      <c r="D16" s="102" t="s">
        <v>127</v>
      </c>
      <c r="E16" s="35">
        <v>30</v>
      </c>
      <c r="F16" s="265">
        <v>34</v>
      </c>
      <c r="G16" s="265"/>
      <c r="H16" s="265"/>
      <c r="I16" s="30" t="s">
        <v>12</v>
      </c>
      <c r="J16" s="21"/>
      <c r="K16" s="23"/>
      <c r="L16" s="35">
        <v>64</v>
      </c>
      <c r="M16" s="30"/>
      <c r="N16" s="122">
        <f t="shared" si="5"/>
        <v>3.9506172839506175</v>
      </c>
      <c r="O16" s="268">
        <f t="shared" si="6"/>
        <v>0</v>
      </c>
      <c r="P16" s="171">
        <f t="shared" si="3"/>
        <v>64</v>
      </c>
      <c r="Q16" s="11">
        <f t="shared" si="4"/>
        <v>64</v>
      </c>
      <c r="R16" s="11">
        <f>L16+M16</f>
        <v>64</v>
      </c>
    </row>
    <row r="17" spans="2:18" ht="18.75" customHeight="1" x14ac:dyDescent="0.3">
      <c r="B17" s="58">
        <v>13</v>
      </c>
      <c r="C17" s="167" t="s">
        <v>38</v>
      </c>
      <c r="D17" s="102" t="s">
        <v>130</v>
      </c>
      <c r="E17" s="35">
        <v>80</v>
      </c>
      <c r="F17" s="265">
        <v>72</v>
      </c>
      <c r="G17" s="265"/>
      <c r="H17" s="265"/>
      <c r="I17" s="30" t="s">
        <v>19</v>
      </c>
      <c r="J17" s="21">
        <v>4</v>
      </c>
      <c r="K17" s="23">
        <v>6</v>
      </c>
      <c r="L17" s="35">
        <v>80</v>
      </c>
      <c r="M17" s="30">
        <v>72</v>
      </c>
      <c r="N17" s="122">
        <f t="shared" si="5"/>
        <v>4.9382716049382722</v>
      </c>
      <c r="O17" s="268">
        <f t="shared" si="6"/>
        <v>4</v>
      </c>
      <c r="P17" s="171">
        <f t="shared" si="3"/>
        <v>162</v>
      </c>
      <c r="Q17" s="11">
        <f t="shared" si="4"/>
        <v>152</v>
      </c>
      <c r="R17" s="11">
        <f t="shared" si="2"/>
        <v>152</v>
      </c>
    </row>
    <row r="18" spans="2:18" ht="18.75" x14ac:dyDescent="0.3">
      <c r="B18" s="58">
        <v>14</v>
      </c>
      <c r="C18" s="174" t="s">
        <v>39</v>
      </c>
      <c r="D18" s="102" t="s">
        <v>131</v>
      </c>
      <c r="E18" s="35">
        <v>30</v>
      </c>
      <c r="F18" s="265">
        <v>28</v>
      </c>
      <c r="G18" s="180"/>
      <c r="H18" s="265"/>
      <c r="I18" s="30" t="s">
        <v>20</v>
      </c>
      <c r="J18" s="21">
        <v>4</v>
      </c>
      <c r="K18" s="23">
        <v>6</v>
      </c>
      <c r="L18" s="35">
        <v>58</v>
      </c>
      <c r="M18" s="30"/>
      <c r="N18" s="122">
        <f t="shared" si="5"/>
        <v>3.5802469135802473</v>
      </c>
      <c r="O18" s="88">
        <f t="shared" si="6"/>
        <v>0</v>
      </c>
      <c r="P18" s="171">
        <f t="shared" si="3"/>
        <v>68</v>
      </c>
      <c r="Q18" s="11">
        <f t="shared" si="4"/>
        <v>58</v>
      </c>
      <c r="R18" s="11">
        <f t="shared" si="2"/>
        <v>58</v>
      </c>
    </row>
    <row r="19" spans="2:18" ht="18.75" x14ac:dyDescent="0.3">
      <c r="B19" s="58">
        <v>15</v>
      </c>
      <c r="C19" s="174" t="s">
        <v>40</v>
      </c>
      <c r="D19" s="102" t="s">
        <v>127</v>
      </c>
      <c r="E19" s="35">
        <v>30</v>
      </c>
      <c r="F19" s="265">
        <v>18</v>
      </c>
      <c r="G19" s="180"/>
      <c r="H19" s="265"/>
      <c r="I19" s="30" t="s">
        <v>12</v>
      </c>
      <c r="J19" s="21"/>
      <c r="K19" s="23"/>
      <c r="L19" s="35">
        <v>48</v>
      </c>
      <c r="M19" s="30"/>
      <c r="N19" s="122">
        <f t="shared" si="5"/>
        <v>2.9629629629629632</v>
      </c>
      <c r="O19" s="268">
        <f t="shared" si="6"/>
        <v>0</v>
      </c>
      <c r="P19" s="171">
        <f t="shared" si="3"/>
        <v>48</v>
      </c>
      <c r="Q19" s="11">
        <f t="shared" si="4"/>
        <v>48</v>
      </c>
      <c r="R19" s="11">
        <f t="shared" si="2"/>
        <v>48</v>
      </c>
    </row>
    <row r="20" spans="2:18" ht="18" customHeight="1" x14ac:dyDescent="0.3">
      <c r="B20" s="58">
        <v>16</v>
      </c>
      <c r="C20" s="167" t="s">
        <v>57</v>
      </c>
      <c r="D20" s="282" t="s">
        <v>167</v>
      </c>
      <c r="E20" s="35">
        <v>36</v>
      </c>
      <c r="F20" s="265"/>
      <c r="G20" s="265"/>
      <c r="H20" s="265"/>
      <c r="I20" s="30" t="s">
        <v>21</v>
      </c>
      <c r="J20" s="21"/>
      <c r="K20" s="23"/>
      <c r="L20" s="35"/>
      <c r="M20" s="30">
        <v>36</v>
      </c>
      <c r="N20" s="122">
        <f t="shared" si="5"/>
        <v>0</v>
      </c>
      <c r="O20" s="268">
        <f t="shared" si="6"/>
        <v>2</v>
      </c>
      <c r="P20" s="171">
        <f t="shared" si="3"/>
        <v>36</v>
      </c>
      <c r="Q20" s="11">
        <f t="shared" si="4"/>
        <v>36</v>
      </c>
      <c r="R20" s="11">
        <f t="shared" si="2"/>
        <v>36</v>
      </c>
    </row>
    <row r="21" spans="2:18" ht="37.5" x14ac:dyDescent="0.3">
      <c r="B21" s="58">
        <v>17</v>
      </c>
      <c r="C21" s="174" t="s">
        <v>41</v>
      </c>
      <c r="D21" s="102" t="s">
        <v>127</v>
      </c>
      <c r="E21" s="35">
        <v>28</v>
      </c>
      <c r="F21" s="265">
        <v>8</v>
      </c>
      <c r="G21" s="265"/>
      <c r="H21" s="265"/>
      <c r="I21" s="30" t="s">
        <v>21</v>
      </c>
      <c r="J21" s="21"/>
      <c r="K21" s="23"/>
      <c r="L21" s="35"/>
      <c r="M21" s="30">
        <v>36</v>
      </c>
      <c r="N21" s="122">
        <f t="shared" si="5"/>
        <v>0</v>
      </c>
      <c r="O21" s="88">
        <f t="shared" si="6"/>
        <v>2</v>
      </c>
      <c r="P21" s="171">
        <f t="shared" si="3"/>
        <v>36</v>
      </c>
      <c r="Q21" s="11">
        <f t="shared" si="4"/>
        <v>36</v>
      </c>
      <c r="R21" s="11">
        <f t="shared" si="2"/>
        <v>36</v>
      </c>
    </row>
    <row r="22" spans="2:18" ht="37.5" x14ac:dyDescent="0.3">
      <c r="B22" s="18">
        <v>18</v>
      </c>
      <c r="C22" s="181" t="s">
        <v>62</v>
      </c>
      <c r="D22" s="102" t="s">
        <v>131</v>
      </c>
      <c r="E22" s="35">
        <v>44</v>
      </c>
      <c r="F22" s="265">
        <v>12</v>
      </c>
      <c r="G22" s="180"/>
      <c r="H22" s="265"/>
      <c r="I22" s="30" t="s">
        <v>21</v>
      </c>
      <c r="J22" s="21"/>
      <c r="K22" s="23"/>
      <c r="L22" s="35"/>
      <c r="M22" s="30">
        <v>56</v>
      </c>
      <c r="N22" s="122">
        <f t="shared" si="5"/>
        <v>0</v>
      </c>
      <c r="O22" s="268">
        <f t="shared" si="6"/>
        <v>3.1111111111111112</v>
      </c>
      <c r="P22" s="171">
        <f t="shared" si="3"/>
        <v>56</v>
      </c>
      <c r="Q22" s="11">
        <f t="shared" si="4"/>
        <v>56</v>
      </c>
      <c r="R22" s="11">
        <f t="shared" si="2"/>
        <v>56</v>
      </c>
    </row>
    <row r="23" spans="2:18" ht="18.75" customHeight="1" x14ac:dyDescent="0.3">
      <c r="B23" s="18">
        <v>19</v>
      </c>
      <c r="C23" s="181" t="s">
        <v>42</v>
      </c>
      <c r="D23" s="102" t="s">
        <v>130</v>
      </c>
      <c r="E23" s="35">
        <v>10</v>
      </c>
      <c r="F23" s="265">
        <v>24</v>
      </c>
      <c r="G23" s="265"/>
      <c r="H23" s="265"/>
      <c r="I23" s="30" t="s">
        <v>21</v>
      </c>
      <c r="J23" s="21"/>
      <c r="K23" s="23"/>
      <c r="L23" s="35"/>
      <c r="M23" s="30">
        <v>34</v>
      </c>
      <c r="N23" s="122">
        <f t="shared" si="5"/>
        <v>0</v>
      </c>
      <c r="O23" s="268">
        <f t="shared" si="6"/>
        <v>1.8888888888888888</v>
      </c>
      <c r="P23" s="171">
        <f t="shared" si="3"/>
        <v>34</v>
      </c>
      <c r="Q23" s="11">
        <f t="shared" ref="Q23:Q24" si="7">E23+F23</f>
        <v>34</v>
      </c>
      <c r="R23" s="11">
        <f t="shared" ref="R23:R24" si="8">L23+M23</f>
        <v>34</v>
      </c>
    </row>
    <row r="24" spans="2:18" ht="16.5" customHeight="1" thickBot="1" x14ac:dyDescent="0.35">
      <c r="B24" s="25">
        <v>20</v>
      </c>
      <c r="C24" s="182" t="s">
        <v>43</v>
      </c>
      <c r="D24" s="105" t="s">
        <v>127</v>
      </c>
      <c r="E24" s="36">
        <v>16</v>
      </c>
      <c r="F24" s="27">
        <v>40</v>
      </c>
      <c r="G24" s="179"/>
      <c r="H24" s="27"/>
      <c r="I24" s="40" t="s">
        <v>21</v>
      </c>
      <c r="J24" s="26"/>
      <c r="K24" s="28"/>
      <c r="L24" s="36"/>
      <c r="M24" s="40">
        <v>56</v>
      </c>
      <c r="N24" s="122">
        <f t="shared" si="5"/>
        <v>0</v>
      </c>
      <c r="O24" s="88">
        <f t="shared" si="6"/>
        <v>3.1111111111111112</v>
      </c>
      <c r="P24" s="184">
        <f t="shared" si="3"/>
        <v>56</v>
      </c>
      <c r="Q24" s="11">
        <f t="shared" si="7"/>
        <v>56</v>
      </c>
      <c r="R24" s="11">
        <f t="shared" si="8"/>
        <v>56</v>
      </c>
    </row>
    <row r="25" spans="2:18" ht="19.5" thickBot="1" x14ac:dyDescent="0.35">
      <c r="B25" s="298" t="s">
        <v>68</v>
      </c>
      <c r="C25" s="299"/>
      <c r="D25" s="300"/>
      <c r="E25" s="301" t="s">
        <v>16</v>
      </c>
      <c r="F25" s="302"/>
      <c r="G25" s="302"/>
      <c r="H25" s="302"/>
      <c r="I25" s="303"/>
      <c r="J25" s="221">
        <f t="shared" ref="J25:O25" si="9">SUM(J5:J24)</f>
        <v>20</v>
      </c>
      <c r="K25" s="221">
        <f t="shared" si="9"/>
        <v>30</v>
      </c>
      <c r="L25" s="238">
        <f t="shared" si="9"/>
        <v>582</v>
      </c>
      <c r="M25" s="222">
        <f t="shared" si="9"/>
        <v>652</v>
      </c>
      <c r="N25" s="239">
        <f t="shared" si="9"/>
        <v>35.925925925925931</v>
      </c>
      <c r="O25" s="269">
        <f t="shared" si="9"/>
        <v>36.222222222222221</v>
      </c>
      <c r="P25" s="176">
        <f>SUM(P5:P24)+M29</f>
        <v>1296</v>
      </c>
      <c r="Q25" s="11">
        <f>SUM(Q5:Q24)</f>
        <v>1234</v>
      </c>
      <c r="R25" s="11">
        <f>SUM(R5:R24)</f>
        <v>1234</v>
      </c>
    </row>
    <row r="26" spans="2:18" ht="18.75" x14ac:dyDescent="0.3">
      <c r="B26" s="33">
        <v>1</v>
      </c>
      <c r="C26" s="42" t="s">
        <v>77</v>
      </c>
      <c r="D26" s="20" t="s">
        <v>146</v>
      </c>
      <c r="E26" s="73"/>
      <c r="F26" s="68" t="s">
        <v>157</v>
      </c>
      <c r="G26" s="68"/>
      <c r="H26" s="68"/>
      <c r="I26" s="68" t="s">
        <v>12</v>
      </c>
      <c r="J26" s="69"/>
      <c r="K26" s="70"/>
      <c r="L26" s="33"/>
      <c r="M26" s="70">
        <v>144</v>
      </c>
      <c r="N26" s="71"/>
      <c r="O26" s="72"/>
    </row>
    <row r="27" spans="2:18" ht="19.5" thickBot="1" x14ac:dyDescent="0.35">
      <c r="B27" s="18">
        <v>2</v>
      </c>
      <c r="C27" s="19" t="s">
        <v>78</v>
      </c>
      <c r="D27" s="24" t="s">
        <v>148</v>
      </c>
      <c r="E27" s="53">
        <v>6</v>
      </c>
      <c r="F27" s="93"/>
      <c r="G27" s="93"/>
      <c r="H27" s="93"/>
      <c r="I27" s="93" t="s">
        <v>12</v>
      </c>
      <c r="J27" s="56"/>
      <c r="K27" s="50"/>
      <c r="L27" s="18"/>
      <c r="M27" s="50">
        <v>36</v>
      </c>
      <c r="N27" s="51"/>
      <c r="O27" s="52"/>
    </row>
    <row r="28" spans="2:18" ht="19.5" thickBot="1" x14ac:dyDescent="0.35">
      <c r="B28" s="298" t="s">
        <v>69</v>
      </c>
      <c r="C28" s="299"/>
      <c r="D28" s="300"/>
      <c r="E28" s="301" t="s">
        <v>16</v>
      </c>
      <c r="F28" s="302"/>
      <c r="G28" s="302"/>
      <c r="H28" s="302"/>
      <c r="I28" s="302"/>
      <c r="J28" s="302"/>
      <c r="K28" s="303"/>
      <c r="L28" s="64">
        <f>SUM(L26:L27)</f>
        <v>0</v>
      </c>
      <c r="M28" s="65">
        <f>SUM(M26:M27)</f>
        <v>180</v>
      </c>
      <c r="N28" s="66"/>
      <c r="O28" s="67"/>
    </row>
    <row r="29" spans="2:18" ht="19.5" thickBot="1" x14ac:dyDescent="0.35">
      <c r="B29" s="61">
        <v>1</v>
      </c>
      <c r="C29" s="78" t="s">
        <v>79</v>
      </c>
      <c r="D29" s="39" t="s">
        <v>26</v>
      </c>
      <c r="E29" s="79"/>
      <c r="F29" s="80"/>
      <c r="G29" s="80"/>
      <c r="H29" s="80"/>
      <c r="I29" s="80" t="s">
        <v>20</v>
      </c>
      <c r="J29" s="81">
        <v>4</v>
      </c>
      <c r="K29" s="62">
        <v>8</v>
      </c>
      <c r="L29" s="61"/>
      <c r="M29" s="62">
        <v>12</v>
      </c>
      <c r="N29" s="74"/>
      <c r="O29" s="82"/>
    </row>
  </sheetData>
  <mergeCells count="5">
    <mergeCell ref="N3:O3"/>
    <mergeCell ref="B25:D25"/>
    <mergeCell ref="B28:D28"/>
    <mergeCell ref="E28:K28"/>
    <mergeCell ref="E25:I25"/>
  </mergeCells>
  <pageMargins left="0.31496062992125984" right="0.31496062992125984" top="0.74803149606299213" bottom="0.15748031496062992" header="0.31496062992125984" footer="0.31496062992125984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  <pageSetUpPr fitToPage="1"/>
  </sheetPr>
  <dimension ref="B1:W36"/>
  <sheetViews>
    <sheetView zoomScale="70" zoomScaleNormal="70" workbookViewId="0">
      <selection activeCell="F10" sqref="F10"/>
    </sheetView>
  </sheetViews>
  <sheetFormatPr defaultRowHeight="15" x14ac:dyDescent="0.25"/>
  <cols>
    <col min="1" max="1" width="1.5703125" customWidth="1"/>
    <col min="2" max="2" width="4.85546875" customWidth="1"/>
    <col min="3" max="3" width="54.28515625" customWidth="1"/>
    <col min="4" max="4" width="37.85546875" customWidth="1"/>
    <col min="5" max="13" width="7.7109375" customWidth="1"/>
    <col min="14" max="15" width="8.28515625" customWidth="1"/>
  </cols>
  <sheetData>
    <row r="1" spans="2:23" ht="50.25" customHeight="1" x14ac:dyDescent="0.25"/>
    <row r="2" spans="2:23" ht="18.75" x14ac:dyDescent="0.3">
      <c r="B2" s="108" t="s">
        <v>92</v>
      </c>
      <c r="C2" s="89"/>
      <c r="D2" s="90"/>
      <c r="E2" s="90"/>
      <c r="F2" s="90"/>
      <c r="G2" s="90"/>
      <c r="H2" s="90"/>
      <c r="I2" s="90"/>
      <c r="J2" s="90"/>
      <c r="K2" s="90"/>
      <c r="L2" s="109"/>
      <c r="M2" s="109"/>
      <c r="N2" s="90"/>
      <c r="O2" s="90"/>
    </row>
    <row r="3" spans="2:23" ht="19.5" thickBot="1" x14ac:dyDescent="0.35">
      <c r="B3" s="11" t="s">
        <v>84</v>
      </c>
      <c r="C3" s="89"/>
      <c r="D3" s="90"/>
      <c r="E3" s="90"/>
      <c r="F3" s="90"/>
      <c r="G3" s="90"/>
      <c r="H3" s="90"/>
      <c r="I3" s="90"/>
      <c r="J3" s="90"/>
      <c r="K3" s="90"/>
      <c r="L3" s="110">
        <v>14.5</v>
      </c>
      <c r="M3" s="110">
        <v>13.1</v>
      </c>
      <c r="N3" s="305" t="s">
        <v>63</v>
      </c>
      <c r="O3" s="305"/>
      <c r="P3" s="240" t="s">
        <v>114</v>
      </c>
      <c r="T3" s="296" t="s">
        <v>17</v>
      </c>
      <c r="U3" s="297"/>
      <c r="V3" s="296" t="s">
        <v>18</v>
      </c>
      <c r="W3" s="297"/>
    </row>
    <row r="4" spans="2:23" ht="30" customHeight="1" thickBot="1" x14ac:dyDescent="0.35">
      <c r="B4" s="209" t="s">
        <v>0</v>
      </c>
      <c r="C4" s="111" t="s">
        <v>1</v>
      </c>
      <c r="D4" s="112" t="s">
        <v>2</v>
      </c>
      <c r="E4" s="210" t="s">
        <v>5</v>
      </c>
      <c r="F4" s="211" t="s">
        <v>6</v>
      </c>
      <c r="G4" s="211" t="s">
        <v>7</v>
      </c>
      <c r="H4" s="211" t="s">
        <v>8</v>
      </c>
      <c r="I4" s="212" t="s">
        <v>9</v>
      </c>
      <c r="J4" s="213" t="s">
        <v>34</v>
      </c>
      <c r="K4" s="241" t="s">
        <v>35</v>
      </c>
      <c r="L4" s="210" t="s">
        <v>14</v>
      </c>
      <c r="M4" s="212" t="s">
        <v>15</v>
      </c>
      <c r="N4" s="204" t="s">
        <v>17</v>
      </c>
      <c r="O4" s="205" t="s">
        <v>18</v>
      </c>
      <c r="P4" s="158" t="s">
        <v>27</v>
      </c>
      <c r="Q4" s="11" t="s">
        <v>80</v>
      </c>
      <c r="R4" s="11"/>
      <c r="T4" s="267" t="s">
        <v>154</v>
      </c>
      <c r="U4" s="75" t="s">
        <v>155</v>
      </c>
      <c r="V4" s="267" t="s">
        <v>154</v>
      </c>
      <c r="W4" s="75" t="s">
        <v>155</v>
      </c>
    </row>
    <row r="5" spans="2:23" ht="20.25" customHeight="1" x14ac:dyDescent="0.3">
      <c r="B5" s="262">
        <v>1</v>
      </c>
      <c r="C5" s="263" t="s">
        <v>22</v>
      </c>
      <c r="D5" s="98" t="s">
        <v>110</v>
      </c>
      <c r="E5" s="113">
        <v>30</v>
      </c>
      <c r="F5" s="114">
        <v>18</v>
      </c>
      <c r="G5" s="114"/>
      <c r="H5" s="114"/>
      <c r="I5" s="115" t="s">
        <v>12</v>
      </c>
      <c r="J5" s="116"/>
      <c r="K5" s="118"/>
      <c r="L5" s="113">
        <v>48</v>
      </c>
      <c r="M5" s="115"/>
      <c r="N5" s="119">
        <f>L5/$L$3</f>
        <v>3.3103448275862069</v>
      </c>
      <c r="O5" s="87">
        <f>M5/$M$3</f>
        <v>0</v>
      </c>
      <c r="P5" s="175">
        <f>E5+F5+H5+J5+K5</f>
        <v>48</v>
      </c>
      <c r="Q5" s="11">
        <f t="shared" ref="Q5:Q18" si="0">E5+F5+H5</f>
        <v>48</v>
      </c>
      <c r="R5" s="11">
        <f t="shared" ref="R5:R19" si="1">L5+M5</f>
        <v>48</v>
      </c>
      <c r="T5" s="75">
        <v>4</v>
      </c>
      <c r="U5" s="75">
        <v>2</v>
      </c>
      <c r="V5" s="266"/>
      <c r="W5" s="266"/>
    </row>
    <row r="6" spans="2:23" ht="37.5" x14ac:dyDescent="0.3">
      <c r="B6" s="58">
        <v>2</v>
      </c>
      <c r="C6" s="167" t="s">
        <v>31</v>
      </c>
      <c r="D6" s="102" t="s">
        <v>163</v>
      </c>
      <c r="E6" s="83">
        <v>0</v>
      </c>
      <c r="F6" s="75">
        <v>54</v>
      </c>
      <c r="G6" s="75"/>
      <c r="H6" s="75"/>
      <c r="I6" s="76" t="s">
        <v>13</v>
      </c>
      <c r="J6" s="84"/>
      <c r="K6" s="86"/>
      <c r="L6" s="83">
        <v>28</v>
      </c>
      <c r="M6" s="76">
        <v>26</v>
      </c>
      <c r="N6" s="122">
        <f>L6/$L$3</f>
        <v>1.9310344827586208</v>
      </c>
      <c r="O6" s="88">
        <f>M6/$M$3</f>
        <v>1.9847328244274809</v>
      </c>
      <c r="P6" s="171">
        <f>E6+F6+H6+J6+K6</f>
        <v>54</v>
      </c>
      <c r="Q6" s="11">
        <f t="shared" si="0"/>
        <v>54</v>
      </c>
      <c r="R6" s="11">
        <f t="shared" si="1"/>
        <v>54</v>
      </c>
      <c r="T6" s="75">
        <v>2</v>
      </c>
      <c r="U6" s="75">
        <v>2</v>
      </c>
      <c r="V6" s="75">
        <v>2</v>
      </c>
      <c r="W6" s="75">
        <v>2</v>
      </c>
    </row>
    <row r="7" spans="2:23" ht="18.75" x14ac:dyDescent="0.3">
      <c r="B7" s="58">
        <v>3</v>
      </c>
      <c r="C7" s="167" t="s">
        <v>3</v>
      </c>
      <c r="D7" s="102" t="s">
        <v>135</v>
      </c>
      <c r="E7" s="83">
        <v>6</v>
      </c>
      <c r="F7" s="75">
        <f>54-E7</f>
        <v>48</v>
      </c>
      <c r="G7" s="75"/>
      <c r="H7" s="75"/>
      <c r="I7" s="76" t="s">
        <v>11</v>
      </c>
      <c r="J7" s="84"/>
      <c r="K7" s="86"/>
      <c r="L7" s="83">
        <v>28</v>
      </c>
      <c r="M7" s="76">
        <v>26</v>
      </c>
      <c r="N7" s="122">
        <f t="shared" ref="N7:N19" si="2">L7/$L$3</f>
        <v>1.9310344827586208</v>
      </c>
      <c r="O7" s="88">
        <f>M7/$M$3</f>
        <v>1.9847328244274809</v>
      </c>
      <c r="P7" s="171">
        <f t="shared" ref="P7:P17" si="3">E7+F7+H7+J7+K7</f>
        <v>54</v>
      </c>
      <c r="Q7" s="11">
        <f t="shared" si="0"/>
        <v>54</v>
      </c>
      <c r="R7" s="11">
        <f t="shared" si="1"/>
        <v>54</v>
      </c>
      <c r="T7" s="75">
        <v>2</v>
      </c>
      <c r="U7" s="75">
        <v>2</v>
      </c>
      <c r="V7" s="75">
        <v>2</v>
      </c>
      <c r="W7" s="75">
        <v>2</v>
      </c>
    </row>
    <row r="8" spans="2:23" ht="18.75" x14ac:dyDescent="0.3">
      <c r="B8" s="58">
        <v>4</v>
      </c>
      <c r="C8" s="181" t="s">
        <v>4</v>
      </c>
      <c r="D8" s="134" t="s">
        <v>138</v>
      </c>
      <c r="E8" s="83">
        <v>20</v>
      </c>
      <c r="F8" s="75">
        <v>48</v>
      </c>
      <c r="G8" s="75"/>
      <c r="H8" s="75"/>
      <c r="I8" s="76" t="s">
        <v>12</v>
      </c>
      <c r="J8" s="84"/>
      <c r="K8" s="85"/>
      <c r="L8" s="83">
        <v>68</v>
      </c>
      <c r="M8" s="76"/>
      <c r="N8" s="122">
        <f t="shared" ref="N8:N10" si="4">L8/$L$3</f>
        <v>4.6896551724137927</v>
      </c>
      <c r="O8" s="88">
        <f t="shared" ref="O8:O10" si="5">M8/$M$3</f>
        <v>0</v>
      </c>
      <c r="P8" s="171">
        <f t="shared" si="3"/>
        <v>68</v>
      </c>
      <c r="Q8" s="11">
        <f t="shared" si="0"/>
        <v>68</v>
      </c>
      <c r="R8" s="11">
        <f t="shared" si="1"/>
        <v>68</v>
      </c>
      <c r="T8" s="75">
        <v>4</v>
      </c>
      <c r="U8" s="75">
        <v>6</v>
      </c>
      <c r="V8" s="266"/>
      <c r="W8" s="266"/>
    </row>
    <row r="9" spans="2:23" ht="37.5" x14ac:dyDescent="0.3">
      <c r="B9" s="58">
        <v>5</v>
      </c>
      <c r="C9" s="167" t="s">
        <v>55</v>
      </c>
      <c r="D9" s="24" t="s">
        <v>137</v>
      </c>
      <c r="E9" s="83">
        <v>32</v>
      </c>
      <c r="F9" s="75">
        <v>16</v>
      </c>
      <c r="G9" s="75">
        <v>16</v>
      </c>
      <c r="H9" s="75"/>
      <c r="I9" s="76" t="s">
        <v>12</v>
      </c>
      <c r="J9" s="84"/>
      <c r="K9" s="85"/>
      <c r="L9" s="83"/>
      <c r="M9" s="76">
        <v>48</v>
      </c>
      <c r="N9" s="122">
        <f t="shared" si="4"/>
        <v>0</v>
      </c>
      <c r="O9" s="88">
        <f t="shared" si="5"/>
        <v>3.66412213740458</v>
      </c>
      <c r="P9" s="171">
        <f t="shared" si="3"/>
        <v>48</v>
      </c>
      <c r="Q9" s="11">
        <f t="shared" si="0"/>
        <v>48</v>
      </c>
      <c r="R9" s="11">
        <f t="shared" si="1"/>
        <v>48</v>
      </c>
      <c r="T9" s="266"/>
      <c r="U9" s="266"/>
      <c r="V9" s="75">
        <v>4</v>
      </c>
      <c r="W9" s="75">
        <v>4</v>
      </c>
    </row>
    <row r="10" spans="2:23" ht="18.75" x14ac:dyDescent="0.3">
      <c r="B10" s="58">
        <v>6</v>
      </c>
      <c r="C10" s="168" t="s">
        <v>56</v>
      </c>
      <c r="D10" s="102" t="s">
        <v>120</v>
      </c>
      <c r="E10" s="83">
        <v>20</v>
      </c>
      <c r="F10" s="75">
        <v>18</v>
      </c>
      <c r="G10" s="75">
        <v>18</v>
      </c>
      <c r="H10" s="75"/>
      <c r="I10" s="76" t="s">
        <v>20</v>
      </c>
      <c r="J10" s="84">
        <v>4</v>
      </c>
      <c r="K10" s="85">
        <v>6</v>
      </c>
      <c r="L10" s="83">
        <v>38</v>
      </c>
      <c r="M10" s="76"/>
      <c r="N10" s="122">
        <f t="shared" si="4"/>
        <v>2.6206896551724137</v>
      </c>
      <c r="O10" s="88">
        <f t="shared" si="5"/>
        <v>0</v>
      </c>
      <c r="P10" s="171">
        <f t="shared" si="3"/>
        <v>48</v>
      </c>
      <c r="Q10" s="11">
        <f t="shared" si="0"/>
        <v>38</v>
      </c>
      <c r="R10" s="11">
        <f t="shared" si="1"/>
        <v>38</v>
      </c>
      <c r="T10" s="75">
        <v>2</v>
      </c>
      <c r="U10" s="75">
        <v>2</v>
      </c>
      <c r="V10" s="266"/>
      <c r="W10" s="266"/>
    </row>
    <row r="11" spans="2:23" ht="17.25" customHeight="1" x14ac:dyDescent="0.3">
      <c r="B11" s="58">
        <v>7</v>
      </c>
      <c r="C11" s="167" t="s">
        <v>57</v>
      </c>
      <c r="D11" s="102" t="s">
        <v>131</v>
      </c>
      <c r="E11" s="83">
        <v>78</v>
      </c>
      <c r="F11" s="75">
        <v>98</v>
      </c>
      <c r="G11" s="75">
        <v>98</v>
      </c>
      <c r="H11" s="75"/>
      <c r="I11" s="76" t="s">
        <v>10</v>
      </c>
      <c r="J11" s="84"/>
      <c r="K11" s="85"/>
      <c r="L11" s="83">
        <v>134</v>
      </c>
      <c r="M11" s="76">
        <v>42</v>
      </c>
      <c r="N11" s="122">
        <f t="shared" si="2"/>
        <v>9.2413793103448274</v>
      </c>
      <c r="O11" s="88">
        <f t="shared" ref="O11:O19" si="6">M11/$M$3</f>
        <v>3.2061068702290076</v>
      </c>
      <c r="P11" s="171">
        <f t="shared" si="3"/>
        <v>176</v>
      </c>
      <c r="Q11" s="11">
        <f t="shared" si="0"/>
        <v>176</v>
      </c>
      <c r="R11" s="11">
        <f t="shared" si="1"/>
        <v>176</v>
      </c>
      <c r="T11" s="75">
        <v>10</v>
      </c>
      <c r="U11" s="75">
        <v>10</v>
      </c>
      <c r="V11" s="75">
        <v>4</v>
      </c>
      <c r="W11" s="75">
        <v>2</v>
      </c>
    </row>
    <row r="12" spans="2:23" ht="37.5" x14ac:dyDescent="0.3">
      <c r="B12" s="58">
        <v>8</v>
      </c>
      <c r="C12" s="167" t="s">
        <v>58</v>
      </c>
      <c r="D12" s="102" t="s">
        <v>113</v>
      </c>
      <c r="E12" s="83">
        <v>58</v>
      </c>
      <c r="F12" s="75">
        <v>56</v>
      </c>
      <c r="G12" s="75">
        <v>56</v>
      </c>
      <c r="H12" s="75"/>
      <c r="I12" s="76" t="s">
        <v>13</v>
      </c>
      <c r="J12" s="84"/>
      <c r="K12" s="85"/>
      <c r="L12" s="83">
        <v>72</v>
      </c>
      <c r="M12" s="76">
        <v>42</v>
      </c>
      <c r="N12" s="122">
        <f t="shared" si="2"/>
        <v>4.9655172413793105</v>
      </c>
      <c r="O12" s="88">
        <f t="shared" si="6"/>
        <v>3.2061068702290076</v>
      </c>
      <c r="P12" s="171">
        <f t="shared" si="3"/>
        <v>114</v>
      </c>
      <c r="Q12" s="11">
        <f>E12+F12+H12</f>
        <v>114</v>
      </c>
      <c r="R12" s="11">
        <f t="shared" si="1"/>
        <v>114</v>
      </c>
      <c r="T12" s="75">
        <v>6</v>
      </c>
      <c r="U12" s="75">
        <v>4</v>
      </c>
      <c r="V12" s="75">
        <v>2</v>
      </c>
      <c r="W12" s="75">
        <v>4</v>
      </c>
    </row>
    <row r="13" spans="2:23" ht="37.5" x14ac:dyDescent="0.3">
      <c r="B13" s="58">
        <v>9</v>
      </c>
      <c r="C13" s="167" t="s">
        <v>72</v>
      </c>
      <c r="D13" s="102" t="s">
        <v>131</v>
      </c>
      <c r="E13" s="83">
        <v>46</v>
      </c>
      <c r="F13" s="75">
        <v>42</v>
      </c>
      <c r="G13" s="75">
        <v>42</v>
      </c>
      <c r="H13" s="75"/>
      <c r="I13" s="76" t="s">
        <v>21</v>
      </c>
      <c r="J13" s="84"/>
      <c r="K13" s="85"/>
      <c r="L13" s="83"/>
      <c r="M13" s="76">
        <v>88</v>
      </c>
      <c r="N13" s="122">
        <f t="shared" si="2"/>
        <v>0</v>
      </c>
      <c r="O13" s="88">
        <f t="shared" si="6"/>
        <v>6.7175572519083975</v>
      </c>
      <c r="P13" s="171">
        <f t="shared" si="3"/>
        <v>88</v>
      </c>
      <c r="Q13" s="90">
        <f>E13+F13+H13</f>
        <v>88</v>
      </c>
      <c r="R13" s="90">
        <f>L13+M13</f>
        <v>88</v>
      </c>
      <c r="T13" s="266"/>
      <c r="U13" s="266"/>
      <c r="V13" s="75">
        <v>8</v>
      </c>
      <c r="W13" s="75">
        <v>6</v>
      </c>
    </row>
    <row r="14" spans="2:23" ht="18.75" customHeight="1" x14ac:dyDescent="0.3">
      <c r="B14" s="58">
        <v>10</v>
      </c>
      <c r="C14" s="167" t="s">
        <v>59</v>
      </c>
      <c r="D14" s="102" t="s">
        <v>113</v>
      </c>
      <c r="E14" s="83">
        <v>20</v>
      </c>
      <c r="F14" s="75">
        <v>40</v>
      </c>
      <c r="G14" s="75">
        <v>40</v>
      </c>
      <c r="H14" s="75"/>
      <c r="I14" s="76" t="s">
        <v>21</v>
      </c>
      <c r="J14" s="84"/>
      <c r="K14" s="85"/>
      <c r="L14" s="83"/>
      <c r="M14" s="76">
        <v>60</v>
      </c>
      <c r="N14" s="122">
        <f t="shared" si="2"/>
        <v>0</v>
      </c>
      <c r="O14" s="88">
        <f t="shared" si="6"/>
        <v>4.5801526717557257</v>
      </c>
      <c r="P14" s="171">
        <f t="shared" si="3"/>
        <v>60</v>
      </c>
      <c r="Q14" s="11">
        <f t="shared" si="0"/>
        <v>60</v>
      </c>
      <c r="R14" s="11">
        <f t="shared" si="1"/>
        <v>60</v>
      </c>
      <c r="T14" s="266"/>
      <c r="U14" s="266"/>
      <c r="V14" s="75">
        <v>4</v>
      </c>
      <c r="W14" s="75">
        <v>4</v>
      </c>
    </row>
    <row r="15" spans="2:23" ht="37.5" customHeight="1" x14ac:dyDescent="0.3">
      <c r="B15" s="58">
        <v>11</v>
      </c>
      <c r="C15" s="167" t="s">
        <v>60</v>
      </c>
      <c r="D15" s="102" t="s">
        <v>130</v>
      </c>
      <c r="E15" s="83">
        <v>16</v>
      </c>
      <c r="F15" s="75">
        <v>20</v>
      </c>
      <c r="G15" s="75"/>
      <c r="H15" s="75"/>
      <c r="I15" s="76" t="s">
        <v>21</v>
      </c>
      <c r="J15" s="84"/>
      <c r="K15" s="85"/>
      <c r="L15" s="83"/>
      <c r="M15" s="76">
        <v>36</v>
      </c>
      <c r="N15" s="122">
        <f t="shared" si="2"/>
        <v>0</v>
      </c>
      <c r="O15" s="88">
        <f t="shared" si="6"/>
        <v>2.7480916030534353</v>
      </c>
      <c r="P15" s="171">
        <f t="shared" si="3"/>
        <v>36</v>
      </c>
      <c r="Q15" s="11">
        <f>E15+F15</f>
        <v>36</v>
      </c>
      <c r="R15" s="11">
        <f t="shared" si="1"/>
        <v>36</v>
      </c>
      <c r="T15" s="266"/>
      <c r="U15" s="266"/>
      <c r="V15" s="75">
        <v>2</v>
      </c>
      <c r="W15" s="75">
        <v>4</v>
      </c>
    </row>
    <row r="16" spans="2:23" ht="37.5" x14ac:dyDescent="0.3">
      <c r="B16" s="58">
        <v>12</v>
      </c>
      <c r="C16" s="166" t="s">
        <v>73</v>
      </c>
      <c r="D16" s="102" t="s">
        <v>127</v>
      </c>
      <c r="E16" s="83">
        <v>6</v>
      </c>
      <c r="F16" s="75">
        <v>20</v>
      </c>
      <c r="G16" s="75"/>
      <c r="H16" s="75"/>
      <c r="I16" s="76" t="s">
        <v>20</v>
      </c>
      <c r="J16" s="84">
        <v>4</v>
      </c>
      <c r="K16" s="85">
        <v>6</v>
      </c>
      <c r="L16" s="83">
        <v>26</v>
      </c>
      <c r="M16" s="76"/>
      <c r="N16" s="122">
        <f t="shared" ref="N16:N18" si="7">L16/$L$3</f>
        <v>1.7931034482758621</v>
      </c>
      <c r="O16" s="88">
        <f t="shared" ref="O16:O18" si="8">M16/$M$3</f>
        <v>0</v>
      </c>
      <c r="P16" s="171">
        <f t="shared" si="3"/>
        <v>36</v>
      </c>
      <c r="Q16" s="11">
        <f t="shared" si="0"/>
        <v>26</v>
      </c>
      <c r="R16" s="11">
        <f t="shared" si="1"/>
        <v>26</v>
      </c>
      <c r="T16" s="75">
        <v>2</v>
      </c>
      <c r="U16" s="75">
        <v>2</v>
      </c>
      <c r="V16" s="266"/>
      <c r="W16" s="266"/>
    </row>
    <row r="17" spans="2:23" ht="38.25" customHeight="1" x14ac:dyDescent="0.3">
      <c r="B17" s="58">
        <v>13</v>
      </c>
      <c r="C17" s="166" t="s">
        <v>61</v>
      </c>
      <c r="D17" s="102" t="s">
        <v>127</v>
      </c>
      <c r="E17" s="83">
        <v>30</v>
      </c>
      <c r="F17" s="75">
        <v>26</v>
      </c>
      <c r="G17" s="75"/>
      <c r="H17" s="75"/>
      <c r="I17" s="76" t="s">
        <v>20</v>
      </c>
      <c r="J17" s="84">
        <v>4</v>
      </c>
      <c r="K17" s="85">
        <v>6</v>
      </c>
      <c r="L17" s="83"/>
      <c r="M17" s="76">
        <v>56</v>
      </c>
      <c r="N17" s="122">
        <f t="shared" si="7"/>
        <v>0</v>
      </c>
      <c r="O17" s="88">
        <f t="shared" si="8"/>
        <v>4.2748091603053435</v>
      </c>
      <c r="P17" s="171">
        <f t="shared" si="3"/>
        <v>66</v>
      </c>
      <c r="Q17" s="11">
        <f t="shared" si="0"/>
        <v>56</v>
      </c>
      <c r="R17" s="11">
        <f>L17+M17</f>
        <v>56</v>
      </c>
      <c r="T17" s="266"/>
      <c r="U17" s="266"/>
      <c r="V17" s="75">
        <v>4</v>
      </c>
      <c r="W17" s="75">
        <v>4</v>
      </c>
    </row>
    <row r="18" spans="2:23" ht="18.75" x14ac:dyDescent="0.3">
      <c r="B18" s="322">
        <v>14</v>
      </c>
      <c r="C18" s="320" t="s">
        <v>62</v>
      </c>
      <c r="D18" s="259" t="s">
        <v>131</v>
      </c>
      <c r="E18" s="289">
        <v>22</v>
      </c>
      <c r="F18" s="124">
        <v>56</v>
      </c>
      <c r="G18" s="124">
        <v>56</v>
      </c>
      <c r="H18" s="124"/>
      <c r="I18" s="290"/>
      <c r="J18" s="125"/>
      <c r="K18" s="291"/>
      <c r="L18" s="289">
        <v>78</v>
      </c>
      <c r="M18" s="290"/>
      <c r="N18" s="122">
        <f t="shared" si="7"/>
        <v>5.3793103448275863</v>
      </c>
      <c r="O18" s="88">
        <f t="shared" si="8"/>
        <v>0</v>
      </c>
      <c r="P18" s="171">
        <f t="shared" ref="P18" si="9">E18+F18+H18+J18+K18</f>
        <v>78</v>
      </c>
      <c r="Q18" s="11">
        <f t="shared" si="0"/>
        <v>78</v>
      </c>
      <c r="R18" s="11"/>
      <c r="T18" s="266"/>
      <c r="U18" s="266"/>
      <c r="V18" s="75"/>
      <c r="W18" s="75"/>
    </row>
    <row r="19" spans="2:23" ht="19.5" thickBot="1" x14ac:dyDescent="0.35">
      <c r="B19" s="323"/>
      <c r="C19" s="321"/>
      <c r="D19" s="105" t="s">
        <v>170</v>
      </c>
      <c r="E19" s="159"/>
      <c r="F19" s="160">
        <v>6</v>
      </c>
      <c r="G19" s="160">
        <v>6</v>
      </c>
      <c r="H19" s="160" t="s">
        <v>153</v>
      </c>
      <c r="I19" s="161" t="s">
        <v>10</v>
      </c>
      <c r="J19" s="162"/>
      <c r="K19" s="163"/>
      <c r="L19" s="159"/>
      <c r="M19" s="161">
        <v>46</v>
      </c>
      <c r="N19" s="242">
        <f t="shared" si="2"/>
        <v>0</v>
      </c>
      <c r="O19" s="243">
        <f t="shared" si="6"/>
        <v>3.5114503816793894</v>
      </c>
      <c r="P19" s="172">
        <f>E19+62+40+J19+K19</f>
        <v>102</v>
      </c>
      <c r="Q19" s="11">
        <f>E19+62+40</f>
        <v>102</v>
      </c>
      <c r="R19" s="11">
        <f t="shared" si="1"/>
        <v>46</v>
      </c>
      <c r="T19" s="75">
        <v>4</v>
      </c>
      <c r="U19" s="75">
        <v>6</v>
      </c>
      <c r="V19" s="75">
        <v>4</v>
      </c>
      <c r="W19" s="75">
        <v>4</v>
      </c>
    </row>
    <row r="20" spans="2:23" ht="19.5" thickBot="1" x14ac:dyDescent="0.35">
      <c r="B20" s="314" t="s">
        <v>68</v>
      </c>
      <c r="C20" s="315"/>
      <c r="D20" s="316"/>
      <c r="E20" s="317" t="s">
        <v>16</v>
      </c>
      <c r="F20" s="318"/>
      <c r="G20" s="318"/>
      <c r="H20" s="318"/>
      <c r="I20" s="319"/>
      <c r="J20" s="223">
        <f t="shared" ref="J20:M20" si="10">SUM(J5:J19)</f>
        <v>12</v>
      </c>
      <c r="K20" s="261">
        <f t="shared" si="10"/>
        <v>18</v>
      </c>
      <c r="L20" s="223">
        <f t="shared" si="10"/>
        <v>520</v>
      </c>
      <c r="M20" s="261">
        <f t="shared" si="10"/>
        <v>470</v>
      </c>
      <c r="N20" s="223">
        <f>SUM(N5:N19)</f>
        <v>35.862068965517238</v>
      </c>
      <c r="O20" s="261">
        <f t="shared" ref="O20" si="11">SUM(O5:O19)</f>
        <v>35.877862595419849</v>
      </c>
      <c r="P20" s="264">
        <f>SUM(P5:P19)</f>
        <v>1076</v>
      </c>
      <c r="Q20" s="11">
        <f>SUM(Q5:Q19)</f>
        <v>1046</v>
      </c>
      <c r="R20" s="11">
        <f>SUM(R5:R19)</f>
        <v>912</v>
      </c>
      <c r="T20" s="267">
        <f>SUM(T5:T19)</f>
        <v>36</v>
      </c>
      <c r="U20" s="267">
        <f>SUM(U5:U19)</f>
        <v>36</v>
      </c>
      <c r="V20" s="267">
        <f>SUM(V5:V19)</f>
        <v>36</v>
      </c>
      <c r="W20" s="267">
        <f>SUM(W5:W19)</f>
        <v>36</v>
      </c>
    </row>
    <row r="21" spans="2:23" ht="18.75" x14ac:dyDescent="0.3">
      <c r="B21" s="94">
        <v>1</v>
      </c>
      <c r="C21" s="123" t="s">
        <v>71</v>
      </c>
      <c r="D21" s="98" t="s">
        <v>149</v>
      </c>
      <c r="E21" s="126"/>
      <c r="F21" s="101">
        <v>72</v>
      </c>
      <c r="G21" s="99">
        <v>72</v>
      </c>
      <c r="H21" s="99"/>
      <c r="I21" s="99"/>
      <c r="J21" s="97"/>
      <c r="K21" s="100" t="s">
        <v>12</v>
      </c>
      <c r="L21" s="94"/>
      <c r="M21" s="100">
        <v>72</v>
      </c>
      <c r="N21" s="127"/>
      <c r="O21" s="128"/>
    </row>
    <row r="22" spans="2:23" ht="18.75" x14ac:dyDescent="0.3">
      <c r="B22" s="58">
        <v>2</v>
      </c>
      <c r="C22" s="120" t="s">
        <v>70</v>
      </c>
      <c r="D22" s="102" t="s">
        <v>96</v>
      </c>
      <c r="E22" s="129"/>
      <c r="F22" s="103">
        <v>36</v>
      </c>
      <c r="G22" s="130">
        <v>36</v>
      </c>
      <c r="H22" s="59"/>
      <c r="I22" s="59"/>
      <c r="J22" s="95"/>
      <c r="K22" s="60" t="s">
        <v>21</v>
      </c>
      <c r="L22" s="58"/>
      <c r="M22" s="60">
        <v>36</v>
      </c>
      <c r="N22" s="131"/>
      <c r="O22" s="132"/>
    </row>
    <row r="23" spans="2:23" ht="18.75" x14ac:dyDescent="0.3">
      <c r="B23" s="133">
        <v>3</v>
      </c>
      <c r="C23" s="123" t="s">
        <v>54</v>
      </c>
      <c r="D23" s="102" t="s">
        <v>150</v>
      </c>
      <c r="E23" s="135"/>
      <c r="F23" s="260">
        <v>72</v>
      </c>
      <c r="G23" s="59">
        <v>72</v>
      </c>
      <c r="H23" s="136"/>
      <c r="I23" s="136"/>
      <c r="J23" s="137"/>
      <c r="K23" s="138" t="s">
        <v>10</v>
      </c>
      <c r="L23" s="133">
        <v>36</v>
      </c>
      <c r="M23" s="138">
        <v>36</v>
      </c>
      <c r="N23" s="139"/>
      <c r="O23" s="140"/>
    </row>
    <row r="24" spans="2:23" ht="18.75" x14ac:dyDescent="0.3">
      <c r="B24" s="133">
        <v>4</v>
      </c>
      <c r="C24" s="123" t="s">
        <v>74</v>
      </c>
      <c r="D24" s="102" t="s">
        <v>151</v>
      </c>
      <c r="E24" s="135"/>
      <c r="F24" s="260">
        <v>72</v>
      </c>
      <c r="G24" s="59">
        <v>72</v>
      </c>
      <c r="H24" s="136"/>
      <c r="I24" s="136"/>
      <c r="J24" s="137"/>
      <c r="K24" s="138" t="s">
        <v>49</v>
      </c>
      <c r="L24" s="133">
        <v>36</v>
      </c>
      <c r="M24" s="138">
        <v>36</v>
      </c>
      <c r="N24" s="139"/>
      <c r="O24" s="140"/>
    </row>
    <row r="25" spans="2:23" ht="18.75" x14ac:dyDescent="0.3">
      <c r="B25" s="133">
        <v>5</v>
      </c>
      <c r="C25" s="123" t="s">
        <v>50</v>
      </c>
      <c r="D25" s="102" t="s">
        <v>147</v>
      </c>
      <c r="E25" s="135">
        <v>18</v>
      </c>
      <c r="F25" s="136"/>
      <c r="G25" s="136"/>
      <c r="H25" s="136"/>
      <c r="I25" s="136"/>
      <c r="J25" s="137"/>
      <c r="K25" s="138" t="s">
        <v>12</v>
      </c>
      <c r="L25" s="133"/>
      <c r="M25" s="138">
        <v>108</v>
      </c>
      <c r="N25" s="139"/>
      <c r="O25" s="140"/>
    </row>
    <row r="26" spans="2:23" ht="19.5" thickBot="1" x14ac:dyDescent="0.35">
      <c r="B26" s="58">
        <v>6</v>
      </c>
      <c r="C26" s="120" t="s">
        <v>75</v>
      </c>
      <c r="D26" s="102" t="s">
        <v>152</v>
      </c>
      <c r="E26" s="129">
        <v>18</v>
      </c>
      <c r="F26" s="59"/>
      <c r="G26" s="59"/>
      <c r="H26" s="59"/>
      <c r="I26" s="59"/>
      <c r="J26" s="95"/>
      <c r="K26" s="138" t="s">
        <v>12</v>
      </c>
      <c r="L26" s="58"/>
      <c r="M26" s="60">
        <v>108</v>
      </c>
      <c r="N26" s="131"/>
      <c r="O26" s="132"/>
    </row>
    <row r="27" spans="2:23" ht="19.5" thickBot="1" x14ac:dyDescent="0.35">
      <c r="B27" s="306" t="s">
        <v>69</v>
      </c>
      <c r="C27" s="307"/>
      <c r="D27" s="308"/>
      <c r="E27" s="309" t="s">
        <v>16</v>
      </c>
      <c r="F27" s="310"/>
      <c r="G27" s="310"/>
      <c r="H27" s="310"/>
      <c r="I27" s="310"/>
      <c r="J27" s="310"/>
      <c r="K27" s="311"/>
      <c r="L27" s="141">
        <f>SUM(L21:L26)</f>
        <v>72</v>
      </c>
      <c r="M27" s="142">
        <f>SUM(M21:M26)</f>
        <v>396</v>
      </c>
      <c r="N27" s="143"/>
      <c r="O27" s="144"/>
    </row>
    <row r="28" spans="2:23" ht="18.75" x14ac:dyDescent="0.3">
      <c r="B28" s="145">
        <v>1</v>
      </c>
      <c r="C28" s="146" t="s">
        <v>65</v>
      </c>
      <c r="D28" s="147"/>
      <c r="E28" s="148"/>
      <c r="F28" s="149"/>
      <c r="G28" s="149"/>
      <c r="H28" s="149"/>
      <c r="I28" s="149"/>
      <c r="J28" s="150">
        <v>4</v>
      </c>
      <c r="K28" s="151">
        <v>8</v>
      </c>
      <c r="L28" s="145"/>
      <c r="M28" s="151">
        <v>12</v>
      </c>
      <c r="N28" s="152"/>
      <c r="O28" s="153"/>
    </row>
    <row r="29" spans="2:23" ht="19.5" thickBot="1" x14ac:dyDescent="0.35">
      <c r="B29" s="96">
        <v>2</v>
      </c>
      <c r="C29" s="154" t="s">
        <v>76</v>
      </c>
      <c r="D29" s="105"/>
      <c r="E29" s="155"/>
      <c r="F29" s="106"/>
      <c r="G29" s="106"/>
      <c r="H29" s="106"/>
      <c r="I29" s="106"/>
      <c r="J29" s="104">
        <v>4</v>
      </c>
      <c r="K29" s="107">
        <v>8</v>
      </c>
      <c r="L29" s="96"/>
      <c r="M29" s="107">
        <v>12</v>
      </c>
      <c r="N29" s="156"/>
      <c r="O29" s="157"/>
    </row>
    <row r="31" spans="2:23" x14ac:dyDescent="0.25">
      <c r="E31" t="s">
        <v>171</v>
      </c>
      <c r="F31" t="s">
        <v>172</v>
      </c>
      <c r="G31" t="s">
        <v>173</v>
      </c>
      <c r="H31" t="s">
        <v>174</v>
      </c>
      <c r="I31" t="s">
        <v>175</v>
      </c>
    </row>
    <row r="32" spans="2:23" ht="18.75" x14ac:dyDescent="0.3">
      <c r="C32" s="312" t="s">
        <v>62</v>
      </c>
      <c r="D32" s="178" t="s">
        <v>169</v>
      </c>
      <c r="E32" s="285">
        <v>22</v>
      </c>
      <c r="F32" s="285">
        <v>56</v>
      </c>
      <c r="G32" s="285">
        <v>56</v>
      </c>
      <c r="H32" s="285"/>
      <c r="I32" s="285"/>
      <c r="J32" t="s">
        <v>176</v>
      </c>
    </row>
    <row r="33" spans="3:10" ht="18.75" x14ac:dyDescent="0.3">
      <c r="C33" s="313"/>
      <c r="D33" s="49" t="s">
        <v>170</v>
      </c>
      <c r="E33" s="285"/>
      <c r="F33" s="286">
        <v>6</v>
      </c>
      <c r="G33" s="286">
        <v>6</v>
      </c>
      <c r="H33" s="286">
        <v>40</v>
      </c>
      <c r="I33" s="286">
        <v>40</v>
      </c>
      <c r="J33" t="s">
        <v>177</v>
      </c>
    </row>
    <row r="35" spans="3:10" ht="15.75" thickBot="1" x14ac:dyDescent="0.3"/>
    <row r="36" spans="3:10" ht="18.75" x14ac:dyDescent="0.3">
      <c r="D36" s="173"/>
    </row>
  </sheetData>
  <mergeCells count="10">
    <mergeCell ref="C32:C33"/>
    <mergeCell ref="T3:U3"/>
    <mergeCell ref="V3:W3"/>
    <mergeCell ref="B27:D27"/>
    <mergeCell ref="B20:D20"/>
    <mergeCell ref="N3:O3"/>
    <mergeCell ref="E27:K27"/>
    <mergeCell ref="E20:I20"/>
    <mergeCell ref="C18:C19"/>
    <mergeCell ref="B18:B19"/>
  </mergeCells>
  <pageMargins left="0.31496062992125984" right="0.31496062992125984" top="0.74803149606299213" bottom="0.15748031496062992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7" tint="0.39997558519241921"/>
    <pageSetUpPr fitToPage="1"/>
  </sheetPr>
  <dimension ref="B1:W25"/>
  <sheetViews>
    <sheetView zoomScale="80" zoomScaleNormal="80" workbookViewId="0">
      <selection activeCell="C10" sqref="C10"/>
    </sheetView>
  </sheetViews>
  <sheetFormatPr defaultRowHeight="15" x14ac:dyDescent="0.25"/>
  <cols>
    <col min="1" max="1" width="1.5703125" customWidth="1"/>
    <col min="2" max="2" width="4.85546875" customWidth="1"/>
    <col min="3" max="3" width="57.140625" customWidth="1"/>
    <col min="4" max="4" width="32.85546875" customWidth="1"/>
    <col min="5" max="5" width="7.85546875" customWidth="1"/>
    <col min="6" max="8" width="7.28515625" customWidth="1"/>
    <col min="9" max="9" width="7.7109375" customWidth="1"/>
    <col min="10" max="11" width="6.7109375" customWidth="1"/>
    <col min="12" max="13" width="7.28515625" customWidth="1"/>
    <col min="14" max="15" width="6.7109375" customWidth="1"/>
    <col min="16" max="16" width="9.140625" customWidth="1"/>
  </cols>
  <sheetData>
    <row r="1" spans="2:23" ht="50.25" customHeight="1" x14ac:dyDescent="0.25"/>
    <row r="2" spans="2:23" ht="18.75" x14ac:dyDescent="0.3">
      <c r="B2" s="108" t="s">
        <v>85</v>
      </c>
      <c r="C2" s="89"/>
      <c r="D2" s="90"/>
      <c r="E2" s="90"/>
      <c r="F2" s="90"/>
      <c r="G2" s="90"/>
      <c r="H2" s="90"/>
      <c r="I2" s="90"/>
      <c r="J2" s="90"/>
      <c r="K2" s="90"/>
      <c r="L2" s="109"/>
      <c r="M2" s="109"/>
      <c r="N2" s="90"/>
      <c r="O2" s="90"/>
    </row>
    <row r="3" spans="2:23" ht="19.5" thickBot="1" x14ac:dyDescent="0.35">
      <c r="B3" s="90" t="s">
        <v>83</v>
      </c>
      <c r="C3" s="89"/>
      <c r="D3" s="90"/>
      <c r="E3" s="90"/>
      <c r="F3" s="90"/>
      <c r="G3" s="90"/>
      <c r="H3" s="90"/>
      <c r="I3" s="90"/>
      <c r="J3" s="90"/>
      <c r="K3" s="90"/>
      <c r="L3" s="110">
        <v>14</v>
      </c>
      <c r="M3" s="110">
        <v>9.3000000000000007</v>
      </c>
      <c r="N3" s="305" t="s">
        <v>63</v>
      </c>
      <c r="O3" s="305"/>
      <c r="P3" s="177" t="s">
        <v>115</v>
      </c>
      <c r="T3" s="295" t="s">
        <v>17</v>
      </c>
      <c r="U3" s="295"/>
      <c r="V3" s="295" t="s">
        <v>18</v>
      </c>
      <c r="W3" s="295"/>
    </row>
    <row r="4" spans="2:23" ht="30" customHeight="1" thickBot="1" x14ac:dyDescent="0.35">
      <c r="B4" s="209" t="s">
        <v>0</v>
      </c>
      <c r="C4" s="111" t="s">
        <v>1</v>
      </c>
      <c r="D4" s="112" t="s">
        <v>2</v>
      </c>
      <c r="E4" s="210" t="s">
        <v>5</v>
      </c>
      <c r="F4" s="211" t="s">
        <v>6</v>
      </c>
      <c r="G4" s="211" t="s">
        <v>7</v>
      </c>
      <c r="H4" s="211" t="s">
        <v>8</v>
      </c>
      <c r="I4" s="212" t="s">
        <v>9</v>
      </c>
      <c r="J4" s="213" t="s">
        <v>34</v>
      </c>
      <c r="K4" s="214" t="s">
        <v>35</v>
      </c>
      <c r="L4" s="204" t="s">
        <v>14</v>
      </c>
      <c r="M4" s="205" t="s">
        <v>15</v>
      </c>
      <c r="N4" s="204" t="s">
        <v>17</v>
      </c>
      <c r="O4" s="205" t="s">
        <v>18</v>
      </c>
      <c r="P4" s="225" t="s">
        <v>27</v>
      </c>
      <c r="Q4" s="11" t="s">
        <v>80</v>
      </c>
      <c r="R4" s="11"/>
      <c r="T4" s="267" t="s">
        <v>154</v>
      </c>
      <c r="U4" s="75" t="s">
        <v>155</v>
      </c>
      <c r="V4" s="267" t="s">
        <v>154</v>
      </c>
      <c r="W4" s="75" t="s">
        <v>155</v>
      </c>
    </row>
    <row r="5" spans="2:23" ht="37.5" x14ac:dyDescent="0.3">
      <c r="B5" s="94">
        <v>1</v>
      </c>
      <c r="C5" s="173" t="s">
        <v>31</v>
      </c>
      <c r="D5" s="98" t="s">
        <v>140</v>
      </c>
      <c r="E5" s="113"/>
      <c r="F5" s="114">
        <v>46</v>
      </c>
      <c r="G5" s="114"/>
      <c r="H5" s="114"/>
      <c r="I5" s="115" t="s">
        <v>10</v>
      </c>
      <c r="J5" s="116"/>
      <c r="K5" s="117"/>
      <c r="L5" s="116">
        <v>24</v>
      </c>
      <c r="M5" s="118">
        <v>22</v>
      </c>
      <c r="N5" s="119">
        <f>L5/$L$3</f>
        <v>1.7142857142857142</v>
      </c>
      <c r="O5" s="87">
        <f>M5/$M$3</f>
        <v>2.365591397849462</v>
      </c>
      <c r="P5" s="245">
        <f>E5+F5+J5+K5+H5</f>
        <v>46</v>
      </c>
      <c r="Q5" s="11">
        <f t="shared" ref="Q5:Q16" si="0">E5+F5+H5</f>
        <v>46</v>
      </c>
      <c r="R5" s="11">
        <f t="shared" ref="R5:R15" si="1">L5+M5</f>
        <v>46</v>
      </c>
      <c r="T5" s="275">
        <v>2</v>
      </c>
      <c r="U5" s="75">
        <v>2</v>
      </c>
      <c r="V5" s="75">
        <v>2</v>
      </c>
      <c r="W5" s="75">
        <v>2</v>
      </c>
    </row>
    <row r="6" spans="2:23" ht="23.25" customHeight="1" x14ac:dyDescent="0.3">
      <c r="B6" s="58">
        <v>2</v>
      </c>
      <c r="C6" s="167" t="s">
        <v>3</v>
      </c>
      <c r="D6" s="280"/>
      <c r="E6" s="83">
        <v>10</v>
      </c>
      <c r="F6" s="121">
        <v>36</v>
      </c>
      <c r="G6" s="75"/>
      <c r="H6" s="75"/>
      <c r="I6" s="76" t="s">
        <v>11</v>
      </c>
      <c r="J6" s="84"/>
      <c r="K6" s="85"/>
      <c r="L6" s="84">
        <v>24</v>
      </c>
      <c r="M6" s="86">
        <v>22</v>
      </c>
      <c r="N6" s="122">
        <f t="shared" ref="N6:N11" si="2">L6/$L$3</f>
        <v>1.7142857142857142</v>
      </c>
      <c r="O6" s="88">
        <f>M6/$M$3</f>
        <v>2.365591397849462</v>
      </c>
      <c r="P6" s="246">
        <f>E6+F6+J6+K6+H6</f>
        <v>46</v>
      </c>
      <c r="Q6" s="11">
        <f t="shared" si="0"/>
        <v>46</v>
      </c>
      <c r="R6" s="11">
        <f t="shared" si="1"/>
        <v>46</v>
      </c>
      <c r="T6" s="275">
        <v>2</v>
      </c>
      <c r="U6" s="75">
        <v>2</v>
      </c>
      <c r="V6" s="75">
        <v>2</v>
      </c>
      <c r="W6" s="75">
        <v>2</v>
      </c>
    </row>
    <row r="7" spans="2:23" ht="37.5" x14ac:dyDescent="0.3">
      <c r="B7" s="58">
        <v>3</v>
      </c>
      <c r="C7" s="167" t="s">
        <v>48</v>
      </c>
      <c r="D7" s="102" t="s">
        <v>143</v>
      </c>
      <c r="E7" s="83">
        <v>26</v>
      </c>
      <c r="F7" s="75">
        <v>14</v>
      </c>
      <c r="G7" s="75"/>
      <c r="H7" s="75"/>
      <c r="I7" s="76" t="s">
        <v>12</v>
      </c>
      <c r="J7" s="84"/>
      <c r="K7" s="85"/>
      <c r="L7" s="84">
        <v>40</v>
      </c>
      <c r="M7" s="86"/>
      <c r="N7" s="122">
        <f t="shared" si="2"/>
        <v>2.8571428571428572</v>
      </c>
      <c r="O7" s="88">
        <f t="shared" ref="O7:O9" si="3">M7/$M$3</f>
        <v>0</v>
      </c>
      <c r="P7" s="246">
        <f t="shared" ref="P7:P16" si="4">E7+F7+J7+K7+H7</f>
        <v>40</v>
      </c>
      <c r="Q7" s="11">
        <f t="shared" si="0"/>
        <v>40</v>
      </c>
      <c r="R7" s="11">
        <f t="shared" si="1"/>
        <v>40</v>
      </c>
      <c r="T7" s="275">
        <v>2</v>
      </c>
      <c r="U7" s="75">
        <v>2</v>
      </c>
      <c r="V7" s="266"/>
      <c r="W7" s="266"/>
    </row>
    <row r="8" spans="2:23" ht="23.25" customHeight="1" x14ac:dyDescent="0.3">
      <c r="B8" s="58">
        <v>4</v>
      </c>
      <c r="C8" s="167" t="s">
        <v>86</v>
      </c>
      <c r="D8" s="24" t="s">
        <v>129</v>
      </c>
      <c r="E8" s="83">
        <v>32</v>
      </c>
      <c r="F8" s="75">
        <v>24</v>
      </c>
      <c r="G8" s="75"/>
      <c r="H8" s="75"/>
      <c r="I8" s="76" t="s">
        <v>12</v>
      </c>
      <c r="J8" s="84"/>
      <c r="K8" s="85"/>
      <c r="L8" s="84"/>
      <c r="M8" s="86">
        <v>56</v>
      </c>
      <c r="N8" s="122">
        <f t="shared" si="2"/>
        <v>0</v>
      </c>
      <c r="O8" s="88">
        <f t="shared" si="3"/>
        <v>6.021505376344086</v>
      </c>
      <c r="P8" s="246">
        <f t="shared" si="4"/>
        <v>56</v>
      </c>
      <c r="Q8" s="11">
        <f t="shared" si="0"/>
        <v>56</v>
      </c>
      <c r="R8" s="11">
        <f t="shared" si="1"/>
        <v>56</v>
      </c>
      <c r="T8" s="266"/>
      <c r="U8" s="266"/>
      <c r="V8" s="75">
        <v>6</v>
      </c>
      <c r="W8" s="75">
        <v>6</v>
      </c>
    </row>
    <row r="9" spans="2:23" ht="18.75" customHeight="1" x14ac:dyDescent="0.3">
      <c r="B9" s="58">
        <v>5</v>
      </c>
      <c r="C9" s="168" t="s">
        <v>87</v>
      </c>
      <c r="D9" s="24" t="s">
        <v>108</v>
      </c>
      <c r="E9" s="83">
        <v>22</v>
      </c>
      <c r="F9" s="75">
        <v>14</v>
      </c>
      <c r="G9" s="75"/>
      <c r="H9" s="75"/>
      <c r="I9" s="76" t="s">
        <v>12</v>
      </c>
      <c r="J9" s="84"/>
      <c r="K9" s="85"/>
      <c r="L9" s="84">
        <v>36</v>
      </c>
      <c r="M9" s="86"/>
      <c r="N9" s="122">
        <f t="shared" si="2"/>
        <v>2.5714285714285716</v>
      </c>
      <c r="O9" s="88">
        <f t="shared" si="3"/>
        <v>0</v>
      </c>
      <c r="P9" s="246">
        <f t="shared" si="4"/>
        <v>36</v>
      </c>
      <c r="Q9" s="11">
        <f t="shared" si="0"/>
        <v>36</v>
      </c>
      <c r="R9" s="11">
        <f t="shared" si="1"/>
        <v>36</v>
      </c>
      <c r="T9" s="275">
        <v>2</v>
      </c>
      <c r="U9" s="75">
        <v>2</v>
      </c>
      <c r="V9" s="266"/>
      <c r="W9" s="266"/>
    </row>
    <row r="10" spans="2:23" ht="23.25" customHeight="1" x14ac:dyDescent="0.3">
      <c r="B10" s="58">
        <v>6</v>
      </c>
      <c r="C10" s="292" t="s">
        <v>88</v>
      </c>
      <c r="D10" s="24" t="s">
        <v>137</v>
      </c>
      <c r="E10" s="83">
        <v>40</v>
      </c>
      <c r="F10" s="75">
        <v>36</v>
      </c>
      <c r="G10" s="75">
        <v>36</v>
      </c>
      <c r="H10" s="75"/>
      <c r="I10" s="76" t="s">
        <v>12</v>
      </c>
      <c r="J10" s="84"/>
      <c r="K10" s="85"/>
      <c r="L10" s="84">
        <v>76</v>
      </c>
      <c r="M10" s="86"/>
      <c r="N10" s="122">
        <f t="shared" si="2"/>
        <v>5.4285714285714288</v>
      </c>
      <c r="O10" s="88">
        <f t="shared" ref="O10:O11" si="5">M10/$M$3</f>
        <v>0</v>
      </c>
      <c r="P10" s="246">
        <f t="shared" si="4"/>
        <v>76</v>
      </c>
      <c r="Q10" s="11">
        <f t="shared" si="0"/>
        <v>76</v>
      </c>
      <c r="R10" s="11">
        <f t="shared" si="1"/>
        <v>76</v>
      </c>
      <c r="T10" s="275">
        <v>6</v>
      </c>
      <c r="U10" s="75">
        <v>6</v>
      </c>
      <c r="V10" s="266"/>
      <c r="W10" s="266"/>
    </row>
    <row r="11" spans="2:23" ht="21.75" customHeight="1" x14ac:dyDescent="0.3">
      <c r="B11" s="58">
        <v>7</v>
      </c>
      <c r="C11" s="167" t="s">
        <v>72</v>
      </c>
      <c r="D11" s="102" t="s">
        <v>131</v>
      </c>
      <c r="E11" s="83">
        <v>30</v>
      </c>
      <c r="F11" s="75">
        <v>24</v>
      </c>
      <c r="G11" s="75"/>
      <c r="H11" s="75"/>
      <c r="I11" s="76" t="s">
        <v>12</v>
      </c>
      <c r="J11" s="84"/>
      <c r="K11" s="85"/>
      <c r="L11" s="84">
        <v>54</v>
      </c>
      <c r="M11" s="86"/>
      <c r="N11" s="122">
        <f t="shared" si="2"/>
        <v>3.8571428571428572</v>
      </c>
      <c r="O11" s="88">
        <f t="shared" si="5"/>
        <v>0</v>
      </c>
      <c r="P11" s="246">
        <f t="shared" si="4"/>
        <v>54</v>
      </c>
      <c r="Q11" s="11">
        <f>E11+F11+H11</f>
        <v>54</v>
      </c>
      <c r="R11" s="11">
        <f t="shared" si="1"/>
        <v>54</v>
      </c>
      <c r="T11" s="275">
        <v>4</v>
      </c>
      <c r="U11" s="75">
        <v>4</v>
      </c>
      <c r="V11" s="266"/>
      <c r="W11" s="266"/>
    </row>
    <row r="12" spans="2:23" ht="18.75" x14ac:dyDescent="0.3">
      <c r="B12" s="58">
        <v>8</v>
      </c>
      <c r="C12" s="167" t="s">
        <v>59</v>
      </c>
      <c r="D12" s="24" t="s">
        <v>113</v>
      </c>
      <c r="E12" s="83"/>
      <c r="F12" s="75">
        <v>20</v>
      </c>
      <c r="G12" s="75">
        <v>20</v>
      </c>
      <c r="H12" s="75" t="s">
        <v>121</v>
      </c>
      <c r="I12" s="76" t="s">
        <v>12</v>
      </c>
      <c r="J12" s="84"/>
      <c r="K12" s="85"/>
      <c r="L12" s="84">
        <v>80</v>
      </c>
      <c r="M12" s="86"/>
      <c r="N12" s="122">
        <f t="shared" ref="N12:N16" si="6">L12/$L$3</f>
        <v>5.7142857142857144</v>
      </c>
      <c r="O12" s="88">
        <f t="shared" ref="O12:O16" si="7">M12/$M$3</f>
        <v>0</v>
      </c>
      <c r="P12" s="246">
        <f>E12+F12+J12+K12+60</f>
        <v>80</v>
      </c>
      <c r="Q12" s="90">
        <f>E12+F12+60</f>
        <v>80</v>
      </c>
      <c r="R12" s="90">
        <f>L12+M12</f>
        <v>80</v>
      </c>
      <c r="T12" s="275">
        <v>6</v>
      </c>
      <c r="U12" s="75">
        <v>6</v>
      </c>
      <c r="V12" s="266"/>
      <c r="W12" s="266"/>
    </row>
    <row r="13" spans="2:23" ht="37.5" x14ac:dyDescent="0.3">
      <c r="B13" s="58">
        <v>9</v>
      </c>
      <c r="C13" s="167" t="s">
        <v>89</v>
      </c>
      <c r="D13" s="102" t="s">
        <v>131</v>
      </c>
      <c r="E13" s="83">
        <v>32</v>
      </c>
      <c r="F13" s="75">
        <v>72</v>
      </c>
      <c r="G13" s="75"/>
      <c r="H13" s="75">
        <v>60</v>
      </c>
      <c r="I13" s="76" t="s">
        <v>10</v>
      </c>
      <c r="J13" s="84"/>
      <c r="K13" s="85"/>
      <c r="L13" s="84">
        <v>82</v>
      </c>
      <c r="M13" s="86">
        <v>82</v>
      </c>
      <c r="N13" s="122">
        <f t="shared" si="6"/>
        <v>5.8571428571428568</v>
      </c>
      <c r="O13" s="88">
        <f t="shared" si="7"/>
        <v>8.8172043010752681</v>
      </c>
      <c r="P13" s="246">
        <f t="shared" si="4"/>
        <v>164</v>
      </c>
      <c r="Q13" s="11">
        <f t="shared" si="0"/>
        <v>164</v>
      </c>
      <c r="R13" s="11">
        <f t="shared" si="1"/>
        <v>164</v>
      </c>
      <c r="T13" s="275">
        <v>6</v>
      </c>
      <c r="U13" s="75">
        <v>6</v>
      </c>
      <c r="V13" s="75">
        <v>8</v>
      </c>
      <c r="W13" s="75">
        <v>10</v>
      </c>
    </row>
    <row r="14" spans="2:23" ht="37.5" x14ac:dyDescent="0.3">
      <c r="B14" s="58">
        <v>10</v>
      </c>
      <c r="C14" s="167" t="s">
        <v>60</v>
      </c>
      <c r="D14" s="102" t="s">
        <v>130</v>
      </c>
      <c r="E14" s="83">
        <v>20</v>
      </c>
      <c r="F14" s="75">
        <v>32</v>
      </c>
      <c r="G14" s="75"/>
      <c r="H14" s="75"/>
      <c r="I14" s="76" t="s">
        <v>21</v>
      </c>
      <c r="J14" s="84"/>
      <c r="K14" s="85"/>
      <c r="L14" s="84">
        <v>52</v>
      </c>
      <c r="M14" s="86"/>
      <c r="N14" s="122">
        <f t="shared" si="6"/>
        <v>3.7142857142857144</v>
      </c>
      <c r="O14" s="88">
        <f t="shared" si="7"/>
        <v>0</v>
      </c>
      <c r="P14" s="246">
        <f t="shared" si="4"/>
        <v>52</v>
      </c>
      <c r="Q14" s="11">
        <f>E14+F14</f>
        <v>52</v>
      </c>
      <c r="R14" s="11">
        <f t="shared" si="1"/>
        <v>52</v>
      </c>
      <c r="T14" s="275">
        <v>4</v>
      </c>
      <c r="U14" s="75">
        <v>4</v>
      </c>
      <c r="V14" s="266"/>
      <c r="W14" s="266"/>
    </row>
    <row r="15" spans="2:23" ht="18.75" x14ac:dyDescent="0.3">
      <c r="B15" s="58">
        <v>11</v>
      </c>
      <c r="C15" s="166" t="s">
        <v>90</v>
      </c>
      <c r="D15" s="102" t="s">
        <v>120</v>
      </c>
      <c r="E15" s="83">
        <v>26</v>
      </c>
      <c r="F15" s="75">
        <v>54</v>
      </c>
      <c r="G15" s="75"/>
      <c r="H15" s="75"/>
      <c r="I15" s="76" t="s">
        <v>13</v>
      </c>
      <c r="J15" s="84"/>
      <c r="K15" s="85"/>
      <c r="L15" s="84">
        <v>36</v>
      </c>
      <c r="M15" s="86">
        <v>44</v>
      </c>
      <c r="N15" s="122">
        <f t="shared" si="6"/>
        <v>2.5714285714285716</v>
      </c>
      <c r="O15" s="88">
        <f t="shared" si="7"/>
        <v>4.7311827956989241</v>
      </c>
      <c r="P15" s="246">
        <f t="shared" si="4"/>
        <v>80</v>
      </c>
      <c r="Q15" s="11">
        <f t="shared" si="0"/>
        <v>80</v>
      </c>
      <c r="R15" s="11">
        <f t="shared" si="1"/>
        <v>80</v>
      </c>
      <c r="T15" s="275">
        <v>2</v>
      </c>
      <c r="U15" s="75">
        <v>2</v>
      </c>
      <c r="V15" s="75">
        <v>6</v>
      </c>
      <c r="W15" s="75">
        <v>4</v>
      </c>
    </row>
    <row r="16" spans="2:23" ht="20.25" customHeight="1" thickBot="1" x14ac:dyDescent="0.35">
      <c r="B16" s="58">
        <v>12</v>
      </c>
      <c r="C16" s="166" t="s">
        <v>91</v>
      </c>
      <c r="D16" s="102" t="s">
        <v>113</v>
      </c>
      <c r="E16" s="83">
        <v>30</v>
      </c>
      <c r="F16" s="75">
        <v>80</v>
      </c>
      <c r="G16" s="75"/>
      <c r="H16" s="75"/>
      <c r="I16" s="76" t="s">
        <v>21</v>
      </c>
      <c r="J16" s="84"/>
      <c r="K16" s="85"/>
      <c r="L16" s="84"/>
      <c r="M16" s="86">
        <v>110</v>
      </c>
      <c r="N16" s="122">
        <f t="shared" si="6"/>
        <v>0</v>
      </c>
      <c r="O16" s="88">
        <f t="shared" si="7"/>
        <v>11.82795698924731</v>
      </c>
      <c r="P16" s="246">
        <f t="shared" si="4"/>
        <v>110</v>
      </c>
      <c r="Q16" s="11">
        <f t="shared" si="0"/>
        <v>110</v>
      </c>
      <c r="R16" s="11">
        <f>L16+M16</f>
        <v>110</v>
      </c>
      <c r="T16" s="266"/>
      <c r="U16" s="266"/>
      <c r="V16" s="75">
        <v>12</v>
      </c>
      <c r="W16" s="75">
        <v>12</v>
      </c>
    </row>
    <row r="17" spans="2:23" ht="19.5" thickBot="1" x14ac:dyDescent="0.35">
      <c r="B17" s="306" t="s">
        <v>68</v>
      </c>
      <c r="C17" s="307"/>
      <c r="D17" s="308"/>
      <c r="E17" s="309" t="s">
        <v>16</v>
      </c>
      <c r="F17" s="310"/>
      <c r="G17" s="310"/>
      <c r="H17" s="310"/>
      <c r="I17" s="311"/>
      <c r="J17" s="215">
        <f t="shared" ref="J17:O17" si="8">SUM(J5:J16)</f>
        <v>0</v>
      </c>
      <c r="K17" s="215">
        <f t="shared" si="8"/>
        <v>0</v>
      </c>
      <c r="L17" s="216">
        <f t="shared" si="8"/>
        <v>504</v>
      </c>
      <c r="M17" s="226">
        <f t="shared" si="8"/>
        <v>336</v>
      </c>
      <c r="N17" s="227">
        <f t="shared" si="8"/>
        <v>36</v>
      </c>
      <c r="O17" s="247">
        <f t="shared" si="8"/>
        <v>36.129032258064512</v>
      </c>
      <c r="P17" s="244">
        <f>SUM(P5:P16)</f>
        <v>840</v>
      </c>
      <c r="Q17" s="11">
        <f>SUM(Q5:Q16)</f>
        <v>840</v>
      </c>
      <c r="R17" s="11">
        <f>SUM(R5:R16)</f>
        <v>840</v>
      </c>
      <c r="T17" s="267">
        <f>SUM(T5:T16)</f>
        <v>36</v>
      </c>
      <c r="U17" s="267">
        <f t="shared" ref="U17:W17" si="9">SUM(U5:U16)</f>
        <v>36</v>
      </c>
      <c r="V17" s="267">
        <f t="shared" si="9"/>
        <v>36</v>
      </c>
      <c r="W17" s="267">
        <f t="shared" si="9"/>
        <v>36</v>
      </c>
    </row>
    <row r="18" spans="2:23" ht="18.75" x14ac:dyDescent="0.3">
      <c r="B18" s="94">
        <v>1</v>
      </c>
      <c r="C18" s="14" t="s">
        <v>52</v>
      </c>
      <c r="D18" s="102" t="s">
        <v>113</v>
      </c>
      <c r="E18" s="126">
        <v>18</v>
      </c>
      <c r="F18" s="99"/>
      <c r="G18" s="99"/>
      <c r="H18" s="99"/>
      <c r="I18" s="99" t="s">
        <v>12</v>
      </c>
      <c r="J18" s="97"/>
      <c r="K18" s="100"/>
      <c r="L18" s="94"/>
      <c r="M18" s="100">
        <v>108</v>
      </c>
      <c r="N18" s="127"/>
      <c r="O18" s="128"/>
    </row>
    <row r="19" spans="2:23" ht="18.75" x14ac:dyDescent="0.3">
      <c r="B19" s="58">
        <v>2</v>
      </c>
      <c r="C19" s="38" t="s">
        <v>70</v>
      </c>
      <c r="D19" s="102" t="s">
        <v>130</v>
      </c>
      <c r="E19" s="129"/>
      <c r="F19" s="130">
        <v>36</v>
      </c>
      <c r="G19" s="130">
        <v>36</v>
      </c>
      <c r="H19" s="59"/>
      <c r="I19" s="59" t="s">
        <v>12</v>
      </c>
      <c r="J19" s="95"/>
      <c r="K19" s="60"/>
      <c r="L19" s="58">
        <v>36</v>
      </c>
      <c r="M19" s="60"/>
      <c r="N19" s="131"/>
      <c r="O19" s="132"/>
    </row>
    <row r="20" spans="2:23" ht="18.75" x14ac:dyDescent="0.3">
      <c r="B20" s="133">
        <v>3</v>
      </c>
      <c r="C20" s="34" t="s">
        <v>53</v>
      </c>
      <c r="D20" s="102" t="s">
        <v>130</v>
      </c>
      <c r="E20" s="135">
        <v>18</v>
      </c>
      <c r="F20" s="59"/>
      <c r="G20" s="59"/>
      <c r="H20" s="136"/>
      <c r="I20" s="136" t="s">
        <v>49</v>
      </c>
      <c r="J20" s="137"/>
      <c r="K20" s="138"/>
      <c r="L20" s="133">
        <v>72</v>
      </c>
      <c r="M20" s="138">
        <v>36</v>
      </c>
      <c r="N20" s="139"/>
      <c r="O20" s="140"/>
    </row>
    <row r="21" spans="2:23" ht="19.5" thickBot="1" x14ac:dyDescent="0.35">
      <c r="B21" s="133">
        <v>4</v>
      </c>
      <c r="C21" s="38" t="s">
        <v>51</v>
      </c>
      <c r="D21" s="24" t="s">
        <v>137</v>
      </c>
      <c r="E21" s="63">
        <v>24</v>
      </c>
      <c r="F21" s="54"/>
      <c r="G21" s="54"/>
      <c r="H21" s="54"/>
      <c r="I21" s="54"/>
      <c r="J21" s="57"/>
      <c r="K21" s="55"/>
      <c r="L21" s="45"/>
      <c r="M21" s="55">
        <v>144</v>
      </c>
      <c r="N21" s="139"/>
      <c r="O21" s="140"/>
    </row>
    <row r="22" spans="2:23" ht="19.5" thickBot="1" x14ac:dyDescent="0.35">
      <c r="B22" s="306" t="s">
        <v>69</v>
      </c>
      <c r="C22" s="307"/>
      <c r="D22" s="308"/>
      <c r="E22" s="309" t="s">
        <v>16</v>
      </c>
      <c r="F22" s="310"/>
      <c r="G22" s="310"/>
      <c r="H22" s="310"/>
      <c r="I22" s="310"/>
      <c r="J22" s="310"/>
      <c r="K22" s="311"/>
      <c r="L22" s="141">
        <f>SUM(L18:L21)</f>
        <v>108</v>
      </c>
      <c r="M22" s="142">
        <f>SUM(M18:M21)</f>
        <v>288</v>
      </c>
      <c r="N22" s="143"/>
      <c r="O22" s="144"/>
    </row>
    <row r="23" spans="2:23" ht="18.75" x14ac:dyDescent="0.3">
      <c r="B23" s="145">
        <v>1</v>
      </c>
      <c r="C23" s="14" t="s">
        <v>66</v>
      </c>
      <c r="D23" s="147"/>
      <c r="E23" s="148"/>
      <c r="F23" s="149"/>
      <c r="G23" s="149"/>
      <c r="H23" s="149"/>
      <c r="I23" s="149"/>
      <c r="J23" s="150">
        <v>4</v>
      </c>
      <c r="K23" s="151">
        <v>8</v>
      </c>
      <c r="L23" s="145"/>
      <c r="M23" s="151">
        <v>12</v>
      </c>
      <c r="N23" s="152"/>
      <c r="O23" s="153"/>
    </row>
    <row r="24" spans="2:23" ht="19.5" thickBot="1" x14ac:dyDescent="0.35">
      <c r="B24" s="96">
        <v>2</v>
      </c>
      <c r="C24" s="43" t="s">
        <v>67</v>
      </c>
      <c r="D24" s="105"/>
      <c r="E24" s="155"/>
      <c r="F24" s="106"/>
      <c r="G24" s="106"/>
      <c r="H24" s="106"/>
      <c r="I24" s="106"/>
      <c r="J24" s="104">
        <v>4</v>
      </c>
      <c r="K24" s="107">
        <v>8</v>
      </c>
      <c r="L24" s="96"/>
      <c r="M24" s="107">
        <v>12</v>
      </c>
      <c r="N24" s="156"/>
      <c r="O24" s="157"/>
    </row>
    <row r="25" spans="2:23" ht="18.75" x14ac:dyDescent="0.3">
      <c r="B25" s="91"/>
      <c r="C25" s="77"/>
      <c r="D25" s="77"/>
      <c r="E25" s="91"/>
      <c r="F25" s="91"/>
      <c r="G25" s="91"/>
      <c r="H25" s="91"/>
      <c r="I25" s="91"/>
      <c r="J25" s="91"/>
      <c r="K25" s="91"/>
      <c r="L25" s="91"/>
      <c r="M25" s="91"/>
      <c r="N25" s="92"/>
      <c r="O25" s="92"/>
    </row>
  </sheetData>
  <mergeCells count="7">
    <mergeCell ref="B22:D22"/>
    <mergeCell ref="E22:K22"/>
    <mergeCell ref="T3:U3"/>
    <mergeCell ref="V3:W3"/>
    <mergeCell ref="N3:O3"/>
    <mergeCell ref="B17:D17"/>
    <mergeCell ref="E17:I17"/>
  </mergeCells>
  <pageMargins left="0.31496062992125984" right="0.31496062992125984" top="0.94488188976377963" bottom="0.35433070866141736" header="0.31496062992125984" footer="0.31496062992125984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316,316А</vt:lpstr>
      <vt:lpstr>226+</vt:lpstr>
      <vt:lpstr>226А+</vt:lpstr>
      <vt:lpstr>136И+</vt:lpstr>
      <vt:lpstr>046И+</vt:lpstr>
      <vt:lpstr>'046И+'!Область_печати</vt:lpstr>
      <vt:lpstr>'136И+'!Область_печати</vt:lpstr>
      <vt:lpstr>'226+'!Область_печати</vt:lpstr>
      <vt:lpstr>'226А+'!Область_печати</vt:lpstr>
      <vt:lpstr>'316,316А'!Область_печати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2023-09-28T06:40:05Z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f975957d-949c-4e1e-af33-c0bac6417fcf</vt:lpwstr>
  </property>
</Properties>
</file>